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nni\Downloads\"/>
    </mc:Choice>
  </mc:AlternateContent>
  <xr:revisionPtr revIDLastSave="0" documentId="13_ncr:1_{5AD2EB99-8E69-4E48-AA2A-E0296EE58375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Estimation" sheetId="1" r:id="rId1"/>
    <sheet name="Summary" sheetId="2" r:id="rId2"/>
    <sheet name="Regions" sheetId="3" r:id="rId3"/>
  </sheets>
  <definedNames>
    <definedName name="_xlchart.v1.0" hidden="1">Estimation!$B$1</definedName>
    <definedName name="_xlchart.v1.1" hidden="1">Estimation!$B$2:$B$464</definedName>
    <definedName name="_xlchart.v1.2" hidden="1">Summary!#REF!</definedName>
  </definedName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9" i="1" l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" i="1"/>
  <c r="R6" i="1"/>
  <c r="W3" i="1"/>
  <c r="W4" i="1"/>
  <c r="Z3" i="1" s="1"/>
  <c r="W5" i="1"/>
  <c r="W6" i="1"/>
  <c r="Z5" i="1" s="1"/>
  <c r="W7" i="1"/>
  <c r="W8" i="1"/>
  <c r="W9" i="1"/>
  <c r="Z8" i="1" s="1"/>
  <c r="W10" i="1"/>
  <c r="W11" i="1"/>
  <c r="W12" i="1"/>
  <c r="W13" i="1"/>
  <c r="W14" i="1"/>
  <c r="Z13" i="1" s="1"/>
  <c r="W15" i="1"/>
  <c r="W16" i="1"/>
  <c r="W17" i="1"/>
  <c r="Z16" i="1" s="1"/>
  <c r="W18" i="1"/>
  <c r="W19" i="1"/>
  <c r="W20" i="1"/>
  <c r="W21" i="1"/>
  <c r="W22" i="1"/>
  <c r="Z21" i="1" s="1"/>
  <c r="W23" i="1"/>
  <c r="W24" i="1"/>
  <c r="W25" i="1"/>
  <c r="Z24" i="1" s="1"/>
  <c r="W26" i="1"/>
  <c r="W27" i="1"/>
  <c r="W28" i="1"/>
  <c r="Z27" i="1" s="1"/>
  <c r="W29" i="1"/>
  <c r="W30" i="1"/>
  <c r="Z29" i="1" s="1"/>
  <c r="W31" i="1"/>
  <c r="W32" i="1"/>
  <c r="W33" i="1"/>
  <c r="Z32" i="1" s="1"/>
  <c r="W34" i="1"/>
  <c r="W35" i="1"/>
  <c r="W36" i="1"/>
  <c r="Z35" i="1" s="1"/>
  <c r="W37" i="1"/>
  <c r="W38" i="1"/>
  <c r="Z37" i="1" s="1"/>
  <c r="W39" i="1"/>
  <c r="W40" i="1"/>
  <c r="W41" i="1"/>
  <c r="Z40" i="1" s="1"/>
  <c r="W42" i="1"/>
  <c r="W43" i="1"/>
  <c r="W44" i="1"/>
  <c r="Z43" i="1" s="1"/>
  <c r="W45" i="1"/>
  <c r="W46" i="1"/>
  <c r="W47" i="1"/>
  <c r="W48" i="1"/>
  <c r="W49" i="1"/>
  <c r="Z48" i="1" s="1"/>
  <c r="W50" i="1"/>
  <c r="W51" i="1"/>
  <c r="W52" i="1"/>
  <c r="Z51" i="1" s="1"/>
  <c r="W53" i="1"/>
  <c r="W54" i="1"/>
  <c r="W55" i="1"/>
  <c r="W56" i="1"/>
  <c r="W57" i="1"/>
  <c r="Z56" i="1" s="1"/>
  <c r="W58" i="1"/>
  <c r="W59" i="1"/>
  <c r="W60" i="1"/>
  <c r="W61" i="1"/>
  <c r="W62" i="1"/>
  <c r="W63" i="1"/>
  <c r="W64" i="1"/>
  <c r="W65" i="1"/>
  <c r="Z64" i="1" s="1"/>
  <c r="W66" i="1"/>
  <c r="W67" i="1"/>
  <c r="W68" i="1"/>
  <c r="Z67" i="1" s="1"/>
  <c r="W69" i="1"/>
  <c r="W70" i="1"/>
  <c r="Z69" i="1" s="1"/>
  <c r="W71" i="1"/>
  <c r="W72" i="1"/>
  <c r="W73" i="1"/>
  <c r="Z72" i="1" s="1"/>
  <c r="W74" i="1"/>
  <c r="W75" i="1"/>
  <c r="W76" i="1"/>
  <c r="Z75" i="1" s="1"/>
  <c r="W77" i="1"/>
  <c r="W78" i="1"/>
  <c r="Z77" i="1" s="1"/>
  <c r="W79" i="1"/>
  <c r="W80" i="1"/>
  <c r="W81" i="1"/>
  <c r="Z80" i="1" s="1"/>
  <c r="W82" i="1"/>
  <c r="W83" i="1"/>
  <c r="W84" i="1"/>
  <c r="Z83" i="1" s="1"/>
  <c r="W85" i="1"/>
  <c r="W86" i="1"/>
  <c r="Z85" i="1" s="1"/>
  <c r="W87" i="1"/>
  <c r="W88" i="1"/>
  <c r="W89" i="1"/>
  <c r="Z88" i="1" s="1"/>
  <c r="W90" i="1"/>
  <c r="W91" i="1"/>
  <c r="W92" i="1"/>
  <c r="Z91" i="1" s="1"/>
  <c r="W93" i="1"/>
  <c r="W94" i="1"/>
  <c r="Z93" i="1" s="1"/>
  <c r="W95" i="1"/>
  <c r="W96" i="1"/>
  <c r="W97" i="1"/>
  <c r="Z96" i="1" s="1"/>
  <c r="W98" i="1"/>
  <c r="W99" i="1"/>
  <c r="W100" i="1"/>
  <c r="Z99" i="1" s="1"/>
  <c r="W101" i="1"/>
  <c r="W102" i="1"/>
  <c r="Z101" i="1" s="1"/>
  <c r="W103" i="1"/>
  <c r="W104" i="1"/>
  <c r="W105" i="1"/>
  <c r="Z104" i="1" s="1"/>
  <c r="W106" i="1"/>
  <c r="W107" i="1"/>
  <c r="W108" i="1"/>
  <c r="Z107" i="1" s="1"/>
  <c r="W109" i="1"/>
  <c r="W110" i="1"/>
  <c r="Z109" i="1" s="1"/>
  <c r="W111" i="1"/>
  <c r="W112" i="1"/>
  <c r="W113" i="1"/>
  <c r="Z112" i="1" s="1"/>
  <c r="W114" i="1"/>
  <c r="W115" i="1"/>
  <c r="W116" i="1"/>
  <c r="Z115" i="1" s="1"/>
  <c r="W117" i="1"/>
  <c r="W118" i="1"/>
  <c r="Z117" i="1" s="1"/>
  <c r="W119" i="1"/>
  <c r="W120" i="1"/>
  <c r="W121" i="1"/>
  <c r="Z120" i="1" s="1"/>
  <c r="W122" i="1"/>
  <c r="W123" i="1"/>
  <c r="W124" i="1"/>
  <c r="Z123" i="1" s="1"/>
  <c r="W125" i="1"/>
  <c r="W126" i="1"/>
  <c r="Z125" i="1" s="1"/>
  <c r="W127" i="1"/>
  <c r="W128" i="1"/>
  <c r="W129" i="1"/>
  <c r="Z128" i="1" s="1"/>
  <c r="W130" i="1"/>
  <c r="W131" i="1"/>
  <c r="W132" i="1"/>
  <c r="Z131" i="1" s="1"/>
  <c r="W133" i="1"/>
  <c r="W134" i="1"/>
  <c r="Z133" i="1" s="1"/>
  <c r="W135" i="1"/>
  <c r="W136" i="1"/>
  <c r="W137" i="1"/>
  <c r="Z136" i="1" s="1"/>
  <c r="W138" i="1"/>
  <c r="W139" i="1"/>
  <c r="W140" i="1"/>
  <c r="Z139" i="1" s="1"/>
  <c r="W141" i="1"/>
  <c r="W142" i="1"/>
  <c r="W143" i="1"/>
  <c r="W144" i="1"/>
  <c r="W145" i="1"/>
  <c r="Z144" i="1" s="1"/>
  <c r="W146" i="1"/>
  <c r="W147" i="1"/>
  <c r="W148" i="1"/>
  <c r="Z147" i="1" s="1"/>
  <c r="W149" i="1"/>
  <c r="W150" i="1"/>
  <c r="Z149" i="1" s="1"/>
  <c r="W151" i="1"/>
  <c r="W152" i="1"/>
  <c r="W153" i="1"/>
  <c r="Z152" i="1" s="1"/>
  <c r="W154" i="1"/>
  <c r="W155" i="1"/>
  <c r="W156" i="1"/>
  <c r="Z155" i="1" s="1"/>
  <c r="W157" i="1"/>
  <c r="W158" i="1"/>
  <c r="Z157" i="1" s="1"/>
  <c r="W159" i="1"/>
  <c r="W160" i="1"/>
  <c r="W161" i="1"/>
  <c r="Z160" i="1" s="1"/>
  <c r="W162" i="1"/>
  <c r="W163" i="1"/>
  <c r="W164" i="1"/>
  <c r="W165" i="1"/>
  <c r="W166" i="1"/>
  <c r="Z165" i="1" s="1"/>
  <c r="W167" i="1"/>
  <c r="W168" i="1"/>
  <c r="W169" i="1"/>
  <c r="Z168" i="1" s="1"/>
  <c r="W170" i="1"/>
  <c r="W171" i="1"/>
  <c r="W172" i="1"/>
  <c r="W173" i="1"/>
  <c r="W174" i="1"/>
  <c r="Z173" i="1" s="1"/>
  <c r="W175" i="1"/>
  <c r="W176" i="1"/>
  <c r="W177" i="1"/>
  <c r="Z176" i="1" s="1"/>
  <c r="W178" i="1"/>
  <c r="W179" i="1"/>
  <c r="W180" i="1"/>
  <c r="Z179" i="1" s="1"/>
  <c r="W181" i="1"/>
  <c r="W182" i="1"/>
  <c r="Z181" i="1" s="1"/>
  <c r="W183" i="1"/>
  <c r="W184" i="1"/>
  <c r="W185" i="1"/>
  <c r="Z184" i="1" s="1"/>
  <c r="W186" i="1"/>
  <c r="W187" i="1"/>
  <c r="W188" i="1"/>
  <c r="Z187" i="1" s="1"/>
  <c r="W189" i="1"/>
  <c r="W190" i="1"/>
  <c r="Z189" i="1" s="1"/>
  <c r="W191" i="1"/>
  <c r="W192" i="1"/>
  <c r="W193" i="1"/>
  <c r="Z192" i="1" s="1"/>
  <c r="W194" i="1"/>
  <c r="W195" i="1"/>
  <c r="W196" i="1"/>
  <c r="W197" i="1"/>
  <c r="W198" i="1"/>
  <c r="Z197" i="1" s="1"/>
  <c r="W199" i="1"/>
  <c r="W200" i="1"/>
  <c r="W201" i="1"/>
  <c r="Z200" i="1" s="1"/>
  <c r="W202" i="1"/>
  <c r="W203" i="1"/>
  <c r="W204" i="1"/>
  <c r="Z203" i="1" s="1"/>
  <c r="W205" i="1"/>
  <c r="W206" i="1"/>
  <c r="Z205" i="1" s="1"/>
  <c r="W207" i="1"/>
  <c r="W208" i="1"/>
  <c r="W209" i="1"/>
  <c r="Z208" i="1" s="1"/>
  <c r="W210" i="1"/>
  <c r="W211" i="1"/>
  <c r="W212" i="1"/>
  <c r="Z211" i="1" s="1"/>
  <c r="W213" i="1"/>
  <c r="W214" i="1"/>
  <c r="Z213" i="1" s="1"/>
  <c r="W215" i="1"/>
  <c r="W216" i="1"/>
  <c r="W217" i="1"/>
  <c r="W218" i="1"/>
  <c r="W219" i="1"/>
  <c r="W220" i="1"/>
  <c r="Z219" i="1" s="1"/>
  <c r="W221" i="1"/>
  <c r="W222" i="1"/>
  <c r="Z221" i="1" s="1"/>
  <c r="W223" i="1"/>
  <c r="W224" i="1"/>
  <c r="W225" i="1"/>
  <c r="W226" i="1"/>
  <c r="W227" i="1"/>
  <c r="W228" i="1"/>
  <c r="Z227" i="1" s="1"/>
  <c r="W229" i="1"/>
  <c r="W230" i="1"/>
  <c r="W231" i="1"/>
  <c r="W232" i="1"/>
  <c r="W233" i="1"/>
  <c r="W234" i="1"/>
  <c r="W235" i="1"/>
  <c r="W236" i="1"/>
  <c r="Z235" i="1" s="1"/>
  <c r="W237" i="1"/>
  <c r="W238" i="1"/>
  <c r="Z237" i="1" s="1"/>
  <c r="W239" i="1"/>
  <c r="W240" i="1"/>
  <c r="W241" i="1"/>
  <c r="W242" i="1"/>
  <c r="W243" i="1"/>
  <c r="W244" i="1"/>
  <c r="W245" i="1"/>
  <c r="W246" i="1"/>
  <c r="Z245" i="1" s="1"/>
  <c r="W247" i="1"/>
  <c r="W248" i="1"/>
  <c r="W249" i="1"/>
  <c r="W250" i="1"/>
  <c r="W251" i="1"/>
  <c r="W252" i="1"/>
  <c r="Z251" i="1" s="1"/>
  <c r="W253" i="1"/>
  <c r="W254" i="1"/>
  <c r="Z253" i="1" s="1"/>
  <c r="W255" i="1"/>
  <c r="W256" i="1"/>
  <c r="W257" i="1"/>
  <c r="W258" i="1"/>
  <c r="W259" i="1"/>
  <c r="W260" i="1"/>
  <c r="Z259" i="1" s="1"/>
  <c r="W261" i="1"/>
  <c r="W262" i="1"/>
  <c r="Z261" i="1" s="1"/>
  <c r="W263" i="1"/>
  <c r="W264" i="1"/>
  <c r="W265" i="1"/>
  <c r="W266" i="1"/>
  <c r="W267" i="1"/>
  <c r="W268" i="1"/>
  <c r="W269" i="1"/>
  <c r="W270" i="1"/>
  <c r="Z269" i="1" s="1"/>
  <c r="W271" i="1"/>
  <c r="W272" i="1"/>
  <c r="W273" i="1"/>
  <c r="W274" i="1"/>
  <c r="W275" i="1"/>
  <c r="W276" i="1"/>
  <c r="Z275" i="1" s="1"/>
  <c r="W277" i="1"/>
  <c r="W278" i="1"/>
  <c r="Z277" i="1" s="1"/>
  <c r="W279" i="1"/>
  <c r="W280" i="1"/>
  <c r="W281" i="1"/>
  <c r="W282" i="1"/>
  <c r="W283" i="1"/>
  <c r="W284" i="1"/>
  <c r="W285" i="1"/>
  <c r="W286" i="1"/>
  <c r="Z285" i="1" s="1"/>
  <c r="W287" i="1"/>
  <c r="W288" i="1"/>
  <c r="W289" i="1"/>
  <c r="W290" i="1"/>
  <c r="W291" i="1"/>
  <c r="W292" i="1"/>
  <c r="Z291" i="1" s="1"/>
  <c r="W293" i="1"/>
  <c r="W294" i="1"/>
  <c r="W295" i="1"/>
  <c r="W296" i="1"/>
  <c r="W297" i="1"/>
  <c r="W298" i="1"/>
  <c r="W299" i="1"/>
  <c r="W300" i="1"/>
  <c r="Z299" i="1" s="1"/>
  <c r="W301" i="1"/>
  <c r="W302" i="1"/>
  <c r="Z301" i="1" s="1"/>
  <c r="W303" i="1"/>
  <c r="W304" i="1"/>
  <c r="W305" i="1"/>
  <c r="W306" i="1"/>
  <c r="W307" i="1"/>
  <c r="W308" i="1"/>
  <c r="Z307" i="1" s="1"/>
  <c r="W309" i="1"/>
  <c r="W310" i="1"/>
  <c r="W311" i="1"/>
  <c r="W312" i="1"/>
  <c r="W313" i="1"/>
  <c r="W314" i="1"/>
  <c r="W315" i="1"/>
  <c r="W316" i="1"/>
  <c r="W317" i="1"/>
  <c r="W318" i="1"/>
  <c r="Z317" i="1" s="1"/>
  <c r="W319" i="1"/>
  <c r="W320" i="1"/>
  <c r="W321" i="1"/>
  <c r="W322" i="1"/>
  <c r="W323" i="1"/>
  <c r="W324" i="1"/>
  <c r="Z323" i="1" s="1"/>
  <c r="W325" i="1"/>
  <c r="W326" i="1"/>
  <c r="Z325" i="1" s="1"/>
  <c r="W327" i="1"/>
  <c r="W328" i="1"/>
  <c r="W329" i="1"/>
  <c r="W330" i="1"/>
  <c r="W331" i="1"/>
  <c r="W332" i="1"/>
  <c r="Z331" i="1" s="1"/>
  <c r="W333" i="1"/>
  <c r="W334" i="1"/>
  <c r="Z333" i="1" s="1"/>
  <c r="W335" i="1"/>
  <c r="W336" i="1"/>
  <c r="W337" i="1"/>
  <c r="W338" i="1"/>
  <c r="W339" i="1"/>
  <c r="W340" i="1"/>
  <c r="Z339" i="1" s="1"/>
  <c r="W341" i="1"/>
  <c r="W342" i="1"/>
  <c r="Z341" i="1" s="1"/>
  <c r="W343" i="1"/>
  <c r="W344" i="1"/>
  <c r="W345" i="1"/>
  <c r="W346" i="1"/>
  <c r="W347" i="1"/>
  <c r="W348" i="1"/>
  <c r="W349" i="1"/>
  <c r="W350" i="1"/>
  <c r="Z349" i="1" s="1"/>
  <c r="W351" i="1"/>
  <c r="W352" i="1"/>
  <c r="W353" i="1"/>
  <c r="W354" i="1"/>
  <c r="W355" i="1"/>
  <c r="W356" i="1"/>
  <c r="W357" i="1"/>
  <c r="W358" i="1"/>
  <c r="Z357" i="1" s="1"/>
  <c r="W359" i="1"/>
  <c r="W360" i="1"/>
  <c r="W361" i="1"/>
  <c r="W362" i="1"/>
  <c r="W363" i="1"/>
  <c r="W364" i="1"/>
  <c r="W365" i="1"/>
  <c r="W366" i="1"/>
  <c r="Z365" i="1" s="1"/>
  <c r="W367" i="1"/>
  <c r="W368" i="1"/>
  <c r="W369" i="1"/>
  <c r="W370" i="1"/>
  <c r="W371" i="1"/>
  <c r="W372" i="1"/>
  <c r="Z371" i="1" s="1"/>
  <c r="W373" i="1"/>
  <c r="W374" i="1"/>
  <c r="Z373" i="1" s="1"/>
  <c r="W375" i="1"/>
  <c r="W376" i="1"/>
  <c r="W377" i="1"/>
  <c r="W378" i="1"/>
  <c r="W379" i="1"/>
  <c r="W380" i="1"/>
  <c r="W381" i="1"/>
  <c r="W382" i="1"/>
  <c r="Z381" i="1" s="1"/>
  <c r="W383" i="1"/>
  <c r="W384" i="1"/>
  <c r="W385" i="1"/>
  <c r="W386" i="1"/>
  <c r="W387" i="1"/>
  <c r="W388" i="1"/>
  <c r="Z387" i="1" s="1"/>
  <c r="W389" i="1"/>
  <c r="W390" i="1"/>
  <c r="Z389" i="1" s="1"/>
  <c r="W391" i="1"/>
  <c r="W392" i="1"/>
  <c r="W393" i="1"/>
  <c r="W394" i="1"/>
  <c r="W395" i="1"/>
  <c r="W396" i="1"/>
  <c r="Z395" i="1" s="1"/>
  <c r="W397" i="1"/>
  <c r="W398" i="1"/>
  <c r="Z397" i="1" s="1"/>
  <c r="W399" i="1"/>
  <c r="W400" i="1"/>
  <c r="W401" i="1"/>
  <c r="W402" i="1"/>
  <c r="W403" i="1"/>
  <c r="W404" i="1"/>
  <c r="W405" i="1"/>
  <c r="W406" i="1"/>
  <c r="Z405" i="1" s="1"/>
  <c r="W407" i="1"/>
  <c r="W408" i="1"/>
  <c r="W409" i="1"/>
  <c r="W410" i="1"/>
  <c r="W411" i="1"/>
  <c r="W412" i="1"/>
  <c r="W413" i="1"/>
  <c r="W414" i="1"/>
  <c r="Z413" i="1" s="1"/>
  <c r="W415" i="1"/>
  <c r="W416" i="1"/>
  <c r="W417" i="1"/>
  <c r="W418" i="1"/>
  <c r="W419" i="1"/>
  <c r="W420" i="1"/>
  <c r="Z419" i="1" s="1"/>
  <c r="W421" i="1"/>
  <c r="W422" i="1"/>
  <c r="W423" i="1"/>
  <c r="W424" i="1"/>
  <c r="W425" i="1"/>
  <c r="W426" i="1"/>
  <c r="W427" i="1"/>
  <c r="W428" i="1"/>
  <c r="Z427" i="1" s="1"/>
  <c r="W429" i="1"/>
  <c r="W430" i="1"/>
  <c r="Z429" i="1" s="1"/>
  <c r="W431" i="1"/>
  <c r="W432" i="1"/>
  <c r="W433" i="1"/>
  <c r="W434" i="1"/>
  <c r="W435" i="1"/>
  <c r="W436" i="1"/>
  <c r="Z435" i="1" s="1"/>
  <c r="W437" i="1"/>
  <c r="W438" i="1"/>
  <c r="W439" i="1"/>
  <c r="W440" i="1"/>
  <c r="W441" i="1"/>
  <c r="W442" i="1"/>
  <c r="W443" i="1"/>
  <c r="W444" i="1"/>
  <c r="Z443" i="1" s="1"/>
  <c r="W445" i="1"/>
  <c r="W446" i="1"/>
  <c r="Z445" i="1" s="1"/>
  <c r="W447" i="1"/>
  <c r="W448" i="1"/>
  <c r="W449" i="1"/>
  <c r="W450" i="1"/>
  <c r="W451" i="1"/>
  <c r="W452" i="1"/>
  <c r="W453" i="1"/>
  <c r="W454" i="1"/>
  <c r="Z453" i="1" s="1"/>
  <c r="W455" i="1"/>
  <c r="W456" i="1"/>
  <c r="W457" i="1"/>
  <c r="W458" i="1"/>
  <c r="W459" i="1"/>
  <c r="W460" i="1"/>
  <c r="W461" i="1"/>
  <c r="W462" i="1"/>
  <c r="Z461" i="1" s="1"/>
  <c r="W463" i="1"/>
  <c r="W2" i="1"/>
  <c r="V24" i="1"/>
  <c r="V25" i="1"/>
  <c r="V26" i="1"/>
  <c r="V27" i="1"/>
  <c r="Y26" i="1" s="1"/>
  <c r="V28" i="1"/>
  <c r="V29" i="1"/>
  <c r="Y28" i="1" s="1"/>
  <c r="V30" i="1"/>
  <c r="V31" i="1"/>
  <c r="V32" i="1"/>
  <c r="V33" i="1"/>
  <c r="V34" i="1"/>
  <c r="V35" i="1"/>
  <c r="Y34" i="1" s="1"/>
  <c r="V36" i="1"/>
  <c r="V37" i="1"/>
  <c r="Y36" i="1" s="1"/>
  <c r="V38" i="1"/>
  <c r="V39" i="1"/>
  <c r="V40" i="1"/>
  <c r="V41" i="1"/>
  <c r="V42" i="1"/>
  <c r="V43" i="1"/>
  <c r="Y42" i="1" s="1"/>
  <c r="V44" i="1"/>
  <c r="V45" i="1"/>
  <c r="Y44" i="1" s="1"/>
  <c r="V46" i="1"/>
  <c r="V47" i="1"/>
  <c r="V48" i="1"/>
  <c r="V49" i="1"/>
  <c r="V50" i="1"/>
  <c r="V51" i="1"/>
  <c r="Y50" i="1" s="1"/>
  <c r="V52" i="1"/>
  <c r="V53" i="1"/>
  <c r="Y52" i="1" s="1"/>
  <c r="V54" i="1"/>
  <c r="V55" i="1"/>
  <c r="V56" i="1"/>
  <c r="V57" i="1"/>
  <c r="V58" i="1"/>
  <c r="V59" i="1"/>
  <c r="Y58" i="1" s="1"/>
  <c r="V60" i="1"/>
  <c r="V61" i="1"/>
  <c r="Y60" i="1" s="1"/>
  <c r="V62" i="1"/>
  <c r="V63" i="1"/>
  <c r="V64" i="1"/>
  <c r="V65" i="1"/>
  <c r="V66" i="1"/>
  <c r="V67" i="1"/>
  <c r="Y66" i="1" s="1"/>
  <c r="V68" i="1"/>
  <c r="V69" i="1"/>
  <c r="Y68" i="1" s="1"/>
  <c r="V70" i="1"/>
  <c r="V71" i="1"/>
  <c r="V72" i="1"/>
  <c r="V73" i="1"/>
  <c r="V74" i="1"/>
  <c r="V75" i="1"/>
  <c r="Y74" i="1" s="1"/>
  <c r="V76" i="1"/>
  <c r="V77" i="1"/>
  <c r="V78" i="1"/>
  <c r="V79" i="1"/>
  <c r="V80" i="1"/>
  <c r="V81" i="1"/>
  <c r="V82" i="1"/>
  <c r="V83" i="1"/>
  <c r="Y82" i="1" s="1"/>
  <c r="V84" i="1"/>
  <c r="V85" i="1"/>
  <c r="Y84" i="1" s="1"/>
  <c r="V86" i="1"/>
  <c r="V87" i="1"/>
  <c r="V88" i="1"/>
  <c r="V89" i="1"/>
  <c r="V90" i="1"/>
  <c r="V91" i="1"/>
  <c r="Y90" i="1" s="1"/>
  <c r="V92" i="1"/>
  <c r="V93" i="1"/>
  <c r="Y92" i="1" s="1"/>
  <c r="V94" i="1"/>
  <c r="V95" i="1"/>
  <c r="V96" i="1"/>
  <c r="V97" i="1"/>
  <c r="V98" i="1"/>
  <c r="V99" i="1"/>
  <c r="Y98" i="1" s="1"/>
  <c r="V100" i="1"/>
  <c r="V101" i="1"/>
  <c r="Y100" i="1" s="1"/>
  <c r="V102" i="1"/>
  <c r="V103" i="1"/>
  <c r="V104" i="1"/>
  <c r="V105" i="1"/>
  <c r="V106" i="1"/>
  <c r="V107" i="1"/>
  <c r="Y106" i="1" s="1"/>
  <c r="V108" i="1"/>
  <c r="V109" i="1"/>
  <c r="Y108" i="1" s="1"/>
  <c r="V110" i="1"/>
  <c r="V111" i="1"/>
  <c r="V112" i="1"/>
  <c r="V113" i="1"/>
  <c r="V114" i="1"/>
  <c r="V115" i="1"/>
  <c r="Y114" i="1" s="1"/>
  <c r="V116" i="1"/>
  <c r="V117" i="1"/>
  <c r="Y116" i="1" s="1"/>
  <c r="V118" i="1"/>
  <c r="V119" i="1"/>
  <c r="V120" i="1"/>
  <c r="V121" i="1"/>
  <c r="V122" i="1"/>
  <c r="V123" i="1"/>
  <c r="Y122" i="1" s="1"/>
  <c r="V124" i="1"/>
  <c r="V125" i="1"/>
  <c r="Y124" i="1" s="1"/>
  <c r="V126" i="1"/>
  <c r="V127" i="1"/>
  <c r="V128" i="1"/>
  <c r="V129" i="1"/>
  <c r="V130" i="1"/>
  <c r="V131" i="1"/>
  <c r="Y130" i="1" s="1"/>
  <c r="V132" i="1"/>
  <c r="V133" i="1"/>
  <c r="Y132" i="1" s="1"/>
  <c r="V134" i="1"/>
  <c r="V135" i="1"/>
  <c r="V136" i="1"/>
  <c r="V137" i="1"/>
  <c r="V138" i="1"/>
  <c r="V139" i="1"/>
  <c r="Y138" i="1" s="1"/>
  <c r="V140" i="1"/>
  <c r="V141" i="1"/>
  <c r="Y140" i="1" s="1"/>
  <c r="V142" i="1"/>
  <c r="V143" i="1"/>
  <c r="V144" i="1"/>
  <c r="V145" i="1"/>
  <c r="V146" i="1"/>
  <c r="V147" i="1"/>
  <c r="Y146" i="1" s="1"/>
  <c r="V148" i="1"/>
  <c r="V149" i="1"/>
  <c r="Y148" i="1" s="1"/>
  <c r="V150" i="1"/>
  <c r="V151" i="1"/>
  <c r="V152" i="1"/>
  <c r="V153" i="1"/>
  <c r="V154" i="1"/>
  <c r="V155" i="1"/>
  <c r="Y154" i="1" s="1"/>
  <c r="V156" i="1"/>
  <c r="V157" i="1"/>
  <c r="Y156" i="1" s="1"/>
  <c r="V158" i="1"/>
  <c r="V159" i="1"/>
  <c r="V160" i="1"/>
  <c r="V161" i="1"/>
  <c r="V162" i="1"/>
  <c r="V163" i="1"/>
  <c r="Y162" i="1" s="1"/>
  <c r="V164" i="1"/>
  <c r="V165" i="1"/>
  <c r="Y164" i="1" s="1"/>
  <c r="V166" i="1"/>
  <c r="V167" i="1"/>
  <c r="V168" i="1"/>
  <c r="V169" i="1"/>
  <c r="V170" i="1"/>
  <c r="V171" i="1"/>
  <c r="Y170" i="1" s="1"/>
  <c r="V172" i="1"/>
  <c r="V173" i="1"/>
  <c r="Y172" i="1" s="1"/>
  <c r="V174" i="1"/>
  <c r="V175" i="1"/>
  <c r="V176" i="1"/>
  <c r="V177" i="1"/>
  <c r="V178" i="1"/>
  <c r="V179" i="1"/>
  <c r="Y178" i="1" s="1"/>
  <c r="V180" i="1"/>
  <c r="V181" i="1"/>
  <c r="Y180" i="1" s="1"/>
  <c r="V182" i="1"/>
  <c r="V183" i="1"/>
  <c r="V184" i="1"/>
  <c r="V185" i="1"/>
  <c r="V186" i="1"/>
  <c r="V187" i="1"/>
  <c r="Y186" i="1" s="1"/>
  <c r="V188" i="1"/>
  <c r="V189" i="1"/>
  <c r="Y188" i="1" s="1"/>
  <c r="V190" i="1"/>
  <c r="V191" i="1"/>
  <c r="V192" i="1"/>
  <c r="V193" i="1"/>
  <c r="V194" i="1"/>
  <c r="V195" i="1"/>
  <c r="Y194" i="1" s="1"/>
  <c r="V196" i="1"/>
  <c r="V197" i="1"/>
  <c r="Y196" i="1" s="1"/>
  <c r="V198" i="1"/>
  <c r="V199" i="1"/>
  <c r="V200" i="1"/>
  <c r="V201" i="1"/>
  <c r="V202" i="1"/>
  <c r="V203" i="1"/>
  <c r="Y202" i="1" s="1"/>
  <c r="V204" i="1"/>
  <c r="V205" i="1"/>
  <c r="Y204" i="1" s="1"/>
  <c r="V206" i="1"/>
  <c r="V207" i="1"/>
  <c r="V208" i="1"/>
  <c r="V209" i="1"/>
  <c r="V210" i="1"/>
  <c r="V211" i="1"/>
  <c r="Y210" i="1" s="1"/>
  <c r="V212" i="1"/>
  <c r="V213" i="1"/>
  <c r="Y212" i="1" s="1"/>
  <c r="V214" i="1"/>
  <c r="V215" i="1"/>
  <c r="V216" i="1"/>
  <c r="V217" i="1"/>
  <c r="V218" i="1"/>
  <c r="V219" i="1"/>
  <c r="Y218" i="1" s="1"/>
  <c r="V220" i="1"/>
  <c r="V221" i="1"/>
  <c r="Y220" i="1" s="1"/>
  <c r="V222" i="1"/>
  <c r="V223" i="1"/>
  <c r="V224" i="1"/>
  <c r="V225" i="1"/>
  <c r="V226" i="1"/>
  <c r="V227" i="1"/>
  <c r="Y226" i="1" s="1"/>
  <c r="V228" i="1"/>
  <c r="V229" i="1"/>
  <c r="Y228" i="1" s="1"/>
  <c r="V230" i="1"/>
  <c r="V231" i="1"/>
  <c r="V232" i="1"/>
  <c r="V233" i="1"/>
  <c r="V234" i="1"/>
  <c r="V235" i="1"/>
  <c r="Y234" i="1" s="1"/>
  <c r="V236" i="1"/>
  <c r="V237" i="1"/>
  <c r="Y236" i="1" s="1"/>
  <c r="V238" i="1"/>
  <c r="V239" i="1"/>
  <c r="V240" i="1"/>
  <c r="V241" i="1"/>
  <c r="V242" i="1"/>
  <c r="V243" i="1"/>
  <c r="Y242" i="1" s="1"/>
  <c r="V244" i="1"/>
  <c r="V245" i="1"/>
  <c r="Y244" i="1" s="1"/>
  <c r="V246" i="1"/>
  <c r="V247" i="1"/>
  <c r="V248" i="1"/>
  <c r="V249" i="1"/>
  <c r="V250" i="1"/>
  <c r="V251" i="1"/>
  <c r="Y250" i="1" s="1"/>
  <c r="V252" i="1"/>
  <c r="V253" i="1"/>
  <c r="Y252" i="1" s="1"/>
  <c r="V254" i="1"/>
  <c r="V255" i="1"/>
  <c r="V256" i="1"/>
  <c r="V257" i="1"/>
  <c r="V258" i="1"/>
  <c r="V259" i="1"/>
  <c r="Y258" i="1" s="1"/>
  <c r="V260" i="1"/>
  <c r="V261" i="1"/>
  <c r="Y260" i="1" s="1"/>
  <c r="V262" i="1"/>
  <c r="V263" i="1"/>
  <c r="V264" i="1"/>
  <c r="V265" i="1"/>
  <c r="V266" i="1"/>
  <c r="V267" i="1"/>
  <c r="Y266" i="1" s="1"/>
  <c r="V268" i="1"/>
  <c r="V269" i="1"/>
  <c r="Y268" i="1" s="1"/>
  <c r="V270" i="1"/>
  <c r="V271" i="1"/>
  <c r="V272" i="1"/>
  <c r="V273" i="1"/>
  <c r="V274" i="1"/>
  <c r="V275" i="1"/>
  <c r="Y274" i="1" s="1"/>
  <c r="V276" i="1"/>
  <c r="V277" i="1"/>
  <c r="Y276" i="1" s="1"/>
  <c r="V278" i="1"/>
  <c r="V279" i="1"/>
  <c r="V280" i="1"/>
  <c r="V281" i="1"/>
  <c r="V282" i="1"/>
  <c r="V283" i="1"/>
  <c r="Y282" i="1" s="1"/>
  <c r="V284" i="1"/>
  <c r="V285" i="1"/>
  <c r="Y284" i="1" s="1"/>
  <c r="V286" i="1"/>
  <c r="V287" i="1"/>
  <c r="V288" i="1"/>
  <c r="V289" i="1"/>
  <c r="V290" i="1"/>
  <c r="V291" i="1"/>
  <c r="Y290" i="1" s="1"/>
  <c r="V292" i="1"/>
  <c r="V293" i="1"/>
  <c r="Y292" i="1" s="1"/>
  <c r="V294" i="1"/>
  <c r="V295" i="1"/>
  <c r="V296" i="1"/>
  <c r="V297" i="1"/>
  <c r="V298" i="1"/>
  <c r="V299" i="1"/>
  <c r="Y298" i="1" s="1"/>
  <c r="V300" i="1"/>
  <c r="V301" i="1"/>
  <c r="Y300" i="1" s="1"/>
  <c r="V302" i="1"/>
  <c r="V303" i="1"/>
  <c r="V304" i="1"/>
  <c r="V305" i="1"/>
  <c r="V306" i="1"/>
  <c r="V307" i="1"/>
  <c r="Y306" i="1" s="1"/>
  <c r="V308" i="1"/>
  <c r="V309" i="1"/>
  <c r="Y308" i="1" s="1"/>
  <c r="V310" i="1"/>
  <c r="V311" i="1"/>
  <c r="V312" i="1"/>
  <c r="V313" i="1"/>
  <c r="V314" i="1"/>
  <c r="V315" i="1"/>
  <c r="Y314" i="1" s="1"/>
  <c r="V316" i="1"/>
  <c r="V317" i="1"/>
  <c r="Y316" i="1" s="1"/>
  <c r="V318" i="1"/>
  <c r="V319" i="1"/>
  <c r="V320" i="1"/>
  <c r="V321" i="1"/>
  <c r="V322" i="1"/>
  <c r="V323" i="1"/>
  <c r="Y322" i="1" s="1"/>
  <c r="V324" i="1"/>
  <c r="V325" i="1"/>
  <c r="Y324" i="1" s="1"/>
  <c r="V326" i="1"/>
  <c r="V327" i="1"/>
  <c r="V328" i="1"/>
  <c r="V329" i="1"/>
  <c r="V330" i="1"/>
  <c r="V331" i="1"/>
  <c r="Y330" i="1" s="1"/>
  <c r="V332" i="1"/>
  <c r="V333" i="1"/>
  <c r="Y332" i="1" s="1"/>
  <c r="V334" i="1"/>
  <c r="V335" i="1"/>
  <c r="V336" i="1"/>
  <c r="V337" i="1"/>
  <c r="V338" i="1"/>
  <c r="V339" i="1"/>
  <c r="Y338" i="1" s="1"/>
  <c r="V340" i="1"/>
  <c r="V341" i="1"/>
  <c r="Y340" i="1" s="1"/>
  <c r="V342" i="1"/>
  <c r="V343" i="1"/>
  <c r="V344" i="1"/>
  <c r="V345" i="1"/>
  <c r="V346" i="1"/>
  <c r="V347" i="1"/>
  <c r="Y346" i="1" s="1"/>
  <c r="V348" i="1"/>
  <c r="V349" i="1"/>
  <c r="Y348" i="1" s="1"/>
  <c r="V350" i="1"/>
  <c r="V351" i="1"/>
  <c r="V352" i="1"/>
  <c r="V353" i="1"/>
  <c r="V354" i="1"/>
  <c r="V355" i="1"/>
  <c r="Y354" i="1" s="1"/>
  <c r="V356" i="1"/>
  <c r="V357" i="1"/>
  <c r="Y356" i="1" s="1"/>
  <c r="V358" i="1"/>
  <c r="V359" i="1"/>
  <c r="V360" i="1"/>
  <c r="V361" i="1"/>
  <c r="V362" i="1"/>
  <c r="V363" i="1"/>
  <c r="Y362" i="1" s="1"/>
  <c r="V364" i="1"/>
  <c r="V365" i="1"/>
  <c r="Y364" i="1" s="1"/>
  <c r="V366" i="1"/>
  <c r="V367" i="1"/>
  <c r="V368" i="1"/>
  <c r="V369" i="1"/>
  <c r="V370" i="1"/>
  <c r="V371" i="1"/>
  <c r="Y370" i="1" s="1"/>
  <c r="V372" i="1"/>
  <c r="V373" i="1"/>
  <c r="Y372" i="1" s="1"/>
  <c r="V374" i="1"/>
  <c r="V375" i="1"/>
  <c r="V376" i="1"/>
  <c r="V377" i="1"/>
  <c r="V378" i="1"/>
  <c r="V379" i="1"/>
  <c r="Y378" i="1" s="1"/>
  <c r="V380" i="1"/>
  <c r="V381" i="1"/>
  <c r="Y380" i="1" s="1"/>
  <c r="V382" i="1"/>
  <c r="V383" i="1"/>
  <c r="V384" i="1"/>
  <c r="V385" i="1"/>
  <c r="V386" i="1"/>
  <c r="V387" i="1"/>
  <c r="Y386" i="1" s="1"/>
  <c r="V388" i="1"/>
  <c r="V389" i="1"/>
  <c r="Y388" i="1" s="1"/>
  <c r="V390" i="1"/>
  <c r="V391" i="1"/>
  <c r="V392" i="1"/>
  <c r="V393" i="1"/>
  <c r="V394" i="1"/>
  <c r="V395" i="1"/>
  <c r="Y394" i="1" s="1"/>
  <c r="V396" i="1"/>
  <c r="V397" i="1"/>
  <c r="Y396" i="1" s="1"/>
  <c r="V398" i="1"/>
  <c r="V399" i="1"/>
  <c r="V400" i="1"/>
  <c r="V401" i="1"/>
  <c r="V402" i="1"/>
  <c r="V403" i="1"/>
  <c r="Y402" i="1" s="1"/>
  <c r="V404" i="1"/>
  <c r="V405" i="1"/>
  <c r="Y404" i="1" s="1"/>
  <c r="V406" i="1"/>
  <c r="V407" i="1"/>
  <c r="V408" i="1"/>
  <c r="V409" i="1"/>
  <c r="V410" i="1"/>
  <c r="V411" i="1"/>
  <c r="Y410" i="1" s="1"/>
  <c r="V412" i="1"/>
  <c r="V413" i="1"/>
  <c r="Y412" i="1" s="1"/>
  <c r="V414" i="1"/>
  <c r="V415" i="1"/>
  <c r="V416" i="1"/>
  <c r="V417" i="1"/>
  <c r="V418" i="1"/>
  <c r="V419" i="1"/>
  <c r="Y418" i="1" s="1"/>
  <c r="V420" i="1"/>
  <c r="V421" i="1"/>
  <c r="Y420" i="1" s="1"/>
  <c r="V422" i="1"/>
  <c r="V423" i="1"/>
  <c r="V424" i="1"/>
  <c r="V425" i="1"/>
  <c r="V426" i="1"/>
  <c r="V427" i="1"/>
  <c r="Y426" i="1" s="1"/>
  <c r="V428" i="1"/>
  <c r="V429" i="1"/>
  <c r="Y428" i="1" s="1"/>
  <c r="V430" i="1"/>
  <c r="V431" i="1"/>
  <c r="V432" i="1"/>
  <c r="V433" i="1"/>
  <c r="V434" i="1"/>
  <c r="V435" i="1"/>
  <c r="Y434" i="1" s="1"/>
  <c r="V436" i="1"/>
  <c r="V437" i="1"/>
  <c r="Y436" i="1" s="1"/>
  <c r="V438" i="1"/>
  <c r="V439" i="1"/>
  <c r="V440" i="1"/>
  <c r="V441" i="1"/>
  <c r="V442" i="1"/>
  <c r="V443" i="1"/>
  <c r="Y442" i="1" s="1"/>
  <c r="V444" i="1"/>
  <c r="V445" i="1"/>
  <c r="Y444" i="1" s="1"/>
  <c r="V446" i="1"/>
  <c r="V447" i="1"/>
  <c r="V448" i="1"/>
  <c r="V449" i="1"/>
  <c r="V450" i="1"/>
  <c r="V451" i="1"/>
  <c r="Y450" i="1" s="1"/>
  <c r="V452" i="1"/>
  <c r="V453" i="1"/>
  <c r="Y452" i="1" s="1"/>
  <c r="V454" i="1"/>
  <c r="V455" i="1"/>
  <c r="V456" i="1"/>
  <c r="V457" i="1"/>
  <c r="V458" i="1"/>
  <c r="V459" i="1"/>
  <c r="Y458" i="1" s="1"/>
  <c r="V460" i="1"/>
  <c r="V461" i="1"/>
  <c r="Y460" i="1" s="1"/>
  <c r="V462" i="1"/>
  <c r="V463" i="1"/>
  <c r="V18" i="1"/>
  <c r="V19" i="1"/>
  <c r="V20" i="1"/>
  <c r="V21" i="1"/>
  <c r="Y20" i="1" s="1"/>
  <c r="V22" i="1"/>
  <c r="V23" i="1"/>
  <c r="Y22" i="1" s="1"/>
  <c r="V9" i="1"/>
  <c r="V10" i="1"/>
  <c r="V11" i="1"/>
  <c r="V12" i="1"/>
  <c r="V13" i="1"/>
  <c r="V14" i="1"/>
  <c r="V15" i="1"/>
  <c r="V16" i="1"/>
  <c r="Y15" i="1" s="1"/>
  <c r="V17" i="1"/>
  <c r="V8" i="1"/>
  <c r="V3" i="1"/>
  <c r="V4" i="1"/>
  <c r="V5" i="1"/>
  <c r="V6" i="1"/>
  <c r="Y5" i="1" s="1"/>
  <c r="V7" i="1"/>
  <c r="U20" i="1"/>
  <c r="U21" i="1"/>
  <c r="U22" i="1"/>
  <c r="U23" i="1"/>
  <c r="U24" i="1"/>
  <c r="U25" i="1"/>
  <c r="U26" i="1"/>
  <c r="U27" i="1"/>
  <c r="U28" i="1"/>
  <c r="X27" i="1" s="1"/>
  <c r="U29" i="1"/>
  <c r="U30" i="1"/>
  <c r="U31" i="1"/>
  <c r="U32" i="1"/>
  <c r="U33" i="1"/>
  <c r="U34" i="1"/>
  <c r="X33" i="1" s="1"/>
  <c r="U35" i="1"/>
  <c r="U36" i="1"/>
  <c r="X35" i="1" s="1"/>
  <c r="U37" i="1"/>
  <c r="U38" i="1"/>
  <c r="U39" i="1"/>
  <c r="U40" i="1"/>
  <c r="U41" i="1"/>
  <c r="U42" i="1"/>
  <c r="U43" i="1"/>
  <c r="U44" i="1"/>
  <c r="X43" i="1" s="1"/>
  <c r="U45" i="1"/>
  <c r="U46" i="1"/>
  <c r="U47" i="1"/>
  <c r="U48" i="1"/>
  <c r="U49" i="1"/>
  <c r="U50" i="1"/>
  <c r="U51" i="1"/>
  <c r="U52" i="1"/>
  <c r="X51" i="1" s="1"/>
  <c r="U53" i="1"/>
  <c r="U54" i="1"/>
  <c r="U55" i="1"/>
  <c r="U56" i="1"/>
  <c r="U57" i="1"/>
  <c r="U58" i="1"/>
  <c r="X57" i="1" s="1"/>
  <c r="U59" i="1"/>
  <c r="U60" i="1"/>
  <c r="U61" i="1"/>
  <c r="U62" i="1"/>
  <c r="U63" i="1"/>
  <c r="U64" i="1"/>
  <c r="U65" i="1"/>
  <c r="U66" i="1"/>
  <c r="X65" i="1" s="1"/>
  <c r="U67" i="1"/>
  <c r="U68" i="1"/>
  <c r="X67" i="1" s="1"/>
  <c r="U69" i="1"/>
  <c r="U70" i="1"/>
  <c r="U71" i="1"/>
  <c r="U72" i="1"/>
  <c r="U73" i="1"/>
  <c r="U74" i="1"/>
  <c r="X73" i="1" s="1"/>
  <c r="U75" i="1"/>
  <c r="U76" i="1"/>
  <c r="X75" i="1" s="1"/>
  <c r="U77" i="1"/>
  <c r="U78" i="1"/>
  <c r="U79" i="1"/>
  <c r="U80" i="1"/>
  <c r="U81" i="1"/>
  <c r="U82" i="1"/>
  <c r="X81" i="1" s="1"/>
  <c r="U83" i="1"/>
  <c r="U84" i="1"/>
  <c r="X83" i="1" s="1"/>
  <c r="U85" i="1"/>
  <c r="U86" i="1"/>
  <c r="U87" i="1"/>
  <c r="U88" i="1"/>
  <c r="U89" i="1"/>
  <c r="U90" i="1"/>
  <c r="X89" i="1" s="1"/>
  <c r="U91" i="1"/>
  <c r="U92" i="1"/>
  <c r="X91" i="1" s="1"/>
  <c r="U93" i="1"/>
  <c r="U94" i="1"/>
  <c r="U95" i="1"/>
  <c r="U96" i="1"/>
  <c r="U97" i="1"/>
  <c r="U98" i="1"/>
  <c r="X97" i="1" s="1"/>
  <c r="U99" i="1"/>
  <c r="U100" i="1"/>
  <c r="X99" i="1" s="1"/>
  <c r="U101" i="1"/>
  <c r="U102" i="1"/>
  <c r="U103" i="1"/>
  <c r="U104" i="1"/>
  <c r="U105" i="1"/>
  <c r="U19" i="1"/>
  <c r="U3" i="1"/>
  <c r="U4" i="1"/>
  <c r="X3" i="1" s="1"/>
  <c r="U5" i="1"/>
  <c r="U6" i="1"/>
  <c r="U7" i="1"/>
  <c r="U8" i="1"/>
  <c r="U9" i="1"/>
  <c r="U10" i="1"/>
  <c r="X9" i="1" s="1"/>
  <c r="U11" i="1"/>
  <c r="U12" i="1"/>
  <c r="X11" i="1" s="1"/>
  <c r="U13" i="1"/>
  <c r="U14" i="1"/>
  <c r="U15" i="1"/>
  <c r="U16" i="1"/>
  <c r="U17" i="1"/>
  <c r="U18" i="1"/>
  <c r="X17" i="1" s="1"/>
  <c r="U106" i="1"/>
  <c r="X105" i="1" s="1"/>
  <c r="U107" i="1"/>
  <c r="X106" i="1" s="1"/>
  <c r="U108" i="1"/>
  <c r="U109" i="1"/>
  <c r="U110" i="1"/>
  <c r="U111" i="1"/>
  <c r="U112" i="1"/>
  <c r="U113" i="1"/>
  <c r="X112" i="1" s="1"/>
  <c r="U114" i="1"/>
  <c r="U115" i="1"/>
  <c r="X114" i="1" s="1"/>
  <c r="U116" i="1"/>
  <c r="U117" i="1"/>
  <c r="U118" i="1"/>
  <c r="U119" i="1"/>
  <c r="U120" i="1"/>
  <c r="U121" i="1"/>
  <c r="X120" i="1" s="1"/>
  <c r="U122" i="1"/>
  <c r="U123" i="1"/>
  <c r="X122" i="1" s="1"/>
  <c r="U124" i="1"/>
  <c r="U125" i="1"/>
  <c r="U126" i="1"/>
  <c r="U127" i="1"/>
  <c r="U128" i="1"/>
  <c r="U129" i="1"/>
  <c r="X128" i="1" s="1"/>
  <c r="U130" i="1"/>
  <c r="U131" i="1"/>
  <c r="X130" i="1" s="1"/>
  <c r="U132" i="1"/>
  <c r="U133" i="1"/>
  <c r="U134" i="1"/>
  <c r="U135" i="1"/>
  <c r="U136" i="1"/>
  <c r="U137" i="1"/>
  <c r="X136" i="1" s="1"/>
  <c r="U138" i="1"/>
  <c r="U139" i="1"/>
  <c r="X138" i="1" s="1"/>
  <c r="U140" i="1"/>
  <c r="U141" i="1"/>
  <c r="U142" i="1"/>
  <c r="U143" i="1"/>
  <c r="U144" i="1"/>
  <c r="U145" i="1"/>
  <c r="X144" i="1" s="1"/>
  <c r="U146" i="1"/>
  <c r="U147" i="1"/>
  <c r="X146" i="1" s="1"/>
  <c r="U148" i="1"/>
  <c r="U149" i="1"/>
  <c r="U150" i="1"/>
  <c r="U151" i="1"/>
  <c r="U152" i="1"/>
  <c r="U153" i="1"/>
  <c r="X152" i="1" s="1"/>
  <c r="U154" i="1"/>
  <c r="U155" i="1"/>
  <c r="X154" i="1" s="1"/>
  <c r="U156" i="1"/>
  <c r="U157" i="1"/>
  <c r="U158" i="1"/>
  <c r="U159" i="1"/>
  <c r="U160" i="1"/>
  <c r="U161" i="1"/>
  <c r="X160" i="1" s="1"/>
  <c r="U162" i="1"/>
  <c r="U163" i="1"/>
  <c r="X162" i="1" s="1"/>
  <c r="U164" i="1"/>
  <c r="U165" i="1"/>
  <c r="U166" i="1"/>
  <c r="U167" i="1"/>
  <c r="U168" i="1"/>
  <c r="U169" i="1"/>
  <c r="X168" i="1" s="1"/>
  <c r="U170" i="1"/>
  <c r="U171" i="1"/>
  <c r="X170" i="1" s="1"/>
  <c r="U172" i="1"/>
  <c r="U173" i="1"/>
  <c r="U174" i="1"/>
  <c r="U175" i="1"/>
  <c r="U176" i="1"/>
  <c r="U177" i="1"/>
  <c r="X176" i="1" s="1"/>
  <c r="U178" i="1"/>
  <c r="U179" i="1"/>
  <c r="X178" i="1" s="1"/>
  <c r="U180" i="1"/>
  <c r="U181" i="1"/>
  <c r="U182" i="1"/>
  <c r="U183" i="1"/>
  <c r="U184" i="1"/>
  <c r="U185" i="1"/>
  <c r="X184" i="1" s="1"/>
  <c r="U186" i="1"/>
  <c r="U187" i="1"/>
  <c r="X186" i="1" s="1"/>
  <c r="U188" i="1"/>
  <c r="U189" i="1"/>
  <c r="U190" i="1"/>
  <c r="U191" i="1"/>
  <c r="U192" i="1"/>
  <c r="U193" i="1"/>
  <c r="X192" i="1" s="1"/>
  <c r="U194" i="1"/>
  <c r="U195" i="1"/>
  <c r="X194" i="1" s="1"/>
  <c r="U196" i="1"/>
  <c r="U197" i="1"/>
  <c r="U198" i="1"/>
  <c r="U199" i="1"/>
  <c r="U200" i="1"/>
  <c r="U201" i="1"/>
  <c r="X200" i="1" s="1"/>
  <c r="U202" i="1"/>
  <c r="U203" i="1"/>
  <c r="X202" i="1" s="1"/>
  <c r="U204" i="1"/>
  <c r="U205" i="1"/>
  <c r="U206" i="1"/>
  <c r="U207" i="1"/>
  <c r="U208" i="1"/>
  <c r="U209" i="1"/>
  <c r="X208" i="1" s="1"/>
  <c r="U210" i="1"/>
  <c r="U211" i="1"/>
  <c r="X210" i="1" s="1"/>
  <c r="U212" i="1"/>
  <c r="U213" i="1"/>
  <c r="U214" i="1"/>
  <c r="U215" i="1"/>
  <c r="U216" i="1"/>
  <c r="U217" i="1"/>
  <c r="X216" i="1" s="1"/>
  <c r="U218" i="1"/>
  <c r="U219" i="1"/>
  <c r="X218" i="1" s="1"/>
  <c r="U220" i="1"/>
  <c r="U221" i="1"/>
  <c r="U222" i="1"/>
  <c r="U223" i="1"/>
  <c r="U224" i="1"/>
  <c r="U225" i="1"/>
  <c r="X224" i="1" s="1"/>
  <c r="U226" i="1"/>
  <c r="U227" i="1"/>
  <c r="X226" i="1" s="1"/>
  <c r="U228" i="1"/>
  <c r="U229" i="1"/>
  <c r="U230" i="1"/>
  <c r="U231" i="1"/>
  <c r="U232" i="1"/>
  <c r="U233" i="1"/>
  <c r="X232" i="1" s="1"/>
  <c r="U234" i="1"/>
  <c r="U235" i="1"/>
  <c r="X234" i="1" s="1"/>
  <c r="U236" i="1"/>
  <c r="U237" i="1"/>
  <c r="U238" i="1"/>
  <c r="U239" i="1"/>
  <c r="U240" i="1"/>
  <c r="U241" i="1"/>
  <c r="X240" i="1" s="1"/>
  <c r="U242" i="1"/>
  <c r="U243" i="1"/>
  <c r="X242" i="1" s="1"/>
  <c r="U244" i="1"/>
  <c r="U245" i="1"/>
  <c r="U246" i="1"/>
  <c r="U247" i="1"/>
  <c r="U248" i="1"/>
  <c r="U249" i="1"/>
  <c r="X248" i="1" s="1"/>
  <c r="U250" i="1"/>
  <c r="U251" i="1"/>
  <c r="X250" i="1" s="1"/>
  <c r="U252" i="1"/>
  <c r="U253" i="1"/>
  <c r="U254" i="1"/>
  <c r="U255" i="1"/>
  <c r="U256" i="1"/>
  <c r="U257" i="1"/>
  <c r="X256" i="1" s="1"/>
  <c r="U258" i="1"/>
  <c r="U259" i="1"/>
  <c r="X258" i="1" s="1"/>
  <c r="U260" i="1"/>
  <c r="U261" i="1"/>
  <c r="U262" i="1"/>
  <c r="U263" i="1"/>
  <c r="U264" i="1"/>
  <c r="U265" i="1"/>
  <c r="X264" i="1" s="1"/>
  <c r="U266" i="1"/>
  <c r="U267" i="1"/>
  <c r="X266" i="1" s="1"/>
  <c r="U268" i="1"/>
  <c r="U269" i="1"/>
  <c r="U270" i="1"/>
  <c r="U271" i="1"/>
  <c r="U272" i="1"/>
  <c r="U273" i="1"/>
  <c r="X272" i="1" s="1"/>
  <c r="U274" i="1"/>
  <c r="U275" i="1"/>
  <c r="X274" i="1" s="1"/>
  <c r="U276" i="1"/>
  <c r="U277" i="1"/>
  <c r="U278" i="1"/>
  <c r="U279" i="1"/>
  <c r="U280" i="1"/>
  <c r="U281" i="1"/>
  <c r="X280" i="1" s="1"/>
  <c r="U282" i="1"/>
  <c r="U283" i="1"/>
  <c r="X282" i="1" s="1"/>
  <c r="U284" i="1"/>
  <c r="U285" i="1"/>
  <c r="U286" i="1"/>
  <c r="U287" i="1"/>
  <c r="U288" i="1"/>
  <c r="U289" i="1"/>
  <c r="X288" i="1" s="1"/>
  <c r="U290" i="1"/>
  <c r="U291" i="1"/>
  <c r="X290" i="1" s="1"/>
  <c r="U292" i="1"/>
  <c r="U293" i="1"/>
  <c r="U294" i="1"/>
  <c r="U295" i="1"/>
  <c r="U296" i="1"/>
  <c r="U297" i="1"/>
  <c r="X296" i="1" s="1"/>
  <c r="U298" i="1"/>
  <c r="U299" i="1"/>
  <c r="X298" i="1" s="1"/>
  <c r="U300" i="1"/>
  <c r="U301" i="1"/>
  <c r="U302" i="1"/>
  <c r="U303" i="1"/>
  <c r="U304" i="1"/>
  <c r="U305" i="1"/>
  <c r="X304" i="1" s="1"/>
  <c r="U306" i="1"/>
  <c r="U307" i="1"/>
  <c r="X306" i="1" s="1"/>
  <c r="U308" i="1"/>
  <c r="U309" i="1"/>
  <c r="U310" i="1"/>
  <c r="U311" i="1"/>
  <c r="U312" i="1"/>
  <c r="U313" i="1"/>
  <c r="X312" i="1" s="1"/>
  <c r="U314" i="1"/>
  <c r="U315" i="1"/>
  <c r="X314" i="1" s="1"/>
  <c r="U316" i="1"/>
  <c r="U317" i="1"/>
  <c r="U318" i="1"/>
  <c r="U319" i="1"/>
  <c r="U320" i="1"/>
  <c r="U321" i="1"/>
  <c r="X320" i="1" s="1"/>
  <c r="U322" i="1"/>
  <c r="U323" i="1"/>
  <c r="X322" i="1" s="1"/>
  <c r="U324" i="1"/>
  <c r="U325" i="1"/>
  <c r="U326" i="1"/>
  <c r="U327" i="1"/>
  <c r="U328" i="1"/>
  <c r="U329" i="1"/>
  <c r="X328" i="1" s="1"/>
  <c r="U330" i="1"/>
  <c r="U331" i="1"/>
  <c r="X330" i="1" s="1"/>
  <c r="U332" i="1"/>
  <c r="U333" i="1"/>
  <c r="U334" i="1"/>
  <c r="U335" i="1"/>
  <c r="U336" i="1"/>
  <c r="U337" i="1"/>
  <c r="X336" i="1" s="1"/>
  <c r="U338" i="1"/>
  <c r="U339" i="1"/>
  <c r="X338" i="1" s="1"/>
  <c r="U340" i="1"/>
  <c r="U341" i="1"/>
  <c r="U342" i="1"/>
  <c r="U343" i="1"/>
  <c r="U344" i="1"/>
  <c r="U345" i="1"/>
  <c r="X344" i="1" s="1"/>
  <c r="U346" i="1"/>
  <c r="U347" i="1"/>
  <c r="X346" i="1" s="1"/>
  <c r="U348" i="1"/>
  <c r="U349" i="1"/>
  <c r="U350" i="1"/>
  <c r="U351" i="1"/>
  <c r="U352" i="1"/>
  <c r="U353" i="1"/>
  <c r="X352" i="1" s="1"/>
  <c r="U354" i="1"/>
  <c r="U355" i="1"/>
  <c r="X354" i="1" s="1"/>
  <c r="U356" i="1"/>
  <c r="U357" i="1"/>
  <c r="U358" i="1"/>
  <c r="U359" i="1"/>
  <c r="U360" i="1"/>
  <c r="U361" i="1"/>
  <c r="X360" i="1" s="1"/>
  <c r="U362" i="1"/>
  <c r="U363" i="1"/>
  <c r="X362" i="1" s="1"/>
  <c r="U364" i="1"/>
  <c r="U365" i="1"/>
  <c r="U366" i="1"/>
  <c r="U367" i="1"/>
  <c r="U368" i="1"/>
  <c r="U369" i="1"/>
  <c r="X368" i="1" s="1"/>
  <c r="U370" i="1"/>
  <c r="U371" i="1"/>
  <c r="X370" i="1" s="1"/>
  <c r="U372" i="1"/>
  <c r="U373" i="1"/>
  <c r="U374" i="1"/>
  <c r="U375" i="1"/>
  <c r="U376" i="1"/>
  <c r="U377" i="1"/>
  <c r="X376" i="1" s="1"/>
  <c r="U378" i="1"/>
  <c r="U379" i="1"/>
  <c r="X378" i="1" s="1"/>
  <c r="U380" i="1"/>
  <c r="U381" i="1"/>
  <c r="U382" i="1"/>
  <c r="U383" i="1"/>
  <c r="U384" i="1"/>
  <c r="U385" i="1"/>
  <c r="X384" i="1" s="1"/>
  <c r="U386" i="1"/>
  <c r="U387" i="1"/>
  <c r="X386" i="1" s="1"/>
  <c r="U388" i="1"/>
  <c r="U389" i="1"/>
  <c r="U390" i="1"/>
  <c r="U391" i="1"/>
  <c r="U392" i="1"/>
  <c r="U393" i="1"/>
  <c r="X392" i="1" s="1"/>
  <c r="U394" i="1"/>
  <c r="U395" i="1"/>
  <c r="X394" i="1" s="1"/>
  <c r="U396" i="1"/>
  <c r="U397" i="1"/>
  <c r="U398" i="1"/>
  <c r="U399" i="1"/>
  <c r="U400" i="1"/>
  <c r="U401" i="1"/>
  <c r="X400" i="1" s="1"/>
  <c r="U402" i="1"/>
  <c r="U403" i="1"/>
  <c r="X402" i="1" s="1"/>
  <c r="U404" i="1"/>
  <c r="U405" i="1"/>
  <c r="U406" i="1"/>
  <c r="U407" i="1"/>
  <c r="U408" i="1"/>
  <c r="U409" i="1"/>
  <c r="X408" i="1" s="1"/>
  <c r="U410" i="1"/>
  <c r="U411" i="1"/>
  <c r="X410" i="1" s="1"/>
  <c r="U412" i="1"/>
  <c r="U413" i="1"/>
  <c r="U414" i="1"/>
  <c r="U415" i="1"/>
  <c r="U416" i="1"/>
  <c r="U417" i="1"/>
  <c r="X416" i="1" s="1"/>
  <c r="U418" i="1"/>
  <c r="U419" i="1"/>
  <c r="X418" i="1" s="1"/>
  <c r="U420" i="1"/>
  <c r="U421" i="1"/>
  <c r="U422" i="1"/>
  <c r="U423" i="1"/>
  <c r="U424" i="1"/>
  <c r="U425" i="1"/>
  <c r="X424" i="1" s="1"/>
  <c r="U426" i="1"/>
  <c r="U427" i="1"/>
  <c r="X426" i="1" s="1"/>
  <c r="U428" i="1"/>
  <c r="U429" i="1"/>
  <c r="U430" i="1"/>
  <c r="U431" i="1"/>
  <c r="U432" i="1"/>
  <c r="U433" i="1"/>
  <c r="X432" i="1" s="1"/>
  <c r="U434" i="1"/>
  <c r="U435" i="1"/>
  <c r="X434" i="1" s="1"/>
  <c r="U436" i="1"/>
  <c r="U437" i="1"/>
  <c r="U438" i="1"/>
  <c r="U439" i="1"/>
  <c r="U440" i="1"/>
  <c r="U441" i="1"/>
  <c r="X440" i="1" s="1"/>
  <c r="U442" i="1"/>
  <c r="U443" i="1"/>
  <c r="X442" i="1" s="1"/>
  <c r="U444" i="1"/>
  <c r="U445" i="1"/>
  <c r="U446" i="1"/>
  <c r="U447" i="1"/>
  <c r="U448" i="1"/>
  <c r="U449" i="1"/>
  <c r="X448" i="1" s="1"/>
  <c r="U450" i="1"/>
  <c r="U451" i="1"/>
  <c r="X450" i="1" s="1"/>
  <c r="U452" i="1"/>
  <c r="U453" i="1"/>
  <c r="U454" i="1"/>
  <c r="U455" i="1"/>
  <c r="U456" i="1"/>
  <c r="U457" i="1"/>
  <c r="X456" i="1" s="1"/>
  <c r="U458" i="1"/>
  <c r="U459" i="1"/>
  <c r="X458" i="1" s="1"/>
  <c r="U460" i="1"/>
  <c r="U461" i="1"/>
  <c r="U462" i="1"/>
  <c r="U463" i="1"/>
  <c r="X463" i="1" s="1"/>
  <c r="V2" i="1"/>
  <c r="U2" i="1"/>
  <c r="R3" i="1"/>
  <c r="R4" i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2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Q462" i="1"/>
  <c r="Q463" i="1"/>
  <c r="Q460" i="1"/>
  <c r="Q461" i="1"/>
  <c r="Q5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4" i="1"/>
  <c r="Q3" i="1"/>
  <c r="Q2" i="1"/>
  <c r="Y76" i="1" l="1"/>
  <c r="Z229" i="1"/>
  <c r="Z309" i="1"/>
  <c r="Z53" i="1"/>
  <c r="Z421" i="1"/>
  <c r="Z11" i="1"/>
  <c r="X454" i="1"/>
  <c r="Z437" i="1"/>
  <c r="Z141" i="1"/>
  <c r="X49" i="1"/>
  <c r="Y13" i="1"/>
  <c r="Z451" i="1"/>
  <c r="Z171" i="1"/>
  <c r="X59" i="1"/>
  <c r="Z355" i="1"/>
  <c r="Z411" i="1"/>
  <c r="Z267" i="1"/>
  <c r="Z243" i="1"/>
  <c r="Z195" i="1"/>
  <c r="Z163" i="1"/>
  <c r="Z59" i="1"/>
  <c r="Z19" i="1"/>
  <c r="Z61" i="1"/>
  <c r="Z45" i="1"/>
  <c r="X41" i="1"/>
  <c r="Z459" i="1"/>
  <c r="Z403" i="1"/>
  <c r="Z363" i="1"/>
  <c r="Y2" i="1"/>
  <c r="AA457" i="1"/>
  <c r="AA449" i="1"/>
  <c r="AA441" i="1"/>
  <c r="AA433" i="1"/>
  <c r="AA425" i="1"/>
  <c r="AA417" i="1"/>
  <c r="AA409" i="1"/>
  <c r="AA401" i="1"/>
  <c r="AA393" i="1"/>
  <c r="AA385" i="1"/>
  <c r="AA377" i="1"/>
  <c r="AA369" i="1"/>
  <c r="AA361" i="1"/>
  <c r="AA353" i="1"/>
  <c r="AA345" i="1"/>
  <c r="AA337" i="1"/>
  <c r="AA329" i="1"/>
  <c r="AA321" i="1"/>
  <c r="AA313" i="1"/>
  <c r="AA305" i="1"/>
  <c r="AA297" i="1"/>
  <c r="AA289" i="1"/>
  <c r="AA281" i="1"/>
  <c r="AA273" i="1"/>
  <c r="AA265" i="1"/>
  <c r="AA257" i="1"/>
  <c r="AA249" i="1"/>
  <c r="AA241" i="1"/>
  <c r="AA233" i="1"/>
  <c r="AA225" i="1"/>
  <c r="AA217" i="1"/>
  <c r="AA209" i="1"/>
  <c r="AA201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AA17" i="1"/>
  <c r="Y7" i="1"/>
  <c r="Z293" i="1"/>
  <c r="X25" i="1"/>
  <c r="Z379" i="1"/>
  <c r="Z347" i="1"/>
  <c r="Z315" i="1"/>
  <c r="Z283" i="1"/>
  <c r="AA25" i="1"/>
  <c r="H2" i="2"/>
  <c r="AA456" i="1"/>
  <c r="AA448" i="1"/>
  <c r="AA440" i="1"/>
  <c r="AA432" i="1"/>
  <c r="AA424" i="1"/>
  <c r="AA416" i="1"/>
  <c r="AA408" i="1"/>
  <c r="AA400" i="1"/>
  <c r="AA392" i="1"/>
  <c r="AA384" i="1"/>
  <c r="AA376" i="1"/>
  <c r="AA368" i="1"/>
  <c r="AA360" i="1"/>
  <c r="AA352" i="1"/>
  <c r="X459" i="1"/>
  <c r="X451" i="1"/>
  <c r="X443" i="1"/>
  <c r="X435" i="1"/>
  <c r="X427" i="1"/>
  <c r="X419" i="1"/>
  <c r="X411" i="1"/>
  <c r="X403" i="1"/>
  <c r="X395" i="1"/>
  <c r="X387" i="1"/>
  <c r="X379" i="1"/>
  <c r="X371" i="1"/>
  <c r="X363" i="1"/>
  <c r="X355" i="1"/>
  <c r="X347" i="1"/>
  <c r="X339" i="1"/>
  <c r="X331" i="1"/>
  <c r="X323" i="1"/>
  <c r="X315" i="1"/>
  <c r="X307" i="1"/>
  <c r="X299" i="1"/>
  <c r="X291" i="1"/>
  <c r="X283" i="1"/>
  <c r="X275" i="1"/>
  <c r="X267" i="1"/>
  <c r="X259" i="1"/>
  <c r="X251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X115" i="1"/>
  <c r="X107" i="1"/>
  <c r="X12" i="1"/>
  <c r="X4" i="1"/>
  <c r="X100" i="1"/>
  <c r="X92" i="1"/>
  <c r="X84" i="1"/>
  <c r="X76" i="1"/>
  <c r="X68" i="1"/>
  <c r="X60" i="1"/>
  <c r="X52" i="1"/>
  <c r="X44" i="1"/>
  <c r="X36" i="1"/>
  <c r="X28" i="1"/>
  <c r="X20" i="1"/>
  <c r="Y16" i="1"/>
  <c r="Y8" i="1"/>
  <c r="Y461" i="1"/>
  <c r="Y453" i="1"/>
  <c r="Y445" i="1"/>
  <c r="Y437" i="1"/>
  <c r="Y429" i="1"/>
  <c r="Y421" i="1"/>
  <c r="Y413" i="1"/>
  <c r="Y405" i="1"/>
  <c r="Y397" i="1"/>
  <c r="Y389" i="1"/>
  <c r="Y381" i="1"/>
  <c r="Y373" i="1"/>
  <c r="Y365" i="1"/>
  <c r="Y357" i="1"/>
  <c r="Y349" i="1"/>
  <c r="Y341" i="1"/>
  <c r="Y333" i="1"/>
  <c r="Y325" i="1"/>
  <c r="Y317" i="1"/>
  <c r="Y309" i="1"/>
  <c r="Y301" i="1"/>
  <c r="Y293" i="1"/>
  <c r="Y285" i="1"/>
  <c r="Y277" i="1"/>
  <c r="Y269" i="1"/>
  <c r="Y261" i="1"/>
  <c r="Y253" i="1"/>
  <c r="X19" i="1"/>
  <c r="AA462" i="1"/>
  <c r="AA454" i="1"/>
  <c r="AA446" i="1"/>
  <c r="AA438" i="1"/>
  <c r="AA430" i="1"/>
  <c r="AA422" i="1"/>
  <c r="AA414" i="1"/>
  <c r="AA406" i="1"/>
  <c r="AA398" i="1"/>
  <c r="AA390" i="1"/>
  <c r="AA382" i="1"/>
  <c r="AA374" i="1"/>
  <c r="AA366" i="1"/>
  <c r="AA358" i="1"/>
  <c r="AA350" i="1"/>
  <c r="AA342" i="1"/>
  <c r="AA334" i="1"/>
  <c r="AA326" i="1"/>
  <c r="AA318" i="1"/>
  <c r="AA310" i="1"/>
  <c r="AA302" i="1"/>
  <c r="AA294" i="1"/>
  <c r="AA286" i="1"/>
  <c r="AA278" i="1"/>
  <c r="AA270" i="1"/>
  <c r="AA262" i="1"/>
  <c r="AA254" i="1"/>
  <c r="AA246" i="1"/>
  <c r="AA238" i="1"/>
  <c r="AA230" i="1"/>
  <c r="AA222" i="1"/>
  <c r="AA214" i="1"/>
  <c r="AA206" i="1"/>
  <c r="AA198" i="1"/>
  <c r="AA190" i="1"/>
  <c r="AA182" i="1"/>
  <c r="AA174" i="1"/>
  <c r="AA166" i="1"/>
  <c r="AA158" i="1"/>
  <c r="AA150" i="1"/>
  <c r="AA142" i="1"/>
  <c r="AA134" i="1"/>
  <c r="AA126" i="1"/>
  <c r="AA118" i="1"/>
  <c r="AA110" i="1"/>
  <c r="AA102" i="1"/>
  <c r="AA94" i="1"/>
  <c r="AA86" i="1"/>
  <c r="AA78" i="1"/>
  <c r="AA70" i="1"/>
  <c r="AA62" i="1"/>
  <c r="AA54" i="1"/>
  <c r="AA46" i="1"/>
  <c r="AA38" i="1"/>
  <c r="AA30" i="1"/>
  <c r="AA22" i="1"/>
  <c r="AA14" i="1"/>
  <c r="AA6" i="1"/>
  <c r="C2" i="2"/>
  <c r="AA12" i="1"/>
  <c r="AA4" i="1"/>
  <c r="A2" i="2"/>
  <c r="Y245" i="1"/>
  <c r="Y237" i="1"/>
  <c r="Y229" i="1"/>
  <c r="Y221" i="1"/>
  <c r="Y213" i="1"/>
  <c r="Y205" i="1"/>
  <c r="Y197" i="1"/>
  <c r="Y189" i="1"/>
  <c r="Y181" i="1"/>
  <c r="Y173" i="1"/>
  <c r="Y165" i="1"/>
  <c r="Y157" i="1"/>
  <c r="Y149" i="1"/>
  <c r="Y141" i="1"/>
  <c r="Y133" i="1"/>
  <c r="Y125" i="1"/>
  <c r="Y117" i="1"/>
  <c r="Y109" i="1"/>
  <c r="Y101" i="1"/>
  <c r="Y93" i="1"/>
  <c r="Y85" i="1"/>
  <c r="Y77" i="1"/>
  <c r="Y69" i="1"/>
  <c r="Y61" i="1"/>
  <c r="Y53" i="1"/>
  <c r="Y45" i="1"/>
  <c r="Y37" i="1"/>
  <c r="Y29" i="1"/>
  <c r="Z454" i="1"/>
  <c r="Z446" i="1"/>
  <c r="Z438" i="1"/>
  <c r="Z430" i="1"/>
  <c r="Z422" i="1"/>
  <c r="Z414" i="1"/>
  <c r="Z406" i="1"/>
  <c r="Z398" i="1"/>
  <c r="Z390" i="1"/>
  <c r="Z382" i="1"/>
  <c r="Z374" i="1"/>
  <c r="Z366" i="1"/>
  <c r="Z358" i="1"/>
  <c r="Z350" i="1"/>
  <c r="Z342" i="1"/>
  <c r="Z334" i="1"/>
  <c r="Z326" i="1"/>
  <c r="Z318" i="1"/>
  <c r="Z310" i="1"/>
  <c r="Z302" i="1"/>
  <c r="Z294" i="1"/>
  <c r="Z286" i="1"/>
  <c r="Z278" i="1"/>
  <c r="Z270" i="1"/>
  <c r="Z262" i="1"/>
  <c r="Z254" i="1"/>
  <c r="Z246" i="1"/>
  <c r="Z238" i="1"/>
  <c r="Z230" i="1"/>
  <c r="Z222" i="1"/>
  <c r="Z214" i="1"/>
  <c r="Z206" i="1"/>
  <c r="Z198" i="1"/>
  <c r="Z190" i="1"/>
  <c r="Z182" i="1"/>
  <c r="Z174" i="1"/>
  <c r="Z166" i="1"/>
  <c r="Z158" i="1"/>
  <c r="Z150" i="1"/>
  <c r="Z142" i="1"/>
  <c r="Z134" i="1"/>
  <c r="Z126" i="1"/>
  <c r="Z118" i="1"/>
  <c r="Z110" i="1"/>
  <c r="Z102" i="1"/>
  <c r="Z94" i="1"/>
  <c r="Z86" i="1"/>
  <c r="Z78" i="1"/>
  <c r="Z70" i="1"/>
  <c r="Z62" i="1"/>
  <c r="Z54" i="1"/>
  <c r="Z46" i="1"/>
  <c r="Z38" i="1"/>
  <c r="Z30" i="1"/>
  <c r="Z22" i="1"/>
  <c r="Z14" i="1"/>
  <c r="Z6" i="1"/>
  <c r="Y75" i="1"/>
  <c r="Y241" i="1"/>
  <c r="Y217" i="1"/>
  <c r="Y201" i="1"/>
  <c r="Y185" i="1"/>
  <c r="Y161" i="1"/>
  <c r="Y145" i="1"/>
  <c r="Y129" i="1"/>
  <c r="Y113" i="1"/>
  <c r="Y89" i="1"/>
  <c r="Y73" i="1"/>
  <c r="Y57" i="1"/>
  <c r="Y41" i="1"/>
  <c r="Z170" i="1"/>
  <c r="Z162" i="1"/>
  <c r="Z114" i="1"/>
  <c r="Z161" i="1"/>
  <c r="J2" i="2"/>
  <c r="N2" i="2"/>
  <c r="AA461" i="1"/>
  <c r="AA453" i="1"/>
  <c r="AA445" i="1"/>
  <c r="AA437" i="1"/>
  <c r="AA429" i="1"/>
  <c r="AA421" i="1"/>
  <c r="AA413" i="1"/>
  <c r="AA405" i="1"/>
  <c r="AA397" i="1"/>
  <c r="AA389" i="1"/>
  <c r="AA381" i="1"/>
  <c r="AA373" i="1"/>
  <c r="AA365" i="1"/>
  <c r="AA357" i="1"/>
  <c r="AA349" i="1"/>
  <c r="AA341" i="1"/>
  <c r="AA333" i="1"/>
  <c r="AA325" i="1"/>
  <c r="AA317" i="1"/>
  <c r="AA309" i="1"/>
  <c r="AA301" i="1"/>
  <c r="AA293" i="1"/>
  <c r="AA285" i="1"/>
  <c r="AA277" i="1"/>
  <c r="AA269" i="1"/>
  <c r="AA261" i="1"/>
  <c r="AA253" i="1"/>
  <c r="AA245" i="1"/>
  <c r="AA237" i="1"/>
  <c r="AA229" i="1"/>
  <c r="AA221" i="1"/>
  <c r="AA213" i="1"/>
  <c r="AA205" i="1"/>
  <c r="AA197" i="1"/>
  <c r="AA189" i="1"/>
  <c r="AA181" i="1"/>
  <c r="AA173" i="1"/>
  <c r="AA165" i="1"/>
  <c r="AA157" i="1"/>
  <c r="AA149" i="1"/>
  <c r="AA141" i="1"/>
  <c r="AA133" i="1"/>
  <c r="AA125" i="1"/>
  <c r="AA117" i="1"/>
  <c r="AA109" i="1"/>
  <c r="AA101" i="1"/>
  <c r="AA93" i="1"/>
  <c r="AA85" i="1"/>
  <c r="AA77" i="1"/>
  <c r="AA69" i="1"/>
  <c r="AA61" i="1"/>
  <c r="AA53" i="1"/>
  <c r="AA45" i="1"/>
  <c r="AA37" i="1"/>
  <c r="AA29" i="1"/>
  <c r="AA21" i="1"/>
  <c r="AA13" i="1"/>
  <c r="AA5" i="1"/>
  <c r="D2" i="2"/>
  <c r="I2" i="2"/>
  <c r="O2" i="2"/>
  <c r="AA460" i="1"/>
  <c r="AA444" i="1"/>
  <c r="AA428" i="1"/>
  <c r="AA412" i="1"/>
  <c r="AA404" i="1"/>
  <c r="AA396" i="1"/>
  <c r="AA388" i="1"/>
  <c r="AA380" i="1"/>
  <c r="AA372" i="1"/>
  <c r="AA364" i="1"/>
  <c r="AA348" i="1"/>
  <c r="AA340" i="1"/>
  <c r="AA324" i="1"/>
  <c r="AA308" i="1"/>
  <c r="AA292" i="1"/>
  <c r="AA276" i="1"/>
  <c r="AA260" i="1"/>
  <c r="AA252" i="1"/>
  <c r="AA244" i="1"/>
  <c r="AA228" i="1"/>
  <c r="AA212" i="1"/>
  <c r="AA196" i="1"/>
  <c r="AA172" i="1"/>
  <c r="AA164" i="1"/>
  <c r="AA148" i="1"/>
  <c r="AA132" i="1"/>
  <c r="AA124" i="1"/>
  <c r="AA116" i="1"/>
  <c r="AA100" i="1"/>
  <c r="AA92" i="1"/>
  <c r="AA84" i="1"/>
  <c r="AA60" i="1"/>
  <c r="AA36" i="1"/>
  <c r="AA28" i="1"/>
  <c r="E2" i="2"/>
  <c r="AA459" i="1"/>
  <c r="AA451" i="1"/>
  <c r="AA443" i="1"/>
  <c r="AA435" i="1"/>
  <c r="AA427" i="1"/>
  <c r="AA419" i="1"/>
  <c r="AA411" i="1"/>
  <c r="AA403" i="1"/>
  <c r="AA395" i="1"/>
  <c r="AA387" i="1"/>
  <c r="AA379" i="1"/>
  <c r="AA371" i="1"/>
  <c r="AA363" i="1"/>
  <c r="AA355" i="1"/>
  <c r="AA347" i="1"/>
  <c r="AA339" i="1"/>
  <c r="AA331" i="1"/>
  <c r="AA323" i="1"/>
  <c r="AA315" i="1"/>
  <c r="AA307" i="1"/>
  <c r="AA299" i="1"/>
  <c r="AA291" i="1"/>
  <c r="AA283" i="1"/>
  <c r="AA275" i="1"/>
  <c r="AA267" i="1"/>
  <c r="AA259" i="1"/>
  <c r="AA251" i="1"/>
  <c r="AA243" i="1"/>
  <c r="AA235" i="1"/>
  <c r="AA227" i="1"/>
  <c r="AA219" i="1"/>
  <c r="AA211" i="1"/>
  <c r="AA203" i="1"/>
  <c r="AA195" i="1"/>
  <c r="AA187" i="1"/>
  <c r="AA179" i="1"/>
  <c r="AA171" i="1"/>
  <c r="AA163" i="1"/>
  <c r="AA155" i="1"/>
  <c r="AA147" i="1"/>
  <c r="AA139" i="1"/>
  <c r="AA131" i="1"/>
  <c r="AA123" i="1"/>
  <c r="AA115" i="1"/>
  <c r="AA107" i="1"/>
  <c r="AA99" i="1"/>
  <c r="AA91" i="1"/>
  <c r="AA83" i="1"/>
  <c r="AA75" i="1"/>
  <c r="AA67" i="1"/>
  <c r="AA59" i="1"/>
  <c r="AA51" i="1"/>
  <c r="AA43" i="1"/>
  <c r="AA35" i="1"/>
  <c r="AA27" i="1"/>
  <c r="AA19" i="1"/>
  <c r="AA11" i="1"/>
  <c r="AA3" i="1"/>
  <c r="F2" i="2"/>
  <c r="X438" i="1"/>
  <c r="X430" i="1"/>
  <c r="X422" i="1"/>
  <c r="X414" i="1"/>
  <c r="X406" i="1"/>
  <c r="X398" i="1"/>
  <c r="X374" i="1"/>
  <c r="X366" i="1"/>
  <c r="X358" i="1"/>
  <c r="AA452" i="1"/>
  <c r="AA436" i="1"/>
  <c r="AA420" i="1"/>
  <c r="AA356" i="1"/>
  <c r="AA332" i="1"/>
  <c r="AA316" i="1"/>
  <c r="AA300" i="1"/>
  <c r="AA284" i="1"/>
  <c r="AA268" i="1"/>
  <c r="AA236" i="1"/>
  <c r="AA220" i="1"/>
  <c r="AA204" i="1"/>
  <c r="AA188" i="1"/>
  <c r="AA180" i="1"/>
  <c r="AA156" i="1"/>
  <c r="AA140" i="1"/>
  <c r="AA108" i="1"/>
  <c r="AA76" i="1"/>
  <c r="AA68" i="1"/>
  <c r="AA52" i="1"/>
  <c r="AA44" i="1"/>
  <c r="AA20" i="1"/>
  <c r="AA458" i="1"/>
  <c r="AA450" i="1"/>
  <c r="AA442" i="1"/>
  <c r="AA434" i="1"/>
  <c r="AA426" i="1"/>
  <c r="AA418" i="1"/>
  <c r="AA410" i="1"/>
  <c r="AA402" i="1"/>
  <c r="AA394" i="1"/>
  <c r="AA386" i="1"/>
  <c r="AA378" i="1"/>
  <c r="AA370" i="1"/>
  <c r="AA362" i="1"/>
  <c r="AA354" i="1"/>
  <c r="AA346" i="1"/>
  <c r="AA338" i="1"/>
  <c r="AA330" i="1"/>
  <c r="X461" i="1"/>
  <c r="X453" i="1"/>
  <c r="X445" i="1"/>
  <c r="X437" i="1"/>
  <c r="X429" i="1"/>
  <c r="X421" i="1"/>
  <c r="X413" i="1"/>
  <c r="X405" i="1"/>
  <c r="X397" i="1"/>
  <c r="X389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85" i="1"/>
  <c r="X277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14" i="1"/>
  <c r="X6" i="1"/>
  <c r="X446" i="1"/>
  <c r="AA9" i="1"/>
  <c r="L2" i="2"/>
  <c r="X460" i="1"/>
  <c r="X452" i="1"/>
  <c r="X444" i="1"/>
  <c r="X436" i="1"/>
  <c r="X428" i="1"/>
  <c r="X420" i="1"/>
  <c r="X412" i="1"/>
  <c r="X404" i="1"/>
  <c r="X396" i="1"/>
  <c r="X388" i="1"/>
  <c r="X380" i="1"/>
  <c r="X372" i="1"/>
  <c r="X364" i="1"/>
  <c r="X356" i="1"/>
  <c r="X348" i="1"/>
  <c r="X340" i="1"/>
  <c r="X332" i="1"/>
  <c r="X324" i="1"/>
  <c r="X316" i="1"/>
  <c r="X308" i="1"/>
  <c r="X300" i="1"/>
  <c r="X292" i="1"/>
  <c r="X284" i="1"/>
  <c r="X276" i="1"/>
  <c r="X268" i="1"/>
  <c r="X260" i="1"/>
  <c r="X252" i="1"/>
  <c r="X244" i="1"/>
  <c r="X236" i="1"/>
  <c r="X228" i="1"/>
  <c r="X220" i="1"/>
  <c r="X212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13" i="1"/>
  <c r="X5" i="1"/>
  <c r="X101" i="1"/>
  <c r="X93" i="1"/>
  <c r="X85" i="1"/>
  <c r="X77" i="1"/>
  <c r="X69" i="1"/>
  <c r="X61" i="1"/>
  <c r="X53" i="1"/>
  <c r="X45" i="1"/>
  <c r="X37" i="1"/>
  <c r="X29" i="1"/>
  <c r="X21" i="1"/>
  <c r="Y9" i="1"/>
  <c r="Y462" i="1"/>
  <c r="Y463" i="1"/>
  <c r="Y454" i="1"/>
  <c r="Y446" i="1"/>
  <c r="Y438" i="1"/>
  <c r="Y430" i="1"/>
  <c r="Y422" i="1"/>
  <c r="Y414" i="1"/>
  <c r="Y406" i="1"/>
  <c r="Y398" i="1"/>
  <c r="Y390" i="1"/>
  <c r="Y382" i="1"/>
  <c r="Y374" i="1"/>
  <c r="Y366" i="1"/>
  <c r="Y358" i="1"/>
  <c r="Y350" i="1"/>
  <c r="Y342" i="1"/>
  <c r="Y334" i="1"/>
  <c r="Y326" i="1"/>
  <c r="Y318" i="1"/>
  <c r="Y310" i="1"/>
  <c r="Y302" i="1"/>
  <c r="Y294" i="1"/>
  <c r="Y286" i="1"/>
  <c r="Y278" i="1"/>
  <c r="Y270" i="1"/>
  <c r="Y262" i="1"/>
  <c r="Y254" i="1"/>
  <c r="Y246" i="1"/>
  <c r="Y238" i="1"/>
  <c r="Y230" i="1"/>
  <c r="Y222" i="1"/>
  <c r="Y214" i="1"/>
  <c r="Y206" i="1"/>
  <c r="Y198" i="1"/>
  <c r="Y190" i="1"/>
  <c r="Y182" i="1"/>
  <c r="Y174" i="1"/>
  <c r="Y166" i="1"/>
  <c r="Y158" i="1"/>
  <c r="Y150" i="1"/>
  <c r="Y142" i="1"/>
  <c r="Y134" i="1"/>
  <c r="Y126" i="1"/>
  <c r="Y118" i="1"/>
  <c r="Y110" i="1"/>
  <c r="Y102" i="1"/>
  <c r="Y94" i="1"/>
  <c r="Y86" i="1"/>
  <c r="Y78" i="1"/>
  <c r="Y70" i="1"/>
  <c r="Y62" i="1"/>
  <c r="Y54" i="1"/>
  <c r="Y46" i="1"/>
  <c r="Y38" i="1"/>
  <c r="Y30" i="1"/>
  <c r="Z455" i="1"/>
  <c r="Z447" i="1"/>
  <c r="Z439" i="1"/>
  <c r="Z431" i="1"/>
  <c r="Z423" i="1"/>
  <c r="Z415" i="1"/>
  <c r="Z407" i="1"/>
  <c r="Z399" i="1"/>
  <c r="Z391" i="1"/>
  <c r="Z383" i="1"/>
  <c r="Z375" i="1"/>
  <c r="Z367" i="1"/>
  <c r="Z359" i="1"/>
  <c r="Z351" i="1"/>
  <c r="Z343" i="1"/>
  <c r="Z335" i="1"/>
  <c r="Z327" i="1"/>
  <c r="Z319" i="1"/>
  <c r="Z311" i="1"/>
  <c r="Z303" i="1"/>
  <c r="Z295" i="1"/>
  <c r="Z287" i="1"/>
  <c r="Z279" i="1"/>
  <c r="Z271" i="1"/>
  <c r="Z263" i="1"/>
  <c r="Z255" i="1"/>
  <c r="Z247" i="1"/>
  <c r="Z239" i="1"/>
  <c r="Z231" i="1"/>
  <c r="Z223" i="1"/>
  <c r="Z215" i="1"/>
  <c r="Z207" i="1"/>
  <c r="Z103" i="1"/>
  <c r="Z31" i="1"/>
  <c r="X390" i="1"/>
  <c r="B2" i="2"/>
  <c r="Z462" i="1"/>
  <c r="Z463" i="1"/>
  <c r="X382" i="1"/>
  <c r="AA2" i="1"/>
  <c r="K2" i="2"/>
  <c r="AA463" i="1"/>
  <c r="AA455" i="1"/>
  <c r="AA447" i="1"/>
  <c r="AA439" i="1"/>
  <c r="AA431" i="1"/>
  <c r="AA423" i="1"/>
  <c r="AA415" i="1"/>
  <c r="AA407" i="1"/>
  <c r="AA399" i="1"/>
  <c r="AA391" i="1"/>
  <c r="AA383" i="1"/>
  <c r="AA375" i="1"/>
  <c r="AA367" i="1"/>
  <c r="AA359" i="1"/>
  <c r="AA351" i="1"/>
  <c r="AA343" i="1"/>
  <c r="AA335" i="1"/>
  <c r="AA327" i="1"/>
  <c r="AA319" i="1"/>
  <c r="AA311" i="1"/>
  <c r="AA303" i="1"/>
  <c r="AA295" i="1"/>
  <c r="AA287" i="1"/>
  <c r="AA279" i="1"/>
  <c r="AA271" i="1"/>
  <c r="AA263" i="1"/>
  <c r="AA255" i="1"/>
  <c r="AA247" i="1"/>
  <c r="AA239" i="1"/>
  <c r="AA231" i="1"/>
  <c r="AA223" i="1"/>
  <c r="AA215" i="1"/>
  <c r="AA207" i="1"/>
  <c r="AA199" i="1"/>
  <c r="AA191" i="1"/>
  <c r="AA183" i="1"/>
  <c r="AA175" i="1"/>
  <c r="AA167" i="1"/>
  <c r="AA159" i="1"/>
  <c r="AA151" i="1"/>
  <c r="AA143" i="1"/>
  <c r="AA135" i="1"/>
  <c r="AA127" i="1"/>
  <c r="AA119" i="1"/>
  <c r="AA111" i="1"/>
  <c r="AA103" i="1"/>
  <c r="AA95" i="1"/>
  <c r="AA87" i="1"/>
  <c r="AA79" i="1"/>
  <c r="AA71" i="1"/>
  <c r="AA63" i="1"/>
  <c r="AA55" i="1"/>
  <c r="AA47" i="1"/>
  <c r="AA39" i="1"/>
  <c r="AA31" i="1"/>
  <c r="AA23" i="1"/>
  <c r="AA15" i="1"/>
  <c r="AA7" i="1"/>
  <c r="M2" i="2"/>
  <c r="X350" i="1"/>
  <c r="X342" i="1"/>
  <c r="X334" i="1"/>
  <c r="X326" i="1"/>
  <c r="X318" i="1"/>
  <c r="X310" i="1"/>
  <c r="X302" i="1"/>
  <c r="X29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5" i="1"/>
  <c r="X7" i="1"/>
  <c r="X103" i="1"/>
  <c r="X95" i="1"/>
  <c r="X87" i="1"/>
  <c r="X79" i="1"/>
  <c r="X71" i="1"/>
  <c r="X63" i="1"/>
  <c r="X55" i="1"/>
  <c r="X47" i="1"/>
  <c r="X39" i="1"/>
  <c r="X31" i="1"/>
  <c r="X23" i="1"/>
  <c r="Y3" i="1"/>
  <c r="Y11" i="1"/>
  <c r="Y18" i="1"/>
  <c r="Y456" i="1"/>
  <c r="Y448" i="1"/>
  <c r="Y440" i="1"/>
  <c r="Y432" i="1"/>
  <c r="Y424" i="1"/>
  <c r="Y416" i="1"/>
  <c r="Y408" i="1"/>
  <c r="Y400" i="1"/>
  <c r="Y392" i="1"/>
  <c r="Y384" i="1"/>
  <c r="Y376" i="1"/>
  <c r="Y368" i="1"/>
  <c r="Y360" i="1"/>
  <c r="Y352" i="1"/>
  <c r="Y344" i="1"/>
  <c r="Y336" i="1"/>
  <c r="Y328" i="1"/>
  <c r="Y320" i="1"/>
  <c r="Y312" i="1"/>
  <c r="Y304" i="1"/>
  <c r="Y296" i="1"/>
  <c r="Y288" i="1"/>
  <c r="Y280" i="1"/>
  <c r="Y272" i="1"/>
  <c r="Y264" i="1"/>
  <c r="Y256" i="1"/>
  <c r="Y248" i="1"/>
  <c r="Y240" i="1"/>
  <c r="Y232" i="1"/>
  <c r="Y224" i="1"/>
  <c r="Y216" i="1"/>
  <c r="Y208" i="1"/>
  <c r="Y200" i="1"/>
  <c r="Y192" i="1"/>
  <c r="X102" i="1"/>
  <c r="X94" i="1"/>
  <c r="X86" i="1"/>
  <c r="X78" i="1"/>
  <c r="X70" i="1"/>
  <c r="X62" i="1"/>
  <c r="X54" i="1"/>
  <c r="X46" i="1"/>
  <c r="X38" i="1"/>
  <c r="X30" i="1"/>
  <c r="X22" i="1"/>
  <c r="Y10" i="1"/>
  <c r="Y17" i="1"/>
  <c r="Y455" i="1"/>
  <c r="Y447" i="1"/>
  <c r="Y439" i="1"/>
  <c r="Y431" i="1"/>
  <c r="Y423" i="1"/>
  <c r="Y415" i="1"/>
  <c r="Y407" i="1"/>
  <c r="Y399" i="1"/>
  <c r="Y391" i="1"/>
  <c r="Y383" i="1"/>
  <c r="Y375" i="1"/>
  <c r="Y367" i="1"/>
  <c r="Y359" i="1"/>
  <c r="Y351" i="1"/>
  <c r="Y343" i="1"/>
  <c r="Y335" i="1"/>
  <c r="Y327" i="1"/>
  <c r="Y319" i="1"/>
  <c r="Y311" i="1"/>
  <c r="Y303" i="1"/>
  <c r="Y295" i="1"/>
  <c r="Y287" i="1"/>
  <c r="Y279" i="1"/>
  <c r="Y271" i="1"/>
  <c r="Y263" i="1"/>
  <c r="Y255" i="1"/>
  <c r="Y247" i="1"/>
  <c r="Y239" i="1"/>
  <c r="Y231" i="1"/>
  <c r="Y223" i="1"/>
  <c r="Y215" i="1"/>
  <c r="Y207" i="1"/>
  <c r="Y199" i="1"/>
  <c r="Y191" i="1"/>
  <c r="Y183" i="1"/>
  <c r="Y175" i="1"/>
  <c r="Y167" i="1"/>
  <c r="Y159" i="1"/>
  <c r="Y151" i="1"/>
  <c r="Y143" i="1"/>
  <c r="Y135" i="1"/>
  <c r="Y127" i="1"/>
  <c r="Y119" i="1"/>
  <c r="Y111" i="1"/>
  <c r="Y103" i="1"/>
  <c r="Y95" i="1"/>
  <c r="Y87" i="1"/>
  <c r="Y79" i="1"/>
  <c r="Y71" i="1"/>
  <c r="Y63" i="1"/>
  <c r="Y55" i="1"/>
  <c r="Y47" i="1"/>
  <c r="Y39" i="1"/>
  <c r="Y31" i="1"/>
  <c r="Y23" i="1"/>
  <c r="Z456" i="1"/>
  <c r="Z448" i="1"/>
  <c r="Z440" i="1"/>
  <c r="Z432" i="1"/>
  <c r="Z424" i="1"/>
  <c r="Z416" i="1"/>
  <c r="Z408" i="1"/>
  <c r="Z400" i="1"/>
  <c r="Z392" i="1"/>
  <c r="Z384" i="1"/>
  <c r="Z376" i="1"/>
  <c r="Z368" i="1"/>
  <c r="Z360" i="1"/>
  <c r="Z352" i="1"/>
  <c r="Z344" i="1"/>
  <c r="Z336" i="1"/>
  <c r="Z328" i="1"/>
  <c r="Z320" i="1"/>
  <c r="Z312" i="1"/>
  <c r="Z304" i="1"/>
  <c r="Z296" i="1"/>
  <c r="Z288" i="1"/>
  <c r="Z280" i="1"/>
  <c r="Z272" i="1"/>
  <c r="Z264" i="1"/>
  <c r="Z256" i="1"/>
  <c r="Z248" i="1"/>
  <c r="Z240" i="1"/>
  <c r="Z232" i="1"/>
  <c r="Z224" i="1"/>
  <c r="Z216" i="1"/>
  <c r="X462" i="1"/>
  <c r="AA322" i="1"/>
  <c r="AA314" i="1"/>
  <c r="AA306" i="1"/>
  <c r="AA298" i="1"/>
  <c r="AA290" i="1"/>
  <c r="AA282" i="1"/>
  <c r="AA274" i="1"/>
  <c r="AA266" i="1"/>
  <c r="AA258" i="1"/>
  <c r="AA250" i="1"/>
  <c r="AA242" i="1"/>
  <c r="AA234" i="1"/>
  <c r="AA226" i="1"/>
  <c r="AA218" i="1"/>
  <c r="AA210" i="1"/>
  <c r="AA202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AA26" i="1"/>
  <c r="AA18" i="1"/>
  <c r="AA10" i="1"/>
  <c r="G2" i="2"/>
  <c r="X457" i="1"/>
  <c r="X449" i="1"/>
  <c r="X441" i="1"/>
  <c r="X433" i="1"/>
  <c r="X425" i="1"/>
  <c r="X417" i="1"/>
  <c r="X409" i="1"/>
  <c r="X401" i="1"/>
  <c r="X393" i="1"/>
  <c r="X385" i="1"/>
  <c r="X377" i="1"/>
  <c r="X369" i="1"/>
  <c r="X361" i="1"/>
  <c r="X353" i="1"/>
  <c r="X345" i="1"/>
  <c r="X337" i="1"/>
  <c r="X329" i="1"/>
  <c r="X321" i="1"/>
  <c r="X313" i="1"/>
  <c r="X305" i="1"/>
  <c r="X297" i="1"/>
  <c r="X289" i="1"/>
  <c r="X281" i="1"/>
  <c r="X273" i="1"/>
  <c r="X265" i="1"/>
  <c r="X257" i="1"/>
  <c r="X249" i="1"/>
  <c r="X241" i="1"/>
  <c r="X233" i="1"/>
  <c r="X225" i="1"/>
  <c r="X169" i="1"/>
  <c r="X161" i="1"/>
  <c r="X153" i="1"/>
  <c r="X145" i="1"/>
  <c r="X10" i="1"/>
  <c r="X2" i="1"/>
  <c r="X98" i="1"/>
  <c r="X90" i="1"/>
  <c r="X66" i="1"/>
  <c r="X58" i="1"/>
  <c r="X34" i="1"/>
  <c r="X26" i="1"/>
  <c r="Y6" i="1"/>
  <c r="Y21" i="1"/>
  <c r="Y443" i="1"/>
  <c r="Y435" i="1"/>
  <c r="Y411" i="1"/>
  <c r="Y403" i="1"/>
  <c r="Y379" i="1"/>
  <c r="Y371" i="1"/>
  <c r="Y347" i="1"/>
  <c r="Y339" i="1"/>
  <c r="Y315" i="1"/>
  <c r="Y307" i="1"/>
  <c r="Y283" i="1"/>
  <c r="Y275" i="1"/>
  <c r="Y251" i="1"/>
  <c r="Y243" i="1"/>
  <c r="Y227" i="1"/>
  <c r="Y203" i="1"/>
  <c r="Y187" i="1"/>
  <c r="Y171" i="1"/>
  <c r="Y155" i="1"/>
  <c r="Y131" i="1"/>
  <c r="Y115" i="1"/>
  <c r="Y99" i="1"/>
  <c r="X18" i="1"/>
  <c r="AA344" i="1"/>
  <c r="AA336" i="1"/>
  <c r="AA328" i="1"/>
  <c r="AA320" i="1"/>
  <c r="AA312" i="1"/>
  <c r="AA304" i="1"/>
  <c r="AA296" i="1"/>
  <c r="AA288" i="1"/>
  <c r="AA280" i="1"/>
  <c r="AA272" i="1"/>
  <c r="AA264" i="1"/>
  <c r="AA256" i="1"/>
  <c r="AA248" i="1"/>
  <c r="AA240" i="1"/>
  <c r="AA232" i="1"/>
  <c r="AA224" i="1"/>
  <c r="AA216" i="1"/>
  <c r="AA208" i="1"/>
  <c r="AA200" i="1"/>
  <c r="AA192" i="1"/>
  <c r="AA184" i="1"/>
  <c r="AA176" i="1"/>
  <c r="AA168" i="1"/>
  <c r="AA160" i="1"/>
  <c r="AA152" i="1"/>
  <c r="AA144" i="1"/>
  <c r="AA136" i="1"/>
  <c r="AA128" i="1"/>
  <c r="AA120" i="1"/>
  <c r="AA112" i="1"/>
  <c r="AA104" i="1"/>
  <c r="AA96" i="1"/>
  <c r="AA88" i="1"/>
  <c r="AA80" i="1"/>
  <c r="AA72" i="1"/>
  <c r="AA64" i="1"/>
  <c r="AA56" i="1"/>
  <c r="AA48" i="1"/>
  <c r="AA40" i="1"/>
  <c r="AA32" i="1"/>
  <c r="AA24" i="1"/>
  <c r="AA16" i="1"/>
  <c r="AA8" i="1"/>
  <c r="X455" i="1"/>
  <c r="X447" i="1"/>
  <c r="X439" i="1"/>
  <c r="X431" i="1"/>
  <c r="X423" i="1"/>
  <c r="X415" i="1"/>
  <c r="X407" i="1"/>
  <c r="X399" i="1"/>
  <c r="X391" i="1"/>
  <c r="X383" i="1"/>
  <c r="X375" i="1"/>
  <c r="X367" i="1"/>
  <c r="X359" i="1"/>
  <c r="X351" i="1"/>
  <c r="X343" i="1"/>
  <c r="X335" i="1"/>
  <c r="X327" i="1"/>
  <c r="X319" i="1"/>
  <c r="X311" i="1"/>
  <c r="X303" i="1"/>
  <c r="X295" i="1"/>
  <c r="X151" i="1"/>
  <c r="X143" i="1"/>
  <c r="X135" i="1"/>
  <c r="X127" i="1"/>
  <c r="X16" i="1"/>
  <c r="X8" i="1"/>
  <c r="X88" i="1"/>
  <c r="X80" i="1"/>
  <c r="X56" i="1"/>
  <c r="X48" i="1"/>
  <c r="X24" i="1"/>
  <c r="Y4" i="1"/>
  <c r="Y19" i="1"/>
  <c r="Y433" i="1"/>
  <c r="Y401" i="1"/>
  <c r="Y369" i="1"/>
  <c r="Y337" i="1"/>
  <c r="Y305" i="1"/>
  <c r="Y273" i="1"/>
  <c r="Z199" i="1"/>
  <c r="Z191" i="1"/>
  <c r="Z183" i="1"/>
  <c r="Z175" i="1"/>
  <c r="Z167" i="1"/>
  <c r="Z159" i="1"/>
  <c r="Z151" i="1"/>
  <c r="Z143" i="1"/>
  <c r="Z135" i="1"/>
  <c r="Z127" i="1"/>
  <c r="Z119" i="1"/>
  <c r="Z111" i="1"/>
  <c r="Z95" i="1"/>
  <c r="Z87" i="1"/>
  <c r="Z79" i="1"/>
  <c r="Z71" i="1"/>
  <c r="Z63" i="1"/>
  <c r="Z55" i="1"/>
  <c r="Z47" i="1"/>
  <c r="Z39" i="1"/>
  <c r="Z23" i="1"/>
  <c r="Z15" i="1"/>
  <c r="Z7" i="1"/>
  <c r="X217" i="1"/>
  <c r="X209" i="1"/>
  <c r="X201" i="1"/>
  <c r="X193" i="1"/>
  <c r="X185" i="1"/>
  <c r="X177" i="1"/>
  <c r="X137" i="1"/>
  <c r="X129" i="1"/>
  <c r="X121" i="1"/>
  <c r="X113" i="1"/>
  <c r="X82" i="1"/>
  <c r="X74" i="1"/>
  <c r="X50" i="1"/>
  <c r="X42" i="1"/>
  <c r="Y14" i="1"/>
  <c r="Y459" i="1"/>
  <c r="Y451" i="1"/>
  <c r="Y427" i="1"/>
  <c r="Y419" i="1"/>
  <c r="Y395" i="1"/>
  <c r="Y387" i="1"/>
  <c r="Y363" i="1"/>
  <c r="Y355" i="1"/>
  <c r="Y331" i="1"/>
  <c r="Y323" i="1"/>
  <c r="Y299" i="1"/>
  <c r="Y291" i="1"/>
  <c r="Y267" i="1"/>
  <c r="Y259" i="1"/>
  <c r="Y235" i="1"/>
  <c r="Y219" i="1"/>
  <c r="Y211" i="1"/>
  <c r="Y195" i="1"/>
  <c r="Y179" i="1"/>
  <c r="Y163" i="1"/>
  <c r="Y147" i="1"/>
  <c r="Y139" i="1"/>
  <c r="Y123" i="1"/>
  <c r="Y107" i="1"/>
  <c r="Y91" i="1"/>
  <c r="Y83" i="1"/>
  <c r="Y67" i="1"/>
  <c r="Y59" i="1"/>
  <c r="Y51" i="1"/>
  <c r="Y43" i="1"/>
  <c r="Y35" i="1"/>
  <c r="Y27" i="1"/>
  <c r="Z460" i="1"/>
  <c r="Z452" i="1"/>
  <c r="Z444" i="1"/>
  <c r="Z436" i="1"/>
  <c r="Z428" i="1"/>
  <c r="Z420" i="1"/>
  <c r="Z412" i="1"/>
  <c r="Z404" i="1"/>
  <c r="Z396" i="1"/>
  <c r="Z388" i="1"/>
  <c r="Z380" i="1"/>
  <c r="Z372" i="1"/>
  <c r="Z364" i="1"/>
  <c r="Z356" i="1"/>
  <c r="Z348" i="1"/>
  <c r="Z340" i="1"/>
  <c r="Z332" i="1"/>
  <c r="Z324" i="1"/>
  <c r="Z316" i="1"/>
  <c r="Z308" i="1"/>
  <c r="Z300" i="1"/>
  <c r="Z292" i="1"/>
  <c r="Z284" i="1"/>
  <c r="Z276" i="1"/>
  <c r="Z268" i="1"/>
  <c r="Z260" i="1"/>
  <c r="Z252" i="1"/>
  <c r="Z244" i="1"/>
  <c r="Z236" i="1"/>
  <c r="Z228" i="1"/>
  <c r="Z220" i="1"/>
  <c r="Z212" i="1"/>
  <c r="Z204" i="1"/>
  <c r="Z196" i="1"/>
  <c r="Z188" i="1"/>
  <c r="Z180" i="1"/>
  <c r="Z172" i="1"/>
  <c r="Z164" i="1"/>
  <c r="Z156" i="1"/>
  <c r="Z148" i="1"/>
  <c r="Z140" i="1"/>
  <c r="Z132" i="1"/>
  <c r="Z124" i="1"/>
  <c r="Z116" i="1"/>
  <c r="Z108" i="1"/>
  <c r="Z100" i="1"/>
  <c r="Z92" i="1"/>
  <c r="Z84" i="1"/>
  <c r="Z76" i="1"/>
  <c r="Z68" i="1"/>
  <c r="Z60" i="1"/>
  <c r="Z52" i="1"/>
  <c r="Z44" i="1"/>
  <c r="Z36" i="1"/>
  <c r="Z28" i="1"/>
  <c r="Z20" i="1"/>
  <c r="Z12" i="1"/>
  <c r="Z4" i="1"/>
  <c r="X287" i="1"/>
  <c r="X279" i="1"/>
  <c r="X271" i="1"/>
  <c r="X263" i="1"/>
  <c r="X255" i="1"/>
  <c r="X247" i="1"/>
  <c r="X239" i="1"/>
  <c r="X231" i="1"/>
  <c r="X223" i="1"/>
  <c r="X215" i="1"/>
  <c r="X207" i="1"/>
  <c r="X199" i="1"/>
  <c r="X191" i="1"/>
  <c r="X183" i="1"/>
  <c r="X175" i="1"/>
  <c r="X167" i="1"/>
  <c r="X159" i="1"/>
  <c r="X119" i="1"/>
  <c r="X111" i="1"/>
  <c r="X104" i="1"/>
  <c r="X96" i="1"/>
  <c r="X72" i="1"/>
  <c r="X64" i="1"/>
  <c r="X40" i="1"/>
  <c r="X32" i="1"/>
  <c r="Y12" i="1"/>
  <c r="Y457" i="1"/>
  <c r="Y449" i="1"/>
  <c r="Y441" i="1"/>
  <c r="Y425" i="1"/>
  <c r="Y417" i="1"/>
  <c r="Y409" i="1"/>
  <c r="Y393" i="1"/>
  <c r="Y385" i="1"/>
  <c r="Y377" i="1"/>
  <c r="Y361" i="1"/>
  <c r="Y353" i="1"/>
  <c r="Y345" i="1"/>
  <c r="Y329" i="1"/>
  <c r="Y321" i="1"/>
  <c r="Y313" i="1"/>
  <c r="Y297" i="1"/>
  <c r="Y289" i="1"/>
  <c r="Y281" i="1"/>
  <c r="Y265" i="1"/>
  <c r="Y257" i="1"/>
  <c r="Y249" i="1"/>
  <c r="Y233" i="1"/>
  <c r="Y225" i="1"/>
  <c r="Y209" i="1"/>
  <c r="Y193" i="1"/>
  <c r="Y177" i="1"/>
  <c r="Y169" i="1"/>
  <c r="Y153" i="1"/>
  <c r="Y137" i="1"/>
  <c r="Y121" i="1"/>
  <c r="Y105" i="1"/>
  <c r="Y97" i="1"/>
  <c r="Y81" i="1"/>
  <c r="Y65" i="1"/>
  <c r="Y49" i="1"/>
  <c r="Y33" i="1"/>
  <c r="Y25" i="1"/>
  <c r="Z458" i="1"/>
  <c r="Z450" i="1"/>
  <c r="Z442" i="1"/>
  <c r="Z434" i="1"/>
  <c r="Z426" i="1"/>
  <c r="Z418" i="1"/>
  <c r="Z410" i="1"/>
  <c r="Z402" i="1"/>
  <c r="Z394" i="1"/>
  <c r="Z386" i="1"/>
  <c r="Z378" i="1"/>
  <c r="Z370" i="1"/>
  <c r="Z362" i="1"/>
  <c r="Z354" i="1"/>
  <c r="Z346" i="1"/>
  <c r="Z338" i="1"/>
  <c r="Z330" i="1"/>
  <c r="Z322" i="1"/>
  <c r="Z314" i="1"/>
  <c r="Z306" i="1"/>
  <c r="Z298" i="1"/>
  <c r="Z290" i="1"/>
  <c r="Z282" i="1"/>
  <c r="Z274" i="1"/>
  <c r="Z266" i="1"/>
  <c r="Z258" i="1"/>
  <c r="Z250" i="1"/>
  <c r="Z242" i="1"/>
  <c r="Z234" i="1"/>
  <c r="Z226" i="1"/>
  <c r="Z218" i="1"/>
  <c r="Z210" i="1"/>
  <c r="Z202" i="1"/>
  <c r="Z194" i="1"/>
  <c r="Z186" i="1"/>
  <c r="Z178" i="1"/>
  <c r="Z154" i="1"/>
  <c r="Z146" i="1"/>
  <c r="Z138" i="1"/>
  <c r="Z130" i="1"/>
  <c r="Z122" i="1"/>
  <c r="Z106" i="1"/>
  <c r="Z98" i="1"/>
  <c r="Z90" i="1"/>
  <c r="Z82" i="1"/>
  <c r="Z74" i="1"/>
  <c r="Z66" i="1"/>
  <c r="Z58" i="1"/>
  <c r="Z50" i="1"/>
  <c r="Z42" i="1"/>
  <c r="Z34" i="1"/>
  <c r="Z26" i="1"/>
  <c r="Z18" i="1"/>
  <c r="Z10" i="1"/>
  <c r="Z2" i="1"/>
  <c r="Y184" i="1"/>
  <c r="Y176" i="1"/>
  <c r="Y168" i="1"/>
  <c r="Y160" i="1"/>
  <c r="Y152" i="1"/>
  <c r="Y144" i="1"/>
  <c r="Y136" i="1"/>
  <c r="Y128" i="1"/>
  <c r="Y120" i="1"/>
  <c r="Y112" i="1"/>
  <c r="Y104" i="1"/>
  <c r="Y96" i="1"/>
  <c r="Y88" i="1"/>
  <c r="Y80" i="1"/>
  <c r="Z2" i="2" s="1"/>
  <c r="Y72" i="1"/>
  <c r="Y64" i="1"/>
  <c r="Y56" i="1"/>
  <c r="Y48" i="1"/>
  <c r="Y40" i="1"/>
  <c r="Y32" i="1"/>
  <c r="Y24" i="1"/>
  <c r="Z457" i="1"/>
  <c r="Z449" i="1"/>
  <c r="Z441" i="1"/>
  <c r="Z433" i="1"/>
  <c r="Z425" i="1"/>
  <c r="Z417" i="1"/>
  <c r="Z409" i="1"/>
  <c r="Z401" i="1"/>
  <c r="Z393" i="1"/>
  <c r="Z385" i="1"/>
  <c r="Z377" i="1"/>
  <c r="Z369" i="1"/>
  <c r="Z361" i="1"/>
  <c r="Z353" i="1"/>
  <c r="Z345" i="1"/>
  <c r="Z337" i="1"/>
  <c r="Z329" i="1"/>
  <c r="Z321" i="1"/>
  <c r="Z313" i="1"/>
  <c r="Z305" i="1"/>
  <c r="Z297" i="1"/>
  <c r="Z289" i="1"/>
  <c r="Z281" i="1"/>
  <c r="Z273" i="1"/>
  <c r="Z265" i="1"/>
  <c r="Z257" i="1"/>
  <c r="Z249" i="1"/>
  <c r="Z241" i="1"/>
  <c r="Z233" i="1"/>
  <c r="Z225" i="1"/>
  <c r="Z217" i="1"/>
  <c r="Z209" i="1"/>
  <c r="Z201" i="1"/>
  <c r="Z193" i="1"/>
  <c r="Z185" i="1"/>
  <c r="Z177" i="1"/>
  <c r="Z169" i="1"/>
  <c r="Z153" i="1"/>
  <c r="Z145" i="1"/>
  <c r="Z137" i="1"/>
  <c r="Z129" i="1"/>
  <c r="Z121" i="1"/>
  <c r="Z113" i="1"/>
  <c r="Z105" i="1"/>
  <c r="Z97" i="1"/>
  <c r="Z89" i="1"/>
  <c r="Z81" i="1"/>
  <c r="Z73" i="1"/>
  <c r="Z65" i="1"/>
  <c r="Z57" i="1"/>
  <c r="Z49" i="1"/>
  <c r="Z41" i="1"/>
  <c r="Z33" i="1"/>
  <c r="Z25" i="1"/>
  <c r="Z17" i="1"/>
  <c r="Z9" i="1"/>
  <c r="W2" i="2" l="1"/>
  <c r="T2" i="2"/>
  <c r="U2" i="2"/>
  <c r="S2" i="2"/>
  <c r="Q2" i="2"/>
  <c r="V2" i="2"/>
  <c r="X2" i="2"/>
  <c r="AA2" i="2"/>
  <c r="Y2" i="2"/>
  <c r="R2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865E5F-B4F4-4541-8EB4-A4B9F2BB887D}" keepAlive="1" name="Query - Regions" description="Connection to the 'Regions' query in the workbook." type="5" refreshedVersion="0" background="1">
    <dbPr connection="Provider=Microsoft.Mashup.OleDb.1;Data Source=$Workbook$;Location=Regions;Extended Properties=&quot;&quot;" command="SELECT * FROM [Regions]"/>
  </connection>
</connections>
</file>

<file path=xl/sharedStrings.xml><?xml version="1.0" encoding="utf-8"?>
<sst xmlns="http://schemas.openxmlformats.org/spreadsheetml/2006/main" count="1940" uniqueCount="308">
  <si>
    <t>name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</si>
  <si>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</si>
  <si>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</si>
  <si>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</si>
  <si>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</si>
  <si>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</si>
  <si>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</si>
  <si>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</si>
  <si>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</si>
  <si>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</si>
  <si>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</si>
  <si>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</si>
  <si>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</si>
  <si>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</si>
  <si>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</si>
  <si>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</si>
  <si>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y_diff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</si>
  <si>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</si>
  <si>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</si>
  <si>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</si>
  <si>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</si>
  <si>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</si>
  <si>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</si>
  <si>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</si>
  <si>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</si>
  <si>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</si>
  <si>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</si>
  <si>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</si>
  <si>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</si>
  <si>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</si>
  <si>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</si>
  <si>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</si>
  <si>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</si>
  <si>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</si>
  <si>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</si>
  <si>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</si>
  <si>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</si>
  <si>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</si>
  <si>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</si>
  <si>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</si>
  <si>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</si>
  <si>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</si>
  <si>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</si>
  <si>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</si>
  <si>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</si>
  <si>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</si>
  <si>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</si>
  <si>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</si>
  <si>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</si>
  <si>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</si>
  <si>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</si>
  <si>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</si>
  <si>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</si>
  <si>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</si>
  <si>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</si>
  <si>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</si>
  <si>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</si>
  <si>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</si>
  <si>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</si>
  <si>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</si>
  <si>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</si>
  <si>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</si>
  <si>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</si>
  <si>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</si>
  <si>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</si>
  <si>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</si>
  <si>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</si>
  <si>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</si>
  <si>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</si>
  <si>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</si>
  <si>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</si>
  <si>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</si>
  <si>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</si>
  <si>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</si>
  <si>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</si>
  <si>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</si>
  <si>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</si>
  <si>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</si>
  <si>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</si>
  <si>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</si>
  <si>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</si>
  <si>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</si>
  <si>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</si>
  <si>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</si>
  <si>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</si>
  <si>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</si>
  <si>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</si>
  <si>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</si>
  <si>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</si>
  <si>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</si>
  <si>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</si>
  <si>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</si>
  <si>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</si>
  <si>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</si>
  <si>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</si>
  <si>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</si>
  <si>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</si>
  <si>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</si>
  <si>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</si>
  <si>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</si>
  <si>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</si>
  <si>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</si>
  <si>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</si>
  <si>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</si>
  <si>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</si>
  <si>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</si>
  <si>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</si>
  <si>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</si>
  <si>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</si>
  <si>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</si>
  <si>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</si>
  <si>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</si>
  <si>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</si>
  <si>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</si>
  <si>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</si>
  <si>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</si>
  <si>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</si>
  <si>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</si>
  <si>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</si>
  <si>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</si>
  <si>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</si>
  <si>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</si>
  <si>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</si>
  <si>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</si>
  <si>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</si>
  <si>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</si>
  <si>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</si>
  <si>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</si>
  <si>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</si>
  <si>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</si>
  <si>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</si>
  <si>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</si>
  <si>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</si>
  <si>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</si>
  <si>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</si>
  <si>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</si>
  <si>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</si>
  <si>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</si>
  <si>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</si>
  <si>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</si>
  <si>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</si>
  <si>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</si>
  <si>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</si>
  <si>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</si>
  <si>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</si>
  <si>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</si>
  <si>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</si>
  <si>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</si>
  <si>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</si>
  <si>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</si>
  <si>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</si>
  <si>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</si>
  <si>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</si>
  <si>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</si>
  <si>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</si>
  <si>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</si>
  <si>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</si>
  <si>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</si>
  <si>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</si>
  <si>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</si>
  <si>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</si>
  <si>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</si>
  <si>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</si>
  <si>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</si>
  <si>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</si>
  <si>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</si>
  <si>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</si>
  <si>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</si>
  <si>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</si>
  <si>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</si>
  <si>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</si>
  <si>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</si>
  <si>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</si>
  <si>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</si>
  <si>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</si>
  <si>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</si>
  <si>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</si>
  <si>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</si>
  <si>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</si>
  <si>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</si>
  <si>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</si>
  <si>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</si>
  <si>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</si>
  <si>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</si>
  <si>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</si>
  <si>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</si>
  <si>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</si>
  <si>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</si>
  <si>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</si>
  <si>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</si>
  <si>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</si>
  <si>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</si>
  <si>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</si>
  <si>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</si>
  <si>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</si>
  <si>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</si>
  <si>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</si>
  <si>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</si>
  <si>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</si>
  <si>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</si>
  <si>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</si>
  <si>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</si>
  <si>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</si>
  <si>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</si>
  <si>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</si>
  <si>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</si>
  <si>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</si>
  <si>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</si>
  <si>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</si>
  <si>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</si>
  <si>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</si>
  <si>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</si>
  <si>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</si>
  <si>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</si>
  <si>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</si>
  <si>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</si>
  <si>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</si>
  <si>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</si>
  <si>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</si>
  <si>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</si>
  <si>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</si>
  <si>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</si>
  <si>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</si>
  <si>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</si>
  <si>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</si>
  <si>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</si>
  <si>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</si>
  <si>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</si>
  <si>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</si>
  <si>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</si>
  <si>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</si>
  <si>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</si>
  <si>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</si>
  <si>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</si>
  <si>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</si>
  <si>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</si>
  <si>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</si>
  <si>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</si>
  <si>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</si>
  <si>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</si>
  <si>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</si>
  <si>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</si>
  <si>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</si>
  <si>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</si>
  <si>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</si>
  <si>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</si>
  <si>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</si>
  <si>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</si>
  <si>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</si>
  <si>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13 815</t>
  </si>
  <si>
    <t>&lt;1</t>
  </si>
  <si>
    <t>14 863</t>
  </si>
  <si>
    <t>Average Year Difference</t>
  </si>
  <si>
    <t>Min(year_diff)</t>
  </si>
  <si>
    <t>Max(year_diff)</t>
  </si>
  <si>
    <t>ARC_n</t>
  </si>
  <si>
    <t>ARC_r</t>
  </si>
  <si>
    <t>ARC_u</t>
  </si>
  <si>
    <t>ARC_n_avg</t>
  </si>
  <si>
    <t>ARC_r_avg</t>
  </si>
  <si>
    <t>ARC_u_avg</t>
  </si>
  <si>
    <t>ARC_n_min</t>
  </si>
  <si>
    <t>ARC_r_min</t>
  </si>
  <si>
    <t>ARC_u_min</t>
  </si>
  <si>
    <t>ARC_n_max</t>
  </si>
  <si>
    <t>ARC_r_max</t>
  </si>
  <si>
    <t>ARC_u_max</t>
  </si>
  <si>
    <t>ARC_n_null_count</t>
  </si>
  <si>
    <t>ARC_r_null_count</t>
  </si>
  <si>
    <t>ARC_u_null_count</t>
  </si>
  <si>
    <t>wat_bas_u (rounded)</t>
  </si>
  <si>
    <t>wat_bas_n (rounded)</t>
  </si>
  <si>
    <t>wat_bas_r (rounded)</t>
  </si>
  <si>
    <t>ARC_n_full</t>
  </si>
  <si>
    <t>ARC_u_full</t>
  </si>
  <si>
    <t>ARC_r_full</t>
  </si>
  <si>
    <t>ARC_n_full_count</t>
  </si>
  <si>
    <t>ARC_r_full_count</t>
  </si>
  <si>
    <t>ARC_u_full_count</t>
  </si>
  <si>
    <t>n_ARC_eq_0</t>
  </si>
  <si>
    <t>r_ARC_eq_0</t>
  </si>
  <si>
    <t>u_ARC_eq_0</t>
  </si>
  <si>
    <t>n_ARC_less_than_0_no_full_access</t>
  </si>
  <si>
    <t>r_ARC_less_than_0_no_full_access</t>
  </si>
  <si>
    <t>u_ARC_less_than_0_no_full_access</t>
  </si>
  <si>
    <t>n_ARC_greater_than_0_no_full_access</t>
  </si>
  <si>
    <t>r_ARC_greater_than_0_no_full_access</t>
  </si>
  <si>
    <t>u_ARC_greater_than_0_no_full_access</t>
  </si>
  <si>
    <t>ARC_diff</t>
  </si>
  <si>
    <t>region</t>
  </si>
  <si>
    <t>South Asia</t>
  </si>
  <si>
    <t>Europe &amp; Central Asia</t>
  </si>
  <si>
    <t>Middle East &amp; North Africa</t>
  </si>
  <si>
    <t>East Asia &amp; Pacific</t>
  </si>
  <si>
    <t>Sub-Saharan Africa</t>
  </si>
  <si>
    <t>Latin America &amp; Caribbean</t>
  </si>
  <si>
    <t>North America</t>
  </si>
  <si>
    <t>United States</t>
  </si>
  <si>
    <t>CÃ´te d'Ivoire</t>
  </si>
  <si>
    <t>CuraÃ§ao</t>
  </si>
  <si>
    <t>RÃ©union</t>
  </si>
  <si>
    <t>Region</t>
  </si>
  <si>
    <t>Not Found</t>
  </si>
  <si>
    <t>Grand Total</t>
  </si>
  <si>
    <t>Count of name</t>
  </si>
  <si>
    <t>Average of ARC_n</t>
  </si>
  <si>
    <t>Average of ARC_r</t>
  </si>
  <si>
    <t>Average of ARC_u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</si>
</sst>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National vs. Rural ARC by Region and Population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Arc_diff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Estimation!$R$1:$R$463</c:f>
              <c:strCache>
                <c:ptCount val="462"/>
                <c:pt idx="0">
                  <c:v>ARC_n</c:v>
                </c:pt>
                <c:pt idx="1">
                  <c:v>2.750326488</c:v>
                </c:pt>
                <c:pt idx="3">
                  <c:v>0.334742698</c:v>
                </c:pt>
                <c:pt idx="5">
                  <c:v>0.205553686</c:v>
                </c:pt>
                <c:pt idx="7">
                  <c:v>0.030933702</c:v>
                </c:pt>
                <c:pt idx="9">
                  <c:v>1.23E-06</c:v>
                </c:pt>
                <c:pt idx="11">
                  <c:v>0.570161854</c:v>
                </c:pt>
                <c:pt idx="13">
                  <c:v>0</c:v>
                </c:pt>
                <c:pt idx="15">
                  <c:v>0</c:v>
                </c:pt>
                <c:pt idx="17">
                  <c:v>null</c:v>
                </c:pt>
                <c:pt idx="19">
                  <c:v>0.083722798</c:v>
                </c:pt>
                <c:pt idx="21">
                  <c:v>0</c:v>
                </c:pt>
                <c:pt idx="23">
                  <c:v>-3.877E-05</c:v>
                </c:pt>
                <c:pt idx="25">
                  <c:v>0</c:v>
                </c:pt>
                <c:pt idx="27">
                  <c:v>0.72461243</c:v>
                </c:pt>
                <c:pt idx="29">
                  <c:v>0</c:v>
                </c:pt>
                <c:pt idx="31">
                  <c:v>0</c:v>
                </c:pt>
                <c:pt idx="33">
                  <c:v>0.119271556</c:v>
                </c:pt>
                <c:pt idx="35">
                  <c:v>0.008001136</c:v>
                </c:pt>
                <c:pt idx="37">
                  <c:v>0.011531798</c:v>
                </c:pt>
                <c:pt idx="39">
                  <c:v>-2.5E-07</c:v>
                </c:pt>
                <c:pt idx="41">
                  <c:v>0.24527193</c:v>
                </c:pt>
                <c:pt idx="43">
                  <c:v>0.125460138</c:v>
                </c:pt>
                <c:pt idx="45">
                  <c:v>0</c:v>
                </c:pt>
                <c:pt idx="47">
                  <c:v>0.218360008</c:v>
                </c:pt>
                <c:pt idx="49">
                  <c:v>0.585586124</c:v>
                </c:pt>
                <c:pt idx="51">
                  <c:v>-0.009189312</c:v>
                </c:pt>
                <c:pt idx="53">
                  <c:v>0.753454708</c:v>
                </c:pt>
                <c:pt idx="55">
                  <c:v>0.30345708</c:v>
                </c:pt>
                <c:pt idx="57">
                  <c:v>0</c:v>
                </c:pt>
                <c:pt idx="59">
                  <c:v>0.078012128</c:v>
                </c:pt>
                <c:pt idx="61">
                  <c:v>-0.036982074</c:v>
                </c:pt>
                <c:pt idx="63">
                  <c:v>-0.584455326</c:v>
                </c:pt>
                <c:pt idx="65">
                  <c:v>0.5251306</c:v>
                </c:pt>
                <c:pt idx="67">
                  <c:v>0.66525281</c:v>
                </c:pt>
                <c:pt idx="69">
                  <c:v>0.555207202</c:v>
                </c:pt>
                <c:pt idx="71">
                  <c:v>0.349285612</c:v>
                </c:pt>
                <c:pt idx="73">
                  <c:v>-0.001482146</c:v>
                </c:pt>
                <c:pt idx="75">
                  <c:v>0</c:v>
                </c:pt>
                <c:pt idx="77">
                  <c:v>-1.021788674</c:v>
                </c:pt>
                <c:pt idx="79">
                  <c:v>0.357687564</c:v>
                </c:pt>
                <c:pt idx="81">
                  <c:v>0</c:v>
                </c:pt>
                <c:pt idx="83">
                  <c:v>0.0987012</c:v>
                </c:pt>
                <c:pt idx="85">
                  <c:v>0.499693872</c:v>
                </c:pt>
                <c:pt idx="87">
                  <c:v>0</c:v>
                </c:pt>
                <c:pt idx="89">
                  <c:v>0</c:v>
                </c:pt>
                <c:pt idx="91">
                  <c:v>0.231157798</c:v>
                </c:pt>
                <c:pt idx="93">
                  <c:v>0.019624433</c:v>
                </c:pt>
                <c:pt idx="95">
                  <c:v>0.526985962</c:v>
                </c:pt>
                <c:pt idx="97">
                  <c:v>0.00358784</c:v>
                </c:pt>
                <c:pt idx="99">
                  <c:v>0.086370022</c:v>
                </c:pt>
                <c:pt idx="101">
                  <c:v>-0.033339302</c:v>
                </c:pt>
                <c:pt idx="103">
                  <c:v>null</c:v>
                </c:pt>
                <c:pt idx="105">
                  <c:v>0.226179938</c:v>
                </c:pt>
                <c:pt idx="107">
                  <c:v>0</c:v>
                </c:pt>
                <c:pt idx="109">
                  <c:v>-0.004668878</c:v>
                </c:pt>
                <c:pt idx="111">
                  <c:v>9.9796E-05</c:v>
                </c:pt>
                <c:pt idx="113">
                  <c:v>-0.274207736</c:v>
                </c:pt>
                <c:pt idx="115">
                  <c:v>0.646789398</c:v>
                </c:pt>
                <c:pt idx="117">
                  <c:v>6.5E-07</c:v>
                </c:pt>
                <c:pt idx="119">
                  <c:v>0.052575036</c:v>
                </c:pt>
                <c:pt idx="121">
                  <c:v>0</c:v>
                </c:pt>
                <c:pt idx="123">
                  <c:v>0.117494684</c:v>
                </c:pt>
                <c:pt idx="125">
                  <c:v>0.459196812</c:v>
                </c:pt>
                <c:pt idx="127">
                  <c:v>0.066691684</c:v>
                </c:pt>
                <c:pt idx="129">
                  <c:v>0.476887534</c:v>
                </c:pt>
                <c:pt idx="131">
                  <c:v>0.243607205</c:v>
                </c:pt>
                <c:pt idx="133">
                  <c:v>0.38462665</c:v>
                </c:pt>
                <c:pt idx="135">
                  <c:v>-0.032105158</c:v>
                </c:pt>
                <c:pt idx="137">
                  <c:v>0.809823146</c:v>
                </c:pt>
                <c:pt idx="139">
                  <c:v>1.509101108</c:v>
                </c:pt>
                <c:pt idx="141">
                  <c:v>0</c:v>
                </c:pt>
                <c:pt idx="143">
                  <c:v>0.097784148</c:v>
                </c:pt>
                <c:pt idx="145">
                  <c:v>0.007701314</c:v>
                </c:pt>
                <c:pt idx="147">
                  <c:v>1.328E-06</c:v>
                </c:pt>
                <c:pt idx="149">
                  <c:v>-3E-07</c:v>
                </c:pt>
                <c:pt idx="151">
                  <c:v>0.044031956</c:v>
                </c:pt>
                <c:pt idx="153">
                  <c:v>0</c:v>
                </c:pt>
                <c:pt idx="155">
                  <c:v>0.29668881</c:v>
                </c:pt>
                <c:pt idx="157">
                  <c:v>0.346048128</c:v>
                </c:pt>
                <c:pt idx="159">
                  <c:v>0.318682038</c:v>
                </c:pt>
                <c:pt idx="161">
                  <c:v>-2E-08</c:v>
                </c:pt>
                <c:pt idx="163">
                  <c:v>1.126607084</c:v>
                </c:pt>
                <c:pt idx="165">
                  <c:v>0</c:v>
                </c:pt>
                <c:pt idx="167">
                  <c:v>-4.6E-07</c:v>
                </c:pt>
                <c:pt idx="169">
                  <c:v>3.4E-07</c:v>
                </c:pt>
                <c:pt idx="171">
                  <c:v>0</c:v>
                </c:pt>
                <c:pt idx="173">
                  <c:v>0.038419582</c:v>
                </c:pt>
                <c:pt idx="175">
                  <c:v>0</c:v>
                </c:pt>
                <c:pt idx="177">
                  <c:v>0.374478884</c:v>
                </c:pt>
                <c:pt idx="179">
                  <c:v>0.06927984</c:v>
                </c:pt>
                <c:pt idx="181">
                  <c:v>0.050512918</c:v>
                </c:pt>
                <c:pt idx="183">
                  <c:v>0.07858998</c:v>
                </c:pt>
                <c:pt idx="185">
                  <c:v>0.425564492</c:v>
                </c:pt>
                <c:pt idx="187">
                  <c:v>0.486962084</c:v>
                </c:pt>
                <c:pt idx="189">
                  <c:v>0.005893702</c:v>
                </c:pt>
                <c:pt idx="191">
                  <c:v>-1.018E-06</c:v>
                </c:pt>
                <c:pt idx="193">
                  <c:v>0.47027848</c:v>
                </c:pt>
                <c:pt idx="195">
                  <c:v>0.77759933</c:v>
                </c:pt>
                <c:pt idx="197">
                  <c:v>0.13512985</c:v>
                </c:pt>
                <c:pt idx="199">
                  <c:v>0.82246199</c:v>
                </c:pt>
                <c:pt idx="201">
                  <c:v>0.005515704</c:v>
                </c:pt>
                <c:pt idx="203">
                  <c:v>0</c:v>
                </c:pt>
                <c:pt idx="205">
                  <c:v>-3E-07</c:v>
                </c:pt>
                <c:pt idx="207">
                  <c:v>0</c:v>
                </c:pt>
                <c:pt idx="209">
                  <c:v>0.122629642</c:v>
                </c:pt>
                <c:pt idx="211">
                  <c:v>0.031221394</c:v>
                </c:pt>
                <c:pt idx="213">
                  <c:v>-0.01329639</c:v>
                </c:pt>
                <c:pt idx="215">
                  <c:v>0.081927182</c:v>
                </c:pt>
                <c:pt idx="217">
                  <c:v>0.68719272</c:v>
                </c:pt>
                <c:pt idx="219">
                  <c:v>0.824564852</c:v>
                </c:pt>
                <c:pt idx="221">
                  <c:v>0</c:v>
                </c:pt>
                <c:pt idx="223">
                  <c:v>0.651508794</c:v>
                </c:pt>
                <c:pt idx="225">
                  <c:v>1.551834194</c:v>
                </c:pt>
                <c:pt idx="227">
                  <c:v>0.051496774</c:v>
                </c:pt>
                <c:pt idx="229">
                  <c:v>0.275135498</c:v>
                </c:pt>
                <c:pt idx="231">
                  <c:v>0.326069974</c:v>
                </c:pt>
                <c:pt idx="233">
                  <c:v>0.53839993</c:v>
                </c:pt>
                <c:pt idx="235">
                  <c:v>0.521981728</c:v>
                </c:pt>
                <c:pt idx="237">
                  <c:v>0</c:v>
                </c:pt>
                <c:pt idx="239">
                  <c:v>0.281841732</c:v>
                </c:pt>
                <c:pt idx="241">
                  <c:v>-0.009047624</c:v>
                </c:pt>
                <c:pt idx="243">
                  <c:v>0.898822274</c:v>
                </c:pt>
                <c:pt idx="245">
                  <c:v>0.778553874</c:v>
                </c:pt>
                <c:pt idx="247">
                  <c:v>0.009540902</c:v>
                </c:pt>
                <c:pt idx="249">
                  <c:v>0.146038862</c:v>
                </c:pt>
                <c:pt idx="251">
                  <c:v>1.629555762</c:v>
                </c:pt>
                <c:pt idx="253">
                  <c:v>8E-08</c:v>
                </c:pt>
                <c:pt idx="255">
                  <c:v>0.045904672</c:v>
                </c:pt>
                <c:pt idx="257">
                  <c:v>0.009188156</c:v>
                </c:pt>
                <c:pt idx="259">
                  <c:v>0.941547966</c:v>
                </c:pt>
                <c:pt idx="261">
                  <c:v>-4.5424E-05</c:v>
                </c:pt>
                <c:pt idx="263">
                  <c:v>-0.093326314</c:v>
                </c:pt>
                <c:pt idx="265">
                  <c:v>0.330824948</c:v>
                </c:pt>
                <c:pt idx="267">
                  <c:v>0</c:v>
                </c:pt>
                <c:pt idx="269">
                  <c:v>0</c:v>
                </c:pt>
                <c:pt idx="271">
                  <c:v>0.936522636</c:v>
                </c:pt>
                <c:pt idx="273">
                  <c:v>0.29312423</c:v>
                </c:pt>
                <c:pt idx="275">
                  <c:v>0.001332412</c:v>
                </c:pt>
                <c:pt idx="277">
                  <c:v>1.33024236</c:v>
                </c:pt>
                <c:pt idx="279">
                  <c:v>2.438650084</c:v>
                </c:pt>
                <c:pt idx="281">
                  <c:v>2.026144282</c:v>
                </c:pt>
                <c:pt idx="283">
                  <c:v>0.349180226</c:v>
                </c:pt>
                <c:pt idx="285">
                  <c:v>0</c:v>
                </c:pt>
                <c:pt idx="287">
                  <c:v>0.45321484</c:v>
                </c:pt>
                <c:pt idx="289">
                  <c:v>1.46E-07</c:v>
                </c:pt>
                <c:pt idx="291">
                  <c:v>0.233352416</c:v>
                </c:pt>
                <c:pt idx="293">
                  <c:v>7.9E-07</c:v>
                </c:pt>
                <c:pt idx="295">
                  <c:v>0.071125052</c:v>
                </c:pt>
                <c:pt idx="297">
                  <c:v>0.285867882</c:v>
                </c:pt>
                <c:pt idx="299">
                  <c:v>1.765859584</c:v>
                </c:pt>
                <c:pt idx="301">
                  <c:v>-0.119052646</c:v>
                </c:pt>
                <c:pt idx="303">
                  <c:v>0.054096592</c:v>
                </c:pt>
                <c:pt idx="305">
                  <c:v>0.003963322</c:v>
                </c:pt>
                <c:pt idx="307">
                  <c:v>-1.14E-06</c:v>
                </c:pt>
                <c:pt idx="309">
                  <c:v>0.38590781</c:v>
                </c:pt>
                <c:pt idx="311">
                  <c:v>0.138796548</c:v>
                </c:pt>
                <c:pt idx="313">
                  <c:v>0.00547893</c:v>
                </c:pt>
                <c:pt idx="315">
                  <c:v>0.29363575</c:v>
                </c:pt>
                <c:pt idx="317">
                  <c:v>0.771701816</c:v>
                </c:pt>
                <c:pt idx="319">
                  <c:v>0.55145036</c:v>
                </c:pt>
                <c:pt idx="321">
                  <c:v>0.571472634</c:v>
                </c:pt>
                <c:pt idx="323">
                  <c:v>0.418266708</c:v>
                </c:pt>
                <c:pt idx="325">
                  <c:v>0.146904334</c:v>
                </c:pt>
                <c:pt idx="327">
                  <c:v>0.001460766</c:v>
                </c:pt>
                <c:pt idx="329">
                  <c:v>0.114910048</c:v>
                </c:pt>
                <c:pt idx="331">
                  <c:v>-0.024679888</c:v>
                </c:pt>
                <c:pt idx="333">
                  <c:v>0.091730048</c:v>
                </c:pt>
                <c:pt idx="335">
                  <c:v>0.398786068</c:v>
                </c:pt>
                <c:pt idx="337">
                  <c:v>0.017693962</c:v>
                </c:pt>
                <c:pt idx="339">
                  <c:v>0</c:v>
                </c:pt>
                <c:pt idx="341">
                  <c:v>0.093078528</c:v>
                </c:pt>
                <c:pt idx="343">
                  <c:v>0.658545426</c:v>
                </c:pt>
                <c:pt idx="345">
                  <c:v>0.007016146</c:v>
                </c:pt>
                <c:pt idx="347">
                  <c:v>0.03</c:v>
                </c:pt>
                <c:pt idx="349">
                  <c:v>0</c:v>
                </c:pt>
                <c:pt idx="351">
                  <c:v>0.263950058</c:v>
                </c:pt>
                <c:pt idx="353">
                  <c:v>-0.000100562</c:v>
                </c:pt>
                <c:pt idx="355">
                  <c:v>0</c:v>
                </c:pt>
                <c:pt idx="357">
                  <c:v>0</c:v>
                </c:pt>
                <c:pt idx="359">
                  <c:v>0.103265438</c:v>
                </c:pt>
                <c:pt idx="361">
                  <c:v>0</c:v>
                </c:pt>
                <c:pt idx="363">
                  <c:v>0.220445074</c:v>
                </c:pt>
                <c:pt idx="365">
                  <c:v>0.090394724</c:v>
                </c:pt>
                <c:pt idx="367">
                  <c:v>1.260628834</c:v>
                </c:pt>
                <c:pt idx="369">
                  <c:v>0.381814404</c:v>
                </c:pt>
                <c:pt idx="371">
                  <c:v>0.150213848</c:v>
                </c:pt>
                <c:pt idx="373">
                  <c:v>1.183764092</c:v>
                </c:pt>
                <c:pt idx="375">
                  <c:v>0</c:v>
                </c:pt>
                <c:pt idx="377">
                  <c:v>0</c:v>
                </c:pt>
                <c:pt idx="379">
                  <c:v>0.00010189</c:v>
                </c:pt>
                <c:pt idx="381">
                  <c:v>0</c:v>
                </c:pt>
                <c:pt idx="383">
                  <c:v>-0.40577867</c:v>
                </c:pt>
                <c:pt idx="385">
                  <c:v>1.553163942</c:v>
                </c:pt>
                <c:pt idx="387">
                  <c:v>0.401742714</c:v>
                </c:pt>
                <c:pt idx="389">
                  <c:v>-0.059316458</c:v>
                </c:pt>
                <c:pt idx="391">
                  <c:v>-0.00022157</c:v>
                </c:pt>
                <c:pt idx="393">
                  <c:v>0.42331016</c:v>
                </c:pt>
                <c:pt idx="395">
                  <c:v>0.299684456</c:v>
                </c:pt>
                <c:pt idx="397">
                  <c:v>0.4483879</c:v>
                </c:pt>
                <c:pt idx="399">
                  <c:v>0.00912732</c:v>
                </c:pt>
                <c:pt idx="401">
                  <c:v>5.6E-07</c:v>
                </c:pt>
                <c:pt idx="403">
                  <c:v>0.08324914</c:v>
                </c:pt>
                <c:pt idx="405">
                  <c:v>1.122583902</c:v>
                </c:pt>
                <c:pt idx="407">
                  <c:v>0.148165884</c:v>
                </c:pt>
                <c:pt idx="409">
                  <c:v>2.049099498</c:v>
                </c:pt>
                <c:pt idx="411">
                  <c:v>0.989318748</c:v>
                </c:pt>
                <c:pt idx="413">
                  <c:v>0.05005613</c:v>
                </c:pt>
                <c:pt idx="415">
                  <c:v>0.036275096</c:v>
                </c:pt>
                <c:pt idx="417">
                  <c:v>0.147798624</c:v>
                </c:pt>
                <c:pt idx="419">
                  <c:v>0.539570778</c:v>
                </c:pt>
                <c:pt idx="421">
                  <c:v>0.151622008</c:v>
                </c:pt>
                <c:pt idx="423">
                  <c:v>0.468211138</c:v>
                </c:pt>
                <c:pt idx="425">
                  <c:v>0</c:v>
                </c:pt>
                <c:pt idx="427">
                  <c:v>0</c:v>
                </c:pt>
                <c:pt idx="429">
                  <c:v>1.60269817</c:v>
                </c:pt>
                <c:pt idx="431">
                  <c:v>0.054275052</c:v>
                </c:pt>
                <c:pt idx="433">
                  <c:v>-0.001147294</c:v>
                </c:pt>
                <c:pt idx="435">
                  <c:v>-5.88E-07</c:v>
                </c:pt>
                <c:pt idx="437">
                  <c:v>1.5506006</c:v>
                </c:pt>
                <c:pt idx="439">
                  <c:v>0.087273784</c:v>
                </c:pt>
                <c:pt idx="441">
                  <c:v>-1.086E-06</c:v>
                </c:pt>
                <c:pt idx="443">
                  <c:v>0.072872</c:v>
                </c:pt>
                <c:pt idx="445">
                  <c:v>0.060041318</c:v>
                </c:pt>
                <c:pt idx="447">
                  <c:v>0.248602852</c:v>
                </c:pt>
                <c:pt idx="449">
                  <c:v>-0.17709486</c:v>
                </c:pt>
                <c:pt idx="451">
                  <c:v>0.711259258</c:v>
                </c:pt>
                <c:pt idx="453">
                  <c:v>-0.035618834</c:v>
                </c:pt>
                <c:pt idx="455">
                  <c:v>0.300108102</c:v>
                </c:pt>
                <c:pt idx="457">
                  <c:v>0.976940242</c:v>
                </c:pt>
                <c:pt idx="459">
                  <c:v>0.814727458</c:v>
                </c:pt>
                <c:pt idx="461">
                  <c:v>-0.4</c:v>
                </c:pt>
              </c:strCache>
            </c:strRef>
          </c:xVal>
          <c:yVal>
            <c:numRef>
              <c:f>Estimation!$S$1:$S$463</c:f>
              <c:numCache>
                <c:formatCode>General</c:formatCode>
                <c:ptCount val="463"/>
                <c:pt idx="0">
                  <c:v>0</c:v>
                </c:pt>
                <c:pt idx="1">
                  <c:v>2.6678826380000005</c:v>
                </c:pt>
                <c:pt idx="2">
                  <c:v>0</c:v>
                </c:pt>
                <c:pt idx="3">
                  <c:v>0.69281669000000079</c:v>
                </c:pt>
                <c:pt idx="4">
                  <c:v>0</c:v>
                </c:pt>
                <c:pt idx="5">
                  <c:v>0.33696620999999993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0.2187714419999999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0.18904414600000052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1.3565169359999998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0.22144529599999885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4.6690141999999921E-2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0.46827510399999994</c:v>
                </c:pt>
                <c:pt idx="42">
                  <c:v>0</c:v>
                </c:pt>
                <c:pt idx="43">
                  <c:v>0.25358310399999906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0.3133661399999994</c:v>
                </c:pt>
                <c:pt idx="48">
                  <c:v>0</c:v>
                </c:pt>
                <c:pt idx="49">
                  <c:v>1.2392925259999998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1.4302380059999991</c:v>
                </c:pt>
                <c:pt idx="54">
                  <c:v>0</c:v>
                </c:pt>
                <c:pt idx="55">
                  <c:v>1.4378462700000001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-0.12297047400000168</c:v>
                </c:pt>
                <c:pt idx="62">
                  <c:v>0</c:v>
                </c:pt>
                <c:pt idx="63">
                  <c:v>-1.2273809599999992</c:v>
                </c:pt>
                <c:pt idx="64">
                  <c:v>0</c:v>
                </c:pt>
                <c:pt idx="65">
                  <c:v>0.42549967199999938</c:v>
                </c:pt>
                <c:pt idx="66">
                  <c:v>0</c:v>
                </c:pt>
                <c:pt idx="67">
                  <c:v>1.4564422659999992</c:v>
                </c:pt>
                <c:pt idx="68">
                  <c:v>0</c:v>
                </c:pt>
                <c:pt idx="69">
                  <c:v>0.47120783000000016</c:v>
                </c:pt>
                <c:pt idx="70">
                  <c:v>0</c:v>
                </c:pt>
                <c:pt idx="71">
                  <c:v>0.30438238200000001</c:v>
                </c:pt>
                <c:pt idx="72">
                  <c:v>0</c:v>
                </c:pt>
                <c:pt idx="73">
                  <c:v>4.8860164000001302E-2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-0.75696272799999986</c:v>
                </c:pt>
                <c:pt idx="78">
                  <c:v>0</c:v>
                </c:pt>
                <c:pt idx="79">
                  <c:v>0.39926290199999953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0.58646029999999882</c:v>
                </c:pt>
                <c:pt idx="84">
                  <c:v>0</c:v>
                </c:pt>
                <c:pt idx="85">
                  <c:v>1.0364091180000004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0.69866939399999806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0.8665154479999998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0.29204350199999851</c:v>
                </c:pt>
                <c:pt idx="100">
                  <c:v>0</c:v>
                </c:pt>
                <c:pt idx="101">
                  <c:v>-2.4144972000000563E-2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0.78831809600000047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-3.0847639999990405E-3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-0.57266870800000047</c:v>
                </c:pt>
                <c:pt idx="114">
                  <c:v>0</c:v>
                </c:pt>
                <c:pt idx="115">
                  <c:v>0.2720557079999999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-0.29569443200000051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0.21868411800000159</c:v>
                </c:pt>
                <c:pt idx="124">
                  <c:v>0</c:v>
                </c:pt>
                <c:pt idx="125">
                  <c:v>0.89965259999999891</c:v>
                </c:pt>
                <c:pt idx="126">
                  <c:v>0</c:v>
                </c:pt>
                <c:pt idx="127">
                  <c:v>0.1061914459999997</c:v>
                </c:pt>
                <c:pt idx="128">
                  <c:v>0</c:v>
                </c:pt>
                <c:pt idx="129">
                  <c:v>1.0986361520000003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0.86829276799999922</c:v>
                </c:pt>
                <c:pt idx="138">
                  <c:v>0</c:v>
                </c:pt>
                <c:pt idx="139">
                  <c:v>1.5156743520000007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-5.8100668000000154E-2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0.27117116999999952</c:v>
                </c:pt>
                <c:pt idx="156">
                  <c:v>0</c:v>
                </c:pt>
                <c:pt idx="157">
                  <c:v>0.18672612800000082</c:v>
                </c:pt>
                <c:pt idx="158">
                  <c:v>0</c:v>
                </c:pt>
                <c:pt idx="159">
                  <c:v>0.59534672199999927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0.93688905600000116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0.57531472400000039</c:v>
                </c:pt>
                <c:pt idx="178">
                  <c:v>0</c:v>
                </c:pt>
                <c:pt idx="179">
                  <c:v>-0.24019526999999954</c:v>
                </c:pt>
                <c:pt idx="180">
                  <c:v>0</c:v>
                </c:pt>
                <c:pt idx="181">
                  <c:v>0.28183505000000081</c:v>
                </c:pt>
                <c:pt idx="182">
                  <c:v>0</c:v>
                </c:pt>
                <c:pt idx="183">
                  <c:v>0.10114415799999961</c:v>
                </c:pt>
                <c:pt idx="184">
                  <c:v>0</c:v>
                </c:pt>
                <c:pt idx="185">
                  <c:v>8.5856410000000952E-2</c:v>
                </c:pt>
                <c:pt idx="186">
                  <c:v>0</c:v>
                </c:pt>
                <c:pt idx="187">
                  <c:v>0.68774516000000008</c:v>
                </c:pt>
                <c:pt idx="188">
                  <c:v>0</c:v>
                </c:pt>
                <c:pt idx="189">
                  <c:v>1.9982056000000626E-2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0.64210055599999971</c:v>
                </c:pt>
                <c:pt idx="194">
                  <c:v>0</c:v>
                </c:pt>
                <c:pt idx="195">
                  <c:v>1.0074342380000019</c:v>
                </c:pt>
                <c:pt idx="196">
                  <c:v>0</c:v>
                </c:pt>
                <c:pt idx="197">
                  <c:v>0.33324654600000087</c:v>
                </c:pt>
                <c:pt idx="198">
                  <c:v>0</c:v>
                </c:pt>
                <c:pt idx="199">
                  <c:v>2.0136873339999992</c:v>
                </c:pt>
                <c:pt idx="200">
                  <c:v>0</c:v>
                </c:pt>
                <c:pt idx="201">
                  <c:v>2.3620912000001226E-2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0.17984045199999912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-1.0167340000000991E-2</c:v>
                </c:pt>
                <c:pt idx="214">
                  <c:v>0</c:v>
                </c:pt>
                <c:pt idx="215">
                  <c:v>0.23835090000000037</c:v>
                </c:pt>
                <c:pt idx="216">
                  <c:v>0</c:v>
                </c:pt>
                <c:pt idx="217">
                  <c:v>0.7015634039999995</c:v>
                </c:pt>
                <c:pt idx="218">
                  <c:v>0</c:v>
                </c:pt>
                <c:pt idx="219">
                  <c:v>0.61438646000000008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0.83064227200000007</c:v>
                </c:pt>
                <c:pt idx="224">
                  <c:v>0</c:v>
                </c:pt>
                <c:pt idx="225">
                  <c:v>1.6466545739999987</c:v>
                </c:pt>
                <c:pt idx="226">
                  <c:v>0</c:v>
                </c:pt>
                <c:pt idx="227">
                  <c:v>0.14490082599999993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4.5894333999999051E-2</c:v>
                </c:pt>
                <c:pt idx="232">
                  <c:v>0</c:v>
                </c:pt>
                <c:pt idx="233">
                  <c:v>0.56740698600000028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0.61285916399999962</c:v>
                </c:pt>
                <c:pt idx="240">
                  <c:v>0</c:v>
                </c:pt>
                <c:pt idx="241">
                  <c:v>-0.12857142800000076</c:v>
                </c:pt>
                <c:pt idx="242">
                  <c:v>0</c:v>
                </c:pt>
                <c:pt idx="243">
                  <c:v>0.6523685099999994</c:v>
                </c:pt>
                <c:pt idx="244">
                  <c:v>0</c:v>
                </c:pt>
                <c:pt idx="245">
                  <c:v>0.8688870240000014</c:v>
                </c:pt>
                <c:pt idx="246">
                  <c:v>0</c:v>
                </c:pt>
                <c:pt idx="247">
                  <c:v>-0.14417221999999869</c:v>
                </c:pt>
                <c:pt idx="248">
                  <c:v>0</c:v>
                </c:pt>
                <c:pt idx="249">
                  <c:v>0.2078626459999981</c:v>
                </c:pt>
                <c:pt idx="250">
                  <c:v>0</c:v>
                </c:pt>
                <c:pt idx="251">
                  <c:v>1.7370362359999987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3.0271999999999365E-2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0.64369934399999951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1.0100749799999988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1.7953726259999996</c:v>
                </c:pt>
                <c:pt idx="272">
                  <c:v>0</c:v>
                </c:pt>
                <c:pt idx="273">
                  <c:v>0.44024507199999902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2.6347200439999994</c:v>
                </c:pt>
                <c:pt idx="278">
                  <c:v>0</c:v>
                </c:pt>
                <c:pt idx="279">
                  <c:v>2.5790615479999999</c:v>
                </c:pt>
                <c:pt idx="280">
                  <c:v>0</c:v>
                </c:pt>
                <c:pt idx="281">
                  <c:v>2.2345902300000007</c:v>
                </c:pt>
                <c:pt idx="282">
                  <c:v>0</c:v>
                </c:pt>
                <c:pt idx="283">
                  <c:v>0.22302721000000075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0.59225840200000168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-7.9442242000000357E-2</c:v>
                </c:pt>
                <c:pt idx="296">
                  <c:v>0</c:v>
                </c:pt>
                <c:pt idx="297">
                  <c:v>0.36484353399999919</c:v>
                </c:pt>
                <c:pt idx="298">
                  <c:v>0</c:v>
                </c:pt>
                <c:pt idx="299">
                  <c:v>1.6331522059999997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-3.2903711999998107E-2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0.37677429000000018</c:v>
                </c:pt>
                <c:pt idx="310">
                  <c:v>0</c:v>
                </c:pt>
                <c:pt idx="311">
                  <c:v>0.28978079999999978</c:v>
                </c:pt>
                <c:pt idx="312">
                  <c:v>0</c:v>
                </c:pt>
                <c:pt idx="313">
                  <c:v>2.8622709999999073E-2</c:v>
                </c:pt>
                <c:pt idx="314">
                  <c:v>0</c:v>
                </c:pt>
                <c:pt idx="315">
                  <c:v>0.52870074600000128</c:v>
                </c:pt>
                <c:pt idx="316">
                  <c:v>0</c:v>
                </c:pt>
                <c:pt idx="317">
                  <c:v>0.81614213399999902</c:v>
                </c:pt>
                <c:pt idx="318">
                  <c:v>0</c:v>
                </c:pt>
                <c:pt idx="319">
                  <c:v>1.1533054479999976</c:v>
                </c:pt>
                <c:pt idx="320">
                  <c:v>0</c:v>
                </c:pt>
                <c:pt idx="321">
                  <c:v>1.502362930000001</c:v>
                </c:pt>
                <c:pt idx="322">
                  <c:v>0</c:v>
                </c:pt>
                <c:pt idx="323">
                  <c:v>0.57075417800000139</c:v>
                </c:pt>
                <c:pt idx="324">
                  <c:v>0</c:v>
                </c:pt>
                <c:pt idx="325">
                  <c:v>0.29241935400000046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0.58770947399999895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0.2867985900000008</c:v>
                </c:pt>
                <c:pt idx="342">
                  <c:v>0</c:v>
                </c:pt>
                <c:pt idx="343">
                  <c:v>0.65795173399999951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0.30035251799999968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7.8781444000000533E-2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0.6035795699999994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1.8603453279999997</c:v>
                </c:pt>
                <c:pt idx="368">
                  <c:v>0</c:v>
                </c:pt>
                <c:pt idx="369">
                  <c:v>0.22428914000000191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1.4445977659999998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-0.72137414000000033</c:v>
                </c:pt>
                <c:pt idx="384">
                  <c:v>0</c:v>
                </c:pt>
                <c:pt idx="385">
                  <c:v>1.5695340439999996</c:v>
                </c:pt>
                <c:pt idx="386">
                  <c:v>0</c:v>
                </c:pt>
                <c:pt idx="387">
                  <c:v>0.85914853000000169</c:v>
                </c:pt>
                <c:pt idx="388">
                  <c:v>0</c:v>
                </c:pt>
                <c:pt idx="389">
                  <c:v>-0.6266301839999997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0.45606591199999968</c:v>
                </c:pt>
                <c:pt idx="394">
                  <c:v>0</c:v>
                </c:pt>
                <c:pt idx="395">
                  <c:v>0.29831786799999949</c:v>
                </c:pt>
                <c:pt idx="396">
                  <c:v>0</c:v>
                </c:pt>
                <c:pt idx="397">
                  <c:v>1.1989592619999996</c:v>
                </c:pt>
                <c:pt idx="398">
                  <c:v>0</c:v>
                </c:pt>
                <c:pt idx="399">
                  <c:v>3.387764200000163E-2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0.13940798000000143</c:v>
                </c:pt>
                <c:pt idx="404">
                  <c:v>0</c:v>
                </c:pt>
                <c:pt idx="405">
                  <c:v>1.4182834279999981</c:v>
                </c:pt>
                <c:pt idx="406">
                  <c:v>0</c:v>
                </c:pt>
                <c:pt idx="407">
                  <c:v>0.22409665799999914</c:v>
                </c:pt>
                <c:pt idx="408">
                  <c:v>0</c:v>
                </c:pt>
                <c:pt idx="409">
                  <c:v>2.3056811740000001</c:v>
                </c:pt>
                <c:pt idx="410">
                  <c:v>0</c:v>
                </c:pt>
                <c:pt idx="411">
                  <c:v>0.97507389400000055</c:v>
                </c:pt>
                <c:pt idx="412">
                  <c:v>0</c:v>
                </c:pt>
                <c:pt idx="413">
                  <c:v>5.0056129999998686E-2</c:v>
                </c:pt>
                <c:pt idx="414">
                  <c:v>0</c:v>
                </c:pt>
                <c:pt idx="415">
                  <c:v>1.5006061999997655E-2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1.6691117920000011</c:v>
                </c:pt>
                <c:pt idx="420">
                  <c:v>0</c:v>
                </c:pt>
                <c:pt idx="421">
                  <c:v>0.36425735600000164</c:v>
                </c:pt>
                <c:pt idx="422">
                  <c:v>0</c:v>
                </c:pt>
                <c:pt idx="423">
                  <c:v>0.75604336799999883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1.7028372899999993</c:v>
                </c:pt>
                <c:pt idx="430">
                  <c:v>0</c:v>
                </c:pt>
                <c:pt idx="431">
                  <c:v>0.2313776780000012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1.316708156</c:v>
                </c:pt>
                <c:pt idx="438">
                  <c:v>0</c:v>
                </c:pt>
                <c:pt idx="439">
                  <c:v>0.37813376600000198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0.76099723199999969</c:v>
                </c:pt>
                <c:pt idx="444">
                  <c:v>0</c:v>
                </c:pt>
                <c:pt idx="445">
                  <c:v>8.6038161999999835E-2</c:v>
                </c:pt>
                <c:pt idx="446">
                  <c:v>0</c:v>
                </c:pt>
                <c:pt idx="447">
                  <c:v>0.28383011399999986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0.93629408999999841</c:v>
                </c:pt>
                <c:pt idx="452">
                  <c:v>0</c:v>
                </c:pt>
                <c:pt idx="453">
                  <c:v>-3.5618833999998857E-2</c:v>
                </c:pt>
                <c:pt idx="454">
                  <c:v>0</c:v>
                </c:pt>
                <c:pt idx="455">
                  <c:v>0.66688281399999882</c:v>
                </c:pt>
                <c:pt idx="456">
                  <c:v>0</c:v>
                </c:pt>
                <c:pt idx="457">
                  <c:v>1.1446132419999997</c:v>
                </c:pt>
                <c:pt idx="458">
                  <c:v>0</c:v>
                </c:pt>
                <c:pt idx="459">
                  <c:v>0.9220908019999996</c:v>
                </c:pt>
                <c:pt idx="460">
                  <c:v>0</c:v>
                </c:pt>
                <c:pt idx="461">
                  <c:v>-0.6</c:v>
                </c:pt>
                <c:pt idx="4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371-9652-BD8C7A23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83504"/>
        <c:axId val="443084464"/>
      </c:scatterChart>
      <c:valAx>
        <c:axId val="443083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ARC_n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majorTickMark val="none"/>
        <c:minorTickMark val="none"/>
        <c:tickLblPos val="nextTo"/>
        <c:crossAx val="443084464"/>
        <c:crosses val="autoZero"/>
        <c:crossBetween val="midCat"/>
      </c:valAx>
      <c:valAx>
        <c:axId val="443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ARC_r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430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Year</a:t>
          </a:r>
        </a:p>
      </cx:txPr>
    </cx:title>
    <cx:plotArea>
      <cx:plotAreaRegion>
        <cx:series layoutId="clusteredColumn" uniqueId="{F13693DB-03C2-4FCD-AFA1-CAA56949DF4B}">
          <cx:tx>
            <cx:txData>
              <cx:f>_xlchart.v1.0</cx:f>
              <cx:v>year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109537</xdr:rowOff>
    </xdr:from>
    <xdr:to>
      <xdr:col>6</xdr:col>
      <xdr:colOff>114300</xdr:colOff>
      <xdr:row>16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5E471A-379D-234D-0A77-33BAFC7AF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471487"/>
              <a:ext cx="64293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66674</xdr:colOff>
      <xdr:row>31</xdr:row>
      <xdr:rowOff>100011</xdr:rowOff>
    </xdr:from>
    <xdr:to>
      <xdr:col>7</xdr:col>
      <xdr:colOff>761999</xdr:colOff>
      <xdr:row>46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5DF8A6-79C2-4F78-12BA-A72919B2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enda Dennis Kabanda" refreshedDate="45638.705069328702" createdVersion="8" refreshedVersion="8" minRefreshableVersion="3" recordCount="462" xr:uid="{2BF4A34D-397A-487B-ADA1-84E18F04EF6F}">
  <cacheSource type="worksheet">
    <worksheetSource ref="A1:AB463" sheet="Estimation"/>
  </cacheSource>
  <cacheFields count="28">
    <cacheField name="name" numFmtId="0">
      <sharedItems count="231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year" numFmtId="0">
      <sharedItems containsSemiMixedTypes="0" containsString="0" containsNumber="1" containsInteger="1" minValue="2015" maxValue="2020"/>
    </cacheField>
    <cacheField name="pop_n" numFmtId="0">
      <sharedItems containsMixedTypes="1" containsNumber="1" minValue="1.2469999789999999" maxValue="1463140.5"/>
    </cacheField>
    <cacheField name="pop_u" numFmtId="0">
      <sharedItems containsSemiMixedTypes="0" containsString="0" containsNumber="1" minValue="0" maxValue="100"/>
    </cacheField>
    <cacheField name="wat_bas_n" numFmtId="0">
      <sharedItems containsMixedTypes="1" containsNumber="1" minValue="37.202402050000003" maxValue="100.0000046"/>
    </cacheField>
    <cacheField name="wat_lim_n" numFmtId="0">
      <sharedItems containsMixedTypes="1" containsNumber="1" minValue="0" maxValue="37.426962869999997"/>
    </cacheField>
    <cacheField name="wat_unimp_n" numFmtId="0">
      <sharedItems containsMixedTypes="1" containsNumber="1" minValue="0" maxValue="34.719560010000002"/>
    </cacheField>
    <cacheField name="wat_sur_n" numFmtId="0">
      <sharedItems containsMixedTypes="1" containsNumber="1" minValue="0" maxValue="35.443486479999997"/>
    </cacheField>
    <cacheField name="wat_bas_r" numFmtId="0">
      <sharedItems containsMixedTypes="1" containsNumber="1" minValue="20.6225138" maxValue="100"/>
    </cacheField>
    <cacheField name="wat_lim_r" numFmtId="0">
      <sharedItems containsMixedTypes="1" containsNumber="1" minValue="0" maxValue="42.164380680000001"/>
    </cacheField>
    <cacheField name="wat_unimp_r" numFmtId="0">
      <sharedItems containsMixedTypes="1" containsNumber="1" minValue="0" maxValue="51.215981669999998"/>
    </cacheField>
    <cacheField name="wat_sur_r" numFmtId="0">
      <sharedItems containsMixedTypes="1" containsNumber="1" minValue="0" maxValue="41.629253689999999"/>
    </cacheField>
    <cacheField name="wat_bas_u" numFmtId="0">
      <sharedItems containsMixedTypes="1" containsNumber="1" minValue="49.661664950000002" maxValue="100"/>
    </cacheField>
    <cacheField name="wat_lim_u" numFmtId="0">
      <sharedItems containsMixedTypes="1" containsNumber="1" minValue="0" maxValue="34.279780090000003"/>
    </cacheField>
    <cacheField name="wat_unimp_u" numFmtId="0">
      <sharedItems containsMixedTypes="1" containsNumber="1" minValue="0" maxValue="19.835806810000001"/>
    </cacheField>
    <cacheField name="wat_sur_u" numFmtId="0">
      <sharedItems containsMixedTypes="1" containsNumber="1" minValue="0" maxValue="6.7629295520000001"/>
    </cacheField>
    <cacheField name="y_diff" numFmtId="0">
      <sharedItems containsMixedTypes="1" containsNumber="1" containsInteger="1" minValue="1" maxValue="5"/>
    </cacheField>
    <cacheField name="ARC_n" numFmtId="0">
      <sharedItems containsMixedTypes="1" containsNumber="1" minValue="-1.0217886739999997" maxValue="2.7503264880000002" count="195">
        <n v="2.7503264880000002"/>
        <s v=""/>
        <n v="0.33474269800000228"/>
        <n v="0.20555368599999896"/>
        <n v="3.0933701999998675E-2"/>
        <n v="1.229999998031417E-6"/>
        <n v="0.57016185399999986"/>
        <n v="0"/>
        <s v="null"/>
        <n v="8.3722797999999446E-2"/>
        <n v="-3.8770000000454277E-5"/>
        <n v="0.72461242999999909"/>
        <n v="0.11927155599999821"/>
        <n v="8.0011360000014527E-3"/>
        <n v="1.1531797999998617E-2"/>
        <n v="-2.4999999936881068E-7"/>
        <n v="0.24527193000000125"/>
        <n v="0.12546013799999969"/>
        <n v="0.21836000799999908"/>
        <n v="0.58558612399999954"/>
        <n v="-9.1893119999980396E-3"/>
        <n v="0.75345470800000103"/>
        <n v="0.30345708000000116"/>
        <n v="7.8012128000000305E-2"/>
        <n v="-3.6982073999999442E-2"/>
        <n v="-0.58445532599999983"/>
        <n v="0.5251306"/>
        <n v="0.66525281000000125"/>
        <n v="0.55520720199999973"/>
        <n v="0.34928561199999847"/>
        <n v="-1.4821460000007391E-3"/>
        <n v="-1.0217886739999997"/>
        <n v="0.35768756399999974"/>
        <n v="9.8701199999999295E-2"/>
        <n v="0.49969387200000026"/>
        <n v="0.23115779800000097"/>
        <n v="1.9624432500002342E-2"/>
        <n v="0.52698596200000059"/>
        <n v="3.5878400000001419E-3"/>
        <n v="8.6370021999999838E-2"/>
        <n v="-3.333930200000168E-2"/>
        <n v="0.22617993799999853"/>
        <n v="-4.668877999998244E-3"/>
        <n v="9.9796000000651475E-5"/>
        <n v="-0.27420773599999959"/>
        <n v="0.6467893979999999"/>
        <n v="6.5000000120107866E-7"/>
        <n v="5.257503599999893E-2"/>
        <n v="0.11749468399999899"/>
        <n v="0.45919681200000184"/>
        <n v="6.669168399999989E-2"/>
        <n v="0.47688753399999939"/>
        <n v="0.24360720499999644"/>
        <n v="0.38462665000000129"/>
        <n v="-3.2105157999998822E-2"/>
        <n v="0.80982314599999938"/>
        <n v="1.5091011080000001"/>
        <n v="9.7784147999999502E-2"/>
        <n v="7.7013139999991152E-3"/>
        <n v="1.3280000018767169E-6"/>
        <n v="-2.999999992425728E-7"/>
        <n v="4.4031956000000608E-2"/>
        <n v="0.29668881000000058"/>
        <n v="0.34604812800000107"/>
        <n v="0.31868203800000006"/>
        <n v="-1.9999998812636478E-8"/>
        <n v="1.1266070839999998"/>
        <n v="-4.5999999827017745E-7"/>
        <n v="3.3999999971001671E-7"/>
        <n v="3.8419582000000216E-2"/>
        <n v="0.37447888400000123"/>
        <n v="6.9279840000000092E-2"/>
        <n v="5.0512917999999726E-2"/>
        <n v="7.8589980000000989E-2"/>
        <n v="0.4255644920000009"/>
        <n v="0.48696208400000102"/>
        <n v="5.8937020000001897E-3"/>
        <n v="-1.0180000003856548E-6"/>
        <n v="0.47027847999999894"/>
        <n v="0.77759933000000103"/>
        <n v="0.13512985000000127"/>
        <n v="0.82246198999999931"/>
        <n v="5.5157040000011646E-3"/>
        <n v="0.12262964200000112"/>
        <n v="3.1221394000002078E-2"/>
        <n v="-1.3296389999999292E-2"/>
        <n v="8.1927182000001153E-2"/>
        <n v="0.6871927200000002"/>
        <n v="0.82456485200000029"/>
        <n v="0.65150879400000006"/>
        <n v="1.551834194"/>
        <n v="5.14967740000003E-2"/>
        <n v="0.2751354980000002"/>
        <n v="0.32606997400000071"/>
        <n v="0.53839992999999997"/>
        <n v="0.52198172800000009"/>
        <n v="0.2818417320000009"/>
        <n v="-9.0476240000015203E-3"/>
        <n v="0.89882227399999981"/>
        <n v="0.77855387399999931"/>
        <n v="9.5409020000005278E-3"/>
        <n v="0.14603886200000032"/>
        <n v="1.6295557619999983"/>
        <n v="8.0000000934887789E-8"/>
        <n v="4.5904672000000347E-2"/>
        <n v="9.1881559999990262E-3"/>
        <n v="0.94154796599999879"/>
        <n v="-4.5424000001048624E-5"/>
        <n v="-9.3326313999997981E-2"/>
        <n v="0.33082494800000006"/>
        <n v="0.93652263600000085"/>
        <n v="0.29312423000000082"/>
        <n v="1.3324119999992945E-3"/>
        <n v="1.3302423599999997"/>
        <n v="2.4386500840000012"/>
        <n v="2.0261442820000015"/>
        <n v="0.34918022599999859"/>
        <n v="0.45321483999999829"/>
        <n v="1.4600000213249588E-7"/>
        <n v="0.23335241600000245"/>
        <n v="7.8999999857387589E-7"/>
        <n v="7.11250519999993E-2"/>
        <n v="0.28586788200000085"/>
        <n v="1.7658595840000004"/>
        <n v="-0.1190526460000001"/>
        <n v="5.4096591999999076E-2"/>
        <n v="3.9633220000013123E-3"/>
        <n v="-1.1400000005323819E-6"/>
        <n v="0.38590781000000052"/>
        <n v="0.13879654799999913"/>
        <n v="5.4789299999981724E-3"/>
        <n v="0.29363575000000142"/>
        <n v="0.77170181600000087"/>
        <n v="0.55145035999999836"/>
        <n v="0.57147263399999981"/>
        <n v="0.41826670799999877"/>
        <n v="0.1469043340000013"/>
        <n v="1.4607659999995803E-3"/>
        <n v="0.11491004799999871"/>
        <n v="-2.4679888000000004E-2"/>
        <n v="9.1730047999999439E-2"/>
        <n v="0.39878606799999827"/>
        <n v="1.7693962000001305E-2"/>
        <n v="9.307852800000091E-2"/>
        <n v="0.65854542600000054"/>
        <n v="7.0161460000008448E-3"/>
        <n v="2.9999999999998295E-2"/>
        <n v="0.26395005800000038"/>
        <n v="-1.0056200000008175E-4"/>
        <n v="0.10326543799999968"/>
        <n v="0.22044507399999985"/>
        <n v="9.0394724000000787E-2"/>
        <n v="1.2606288339999991"/>
        <n v="0.38181440399999927"/>
        <n v="0.15021384750000166"/>
        <n v="1.1837640919999999"/>
        <n v="1.018899999991163E-4"/>
        <n v="-0.40577867000000084"/>
        <n v="1.553163941999999"/>
        <n v="0.4017427139999995"/>
        <n v="-5.9316458000000696E-2"/>
        <n v="-2.2156999999936033E-4"/>
        <n v="0.42331015999999977"/>
        <n v="0.29968445599999993"/>
        <n v="0.44838790000000017"/>
        <n v="9.1273199999989171E-3"/>
        <n v="5.6000000085987263E-7"/>
        <n v="8.3249139999998084E-2"/>
        <n v="1.1225839019999995"/>
        <n v="0.14816588399999944"/>
        <n v="2.0490994979999981"/>
        <n v="0.98931874799999941"/>
        <n v="5.0056129999998686E-2"/>
        <n v="3.6275095999999965E-2"/>
        <n v="0.14779862400000071"/>
        <n v="0.53957077800000097"/>
        <n v="0.15162200799999823"/>
        <n v="0.46821113800000091"/>
        <n v="1.6026981699999994"/>
        <n v="5.4275051999999845E-2"/>
        <n v="-1.1472939999976005E-3"/>
        <n v="-5.8800000033443214E-7"/>
        <n v="1.5506005999999999"/>
        <n v="8.7273784000001339E-2"/>
        <n v="-1.0860000003276582E-6"/>
        <n v="7.2872000000000978E-2"/>
        <n v="6.0041318000000385E-2"/>
        <n v="0.24860285199999907"/>
        <n v="-0.17709485999999969"/>
        <n v="0.71125925800000123"/>
        <n v="-3.5618833999998857E-2"/>
        <n v="0.30010810200000149"/>
        <n v="0.97694024200000062"/>
        <n v="0.81472745800000013"/>
        <n v="-0.4"/>
      </sharedItems>
    </cacheField>
    <cacheField name="ARC_r" numFmtId="0">
      <sharedItems containsMixedTypes="1" containsNumber="1" minValue="-1.2273809599999992" maxValue="2.6678826380000005" count="140">
        <n v="2.6678826380000005"/>
        <s v=""/>
        <n v="0.69281669000000079"/>
        <n v="0.33696620999999993"/>
        <s v="null"/>
        <n v="0"/>
        <n v="0.2187714419999999"/>
        <n v="0.18904414600000052"/>
        <n v="1.3565169359999998"/>
        <n v="0.22144529599999885"/>
        <n v="4.6690141999999921E-2"/>
        <n v="0.46827510399999994"/>
        <n v="0.25358310399999906"/>
        <n v="0.3133661399999994"/>
        <n v="1.2392925259999998"/>
        <n v="1.4302380059999991"/>
        <n v="1.4378462700000001"/>
        <n v="-0.12297047400000168"/>
        <n v="-1.2273809599999992"/>
        <n v="0.42549967199999938"/>
        <n v="1.4564422659999992"/>
        <n v="0.47120783000000016"/>
        <n v="0.30438238200000001"/>
        <n v="4.8860164000001302E-2"/>
        <n v="-0.75696272799999986"/>
        <n v="0.39926290199999953"/>
        <n v="0.58646029999999882"/>
        <n v="1.0364091180000004"/>
        <n v="0.69866939399999806"/>
        <n v="0.8665154479999998"/>
        <n v="0.29204350199999851"/>
        <n v="-2.4144972000000563E-2"/>
        <n v="0.78831809600000047"/>
        <n v="-3.0847639999990405E-3"/>
        <n v="-0.57266870800000047"/>
        <n v="0.2720557079999999"/>
        <n v="-0.29569443200000051"/>
        <n v="0.21868411800000159"/>
        <n v="0.89965259999999891"/>
        <n v="0.1061914459999997"/>
        <n v="1.0986361520000003"/>
        <n v="0.86829276799999922"/>
        <n v="1.5156743520000007"/>
        <n v="-5.8100668000000154E-2"/>
        <n v="0.27117116999999952"/>
        <n v="0.18672612800000082"/>
        <n v="0.59534672199999927"/>
        <n v="0.93688905600000116"/>
        <n v="0.57531472400000039"/>
        <n v="-0.24019526999999954"/>
        <n v="0.28183505000000081"/>
        <n v="0.10114415799999961"/>
        <n v="8.5856410000000952E-2"/>
        <n v="0.68774516000000008"/>
        <n v="1.9982056000000626E-2"/>
        <n v="0.64210055599999971"/>
        <n v="1.0074342380000019"/>
        <n v="0.33324654600000087"/>
        <n v="2.0136873339999992"/>
        <n v="2.3620912000001226E-2"/>
        <n v="0.17984045199999912"/>
        <n v="-1.0167340000000991E-2"/>
        <n v="0.23835090000000037"/>
        <n v="0.7015634039999995"/>
        <n v="0.61438646000000008"/>
        <n v="0.83064227200000007"/>
        <n v="1.6466545739999987"/>
        <n v="0.14490082599999993"/>
        <n v="4.5894333999999051E-2"/>
        <n v="0.56740698600000028"/>
        <n v="0.61285916399999962"/>
        <n v="-0.12857142800000076"/>
        <n v="0.6523685099999994"/>
        <n v="0.8688870240000014"/>
        <n v="-0.14417221999999869"/>
        <n v="0.2078626459999981"/>
        <n v="1.7370362359999987"/>
        <n v="3.0271999999999365E-2"/>
        <n v="0.64369934399999951"/>
        <n v="1.0100749799999988"/>
        <n v="1.7953726259999996"/>
        <n v="0.44024507199999902"/>
        <n v="2.6347200439999994"/>
        <n v="2.5790615479999999"/>
        <n v="2.2345902300000007"/>
        <n v="0.22302721000000075"/>
        <n v="0.59225840200000168"/>
        <n v="-7.9442242000000357E-2"/>
        <n v="0.36484353399999919"/>
        <n v="1.6331522059999997"/>
        <n v="-3.2903711999998107E-2"/>
        <n v="0.37677429000000018"/>
        <n v="0.28978079999999978"/>
        <n v="2.8622709999999073E-2"/>
        <n v="0.52870074600000128"/>
        <n v="0.81614213399999902"/>
        <n v="1.1533054479999976"/>
        <n v="1.502362930000001"/>
        <n v="0.57075417800000139"/>
        <n v="0.29241935400000046"/>
        <n v="0.58770947399999895"/>
        <n v="0.2867985900000008"/>
        <n v="0.65795173399999951"/>
        <n v="0.30035251799999968"/>
        <n v="7.8781444000000533E-2"/>
        <n v="0.6035795699999994"/>
        <n v="1.8603453279999997"/>
        <n v="0.22428914000000191"/>
        <n v="1.4445977659999998"/>
        <n v="-0.72137414000000033"/>
        <n v="1.5695340439999996"/>
        <n v="0.85914853000000169"/>
        <n v="-0.6266301839999997"/>
        <n v="0.45606591199999968"/>
        <n v="0.29831786799999949"/>
        <n v="1.1989592619999996"/>
        <n v="3.387764200000163E-2"/>
        <n v="0.13940798000000143"/>
        <n v="1.4182834279999981"/>
        <n v="0.22409665799999914"/>
        <n v="2.3056811740000001"/>
        <n v="0.97507389400000055"/>
        <n v="5.0056129999998686E-2"/>
        <n v="1.5006061999997655E-2"/>
        <n v="1.6691117920000011"/>
        <n v="0.36425735600000164"/>
        <n v="0.75604336799999883"/>
        <n v="1.7028372899999993"/>
        <n v="0.2313776780000012"/>
        <n v="1.316708156"/>
        <n v="0.37813376600000198"/>
        <n v="0.76099723199999969"/>
        <n v="8.6038161999999835E-2"/>
        <n v="0.28383011399999986"/>
        <n v="0.93629408999999841"/>
        <n v="-3.5618833999998857E-2"/>
        <n v="0.66688281399999882"/>
        <n v="1.1446132419999997"/>
        <n v="0.9220908019999996"/>
        <n v="-0.6"/>
      </sharedItems>
    </cacheField>
    <cacheField name="ARC_u" numFmtId="0">
      <sharedItems containsMixedTypes="1" containsNumber="1" minValue="-1.6200868119999996" maxValue="2.6682118559999992" count="138">
        <n v="2.6682118559999992"/>
        <s v=""/>
        <n v="4.3748431999998158E-2"/>
        <n v="0.10288423199999955"/>
        <s v="null"/>
        <n v="0"/>
        <n v="0.30463670000000037"/>
        <n v="5.3651519999999661E-2"/>
        <n v="2.2125564000000965E-2"/>
        <n v="0.14576959400000078"/>
        <n v="-6.5600341999999048E-2"/>
        <n v="1.6367687999999703E-2"/>
        <n v="-2.5265999999999168E-2"/>
        <n v="-0.20782850399999972"/>
        <n v="4.1858342000000451E-2"/>
        <n v="0.18642424800000015"/>
        <n v="0.21647560000000113"/>
        <n v="0.10347405800000047"/>
        <n v="-1.6507464000000027E-2"/>
        <n v="4.9225276000001372E-2"/>
        <n v="0.36013465400000089"/>
        <n v="0.13097709799999963"/>
        <n v="0.38197714599999982"/>
        <n v="-3.4664609999998673E-2"/>
        <n v="-1.3240238000000204E-2"/>
        <n v="-1.6200868119999996"/>
        <n v="-0.11228573799999993"/>
        <n v="2.8128603999999769E-2"/>
        <n v="-8.0954259999998612E-2"/>
        <n v="5.7696085999998557E-2"/>
        <n v="5.9918199999998478E-2"/>
        <n v="2.2387550000001966E-2"/>
        <n v="-0.31147841199999959"/>
        <n v="5.4655053999999835E-2"/>
        <n v="-5.4968379999991157E-3"/>
        <n v="-0.11500271600000075"/>
        <n v="0.43659539800000002"/>
        <n v="9.2757015999998776E-2"/>
        <n v="1.1664354000001254E-2"/>
        <n v="0.17353215999999919"/>
        <n v="1.3872273999999152E-2"/>
        <n v="0.14089043199999765"/>
        <n v="0.36103258400000016"/>
        <n v="0.4507303239999999"/>
        <n v="-2.1760122000000593E-2"/>
        <n v="9.824145999999985E-2"/>
        <n v="0.24304660200000114"/>
        <n v="7.7637698000000907E-2"/>
        <n v="0.99524793599999839"/>
        <n v="0.11743610599999954"/>
        <n v="0.28683647599999917"/>
        <n v="-0.47187666199999967"/>
        <n v="-9.0115679999996697E-3"/>
        <n v="0.20842402600000015"/>
        <n v="5.379433800000015E-2"/>
        <n v="0.42760406200000034"/>
        <n v="3.014517000000012E-2"/>
        <n v="0.29617568600000083"/>
        <n v="-1.2111559999993915E-3"/>
        <n v="2.1605134000000702E-2"/>
        <n v="-1.8220846000002667E-2"/>
        <n v="-4.5335692000000448E-2"/>
        <n v="4.4167059999978163E-3"/>
        <n v="0.55124856999999849"/>
        <n v="0.25726917199999944"/>
        <n v="1.0028964480000013"/>
        <n v="7.206270000000359E-3"/>
        <n v="0.62432648200000074"/>
        <n v="0.31400112400000069"/>
        <n v="0.10540192999999931"/>
        <n v="0.51603524399999967"/>
        <n v="4.3763672000000045E-2"/>
        <n v="-8.0940279999992988E-3"/>
        <n v="5.7636648000001858E-2"/>
        <n v="1.0012098440000017"/>
        <n v="9.0284526000002072E-2"/>
        <n v="0.57390121199999844"/>
        <n v="0.14728942000000131"/>
        <n v="0.4920876679999992"/>
        <n v="0.21141222800000037"/>
        <n v="0.30546619799999919"/>
        <n v="1.5627364180000001"/>
        <n v="1.3903219540000009"/>
        <n v="-5.5454053999997657E-2"/>
        <n v="-0.14340758799999948"/>
        <n v="3.2840345999997564E-2"/>
        <n v="-0.33893985600000176"/>
        <n v="1.381769374000001"/>
        <n v="0.11688898200000039"/>
        <n v="0.1645709839999995"/>
        <n v="-0.15567179800000019"/>
        <n v="-9.9948000001859325E-5"/>
        <n v="0.11564305600000183"/>
        <n v="0.2340257159999993"/>
        <n v="0.15893996199999946"/>
        <n v="0.2606914119999999"/>
        <n v="0.21007607200000109"/>
        <n v="5.0967742000000274E-2"/>
        <n v="0.12300901600000032"/>
        <n v="1.1332944000000112E-2"/>
        <n v="0.52363238400000112"/>
        <n v="7.0161460000008448E-3"/>
        <n v="0.10235780200000022"/>
        <n v="-1.0056200000008175E-4"/>
        <n v="0.21170826400000067"/>
        <n v="-5.2996199999995495E-3"/>
        <n v="0.35480063599999878"/>
        <n v="0.50974023999999929"/>
        <n v="0.54256001599999881"/>
        <n v="2.8760967999997434E-2"/>
        <n v="0.96851942000000124"/>
        <n v="3.1450277999999797E-2"/>
        <n v="1.8621654179999994"/>
        <n v="0.23142673400000149"/>
        <n v="0.13744039799999824"/>
        <n v="6.209083399999997E-2"/>
        <n v="4.8794579999992035E-3"/>
        <n v="-1.0364566000001218E-2"/>
        <n v="0.20433369400000173"/>
        <n v="6.4892631999998687E-2"/>
        <n v="1.2371753380000001"/>
        <n v="0.49251606199999853"/>
        <n v="0.1081095260000012"/>
        <n v="-1.3650061999999252E-2"/>
        <n v="6.6586558000000198E-2"/>
        <n v="0.18400565599999935"/>
        <n v="0.44729914199999998"/>
        <n v="-1.1247683999999935E-2"/>
        <n v="1.0666138999999988"/>
        <n v="2.1372932000002721E-2"/>
        <n v="3.2654492000000347E-2"/>
        <n v="3.9397988000001757E-2"/>
        <n v="9.2528802000001062E-2"/>
        <n v="0.1940592979999991"/>
        <n v="0.18414096200000074"/>
        <n v="0.18832348800000034"/>
        <n v="0.16567147400000123"/>
        <n v="-0.2"/>
      </sharedItems>
    </cacheField>
    <cacheField name="wat_bas_n (rounded)" numFmtId="0">
      <sharedItems containsMixedTypes="1" containsNumber="1" containsInteger="1" minValue="37" maxValue="100"/>
    </cacheField>
    <cacheField name="wat_bas_r (rounded)" numFmtId="0">
      <sharedItems containsMixedTypes="1" containsNumber="1" containsInteger="1" minValue="21" maxValue="100"/>
    </cacheField>
    <cacheField name="wat_bas_u (rounded)" numFmtId="0">
      <sharedItems containsMixedTypes="1" containsNumber="1" containsInteger="1" minValue="50" maxValue="100"/>
    </cacheField>
    <cacheField name="ARC_n_full" numFmtId="0">
      <sharedItems count="2">
        <s v=""/>
        <s v="full access"/>
      </sharedItems>
    </cacheField>
    <cacheField name="ARC_r_full" numFmtId="0">
      <sharedItems count="2">
        <s v=""/>
        <s v="full access"/>
      </sharedItems>
    </cacheField>
    <cacheField name="ARC_u_full" numFmtId="0">
      <sharedItems count="2">
        <s v=""/>
        <s v="full access"/>
      </sharedItems>
    </cacheField>
    <cacheField name="ARC_diff" numFmtId="0">
      <sharedItems containsMixedTypes="1" containsNumber="1" minValue="-2.4887956019999988" maxValue="2.3292538460000003"/>
    </cacheField>
    <cacheField name="region" numFmtId="0">
      <sharedItems count="8"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  <s v="Not Fou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x v="0"/>
    <n v="2015"/>
    <n v="34413.601560000003"/>
    <n v="24.802999499999999"/>
    <n v="61.339780810000001"/>
    <n v="3.5111995139999999"/>
    <n v="22.168783829999999"/>
    <n v="12.98023585"/>
    <n v="52.988502019999999"/>
    <n v="3.8611366170000001"/>
    <n v="26.553267569999999"/>
    <n v="16.597093789999999"/>
    <n v="86.658940720000004"/>
    <n v="2.450270561"/>
    <n v="8.8760357320000001"/>
    <n v="2.0147529870000001"/>
    <s v=""/>
    <x v="0"/>
    <x v="0"/>
    <x v="0"/>
    <n v="61"/>
    <n v="53"/>
    <n v="87"/>
    <x v="0"/>
    <x v="0"/>
    <x v="0"/>
    <n v="-3.2921799999874324E-4"/>
    <x v="0"/>
  </r>
  <r>
    <x v="0"/>
    <n v="2020"/>
    <n v="38928.339840000001"/>
    <n v="26.025999070000001"/>
    <n v="75.091413250000002"/>
    <n v="1.447541688"/>
    <n v="14.56026288"/>
    <n v="8.9007821739999997"/>
    <n v="66.32791521"/>
    <n v="1.9568248509999999"/>
    <n v="19.68294895"/>
    <n v="12.03231098"/>
    <n v="100"/>
    <n v="0"/>
    <n v="0"/>
    <n v="0"/>
    <n v="5"/>
    <x v="1"/>
    <x v="1"/>
    <x v="1"/>
    <n v="75"/>
    <n v="66"/>
    <n v="100"/>
    <x v="0"/>
    <x v="0"/>
    <x v="0"/>
    <s v=""/>
    <x v="0"/>
  </r>
  <r>
    <x v="1"/>
    <n v="2015"/>
    <n v="2890.5239259999998"/>
    <n v="57.433998109999997"/>
    <n v="93.394325339999995"/>
    <n v="3.626383658"/>
    <n v="2.9792910039999998"/>
    <n v="0"/>
    <n v="90.627274610000001"/>
    <n v="5.2631726480000003"/>
    <n v="4.1095527440000001"/>
    <n v="0"/>
    <n v="95.445066960000005"/>
    <n v="2.4133118200000001"/>
    <n v="2.1416212159999999"/>
    <n v="0"/>
    <s v=""/>
    <x v="2"/>
    <x v="2"/>
    <x v="2"/>
    <n v="93"/>
    <n v="91"/>
    <n v="95"/>
    <x v="0"/>
    <x v="0"/>
    <x v="0"/>
    <n v="0.64906825800000267"/>
    <x v="1"/>
  </r>
  <r>
    <x v="1"/>
    <n v="2020"/>
    <n v="2877.8000489999999"/>
    <n v="62.111999509999997"/>
    <n v="95.068038830000006"/>
    <n v="1.8846560919999999"/>
    <n v="3.0473050810000002"/>
    <n v="0"/>
    <n v="94.091358060000005"/>
    <n v="2.3052649550000002"/>
    <n v="3.6033769859999998"/>
    <n v="0"/>
    <n v="95.663809119999996"/>
    <n v="1.62808683"/>
    <n v="2.7081040540000001"/>
    <n v="0"/>
    <n v="5"/>
    <x v="1"/>
    <x v="1"/>
    <x v="1"/>
    <n v="95"/>
    <n v="94"/>
    <n v="96"/>
    <x v="0"/>
    <x v="0"/>
    <x v="0"/>
    <s v=""/>
    <x v="1"/>
  </r>
  <r>
    <x v="2"/>
    <n v="2015"/>
    <n v="39728.019529999998"/>
    <n v="70.847999569999999"/>
    <n v="93.409561530000005"/>
    <n v="5.157780893"/>
    <n v="1.2754646839999999"/>
    <n v="0.1571928913"/>
    <n v="88.352706859999998"/>
    <n v="8.6857531209999994"/>
    <n v="2.580431801"/>
    <n v="0.38110821550000001"/>
    <n v="95.490314699999999"/>
    <n v="3.7061173169999999"/>
    <n v="0.73851008510000005"/>
    <n v="6.5057897530000006E-2"/>
    <s v=""/>
    <x v="3"/>
    <x v="3"/>
    <x v="3"/>
    <n v="93"/>
    <n v="88"/>
    <n v="95"/>
    <x v="0"/>
    <x v="0"/>
    <x v="0"/>
    <n v="0.23408197800000038"/>
    <x v="2"/>
  </r>
  <r>
    <x v="2"/>
    <n v="2020"/>
    <n v="43851.042970000002"/>
    <n v="73.733001709999996"/>
    <n v="94.43732996"/>
    <n v="4.9858808420000003"/>
    <n v="0.53183666380000005"/>
    <n v="4.495253272E-2"/>
    <n v="90.037537909999998"/>
    <n v="8.79672214"/>
    <n v="0.99460302810000001"/>
    <n v="0.17113692580000001"/>
    <n v="96.004735859999997"/>
    <n v="3.628288591"/>
    <n v="0.36697554780000002"/>
    <n v="0"/>
    <n v="5"/>
    <x v="1"/>
    <x v="1"/>
    <x v="1"/>
    <n v="94"/>
    <n v="90"/>
    <n v="96"/>
    <x v="0"/>
    <x v="0"/>
    <x v="0"/>
    <s v=""/>
    <x v="2"/>
  </r>
  <r>
    <x v="3"/>
    <n v="2015"/>
    <n v="55.805999759999999"/>
    <n v="87.238006589999998"/>
    <n v="99.619103150000001"/>
    <n v="0"/>
    <n v="0.38089684610000002"/>
    <n v="0"/>
    <s v="null"/>
    <s v="null"/>
    <s v="null"/>
    <s v="null"/>
    <s v="null"/>
    <s v="null"/>
    <s v="null"/>
    <s v="null"/>
    <s v=""/>
    <x v="4"/>
    <x v="4"/>
    <x v="4"/>
    <n v="100"/>
    <s v="null"/>
    <s v="null"/>
    <x v="1"/>
    <x v="1"/>
    <x v="1"/>
    <s v=""/>
    <x v="3"/>
  </r>
  <r>
    <x v="3"/>
    <n v="2020"/>
    <n v="55.196998600000001"/>
    <n v="87.152999879999996"/>
    <n v="99.773771659999994"/>
    <n v="0"/>
    <n v="0.22622834150000001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3"/>
  </r>
  <r>
    <x v="4"/>
    <n v="2015"/>
    <n v="77.992996219999995"/>
    <n v="88.344993590000001"/>
    <n v="99.999997550000003"/>
    <n v="0"/>
    <n v="2.4455383569999998E-6"/>
    <n v="0"/>
    <n v="100"/>
    <n v="0"/>
    <n v="0"/>
    <n v="0"/>
    <n v="100"/>
    <n v="0"/>
    <n v="0"/>
    <n v="0"/>
    <s v=""/>
    <x v="5"/>
    <x v="5"/>
    <x v="5"/>
    <n v="100"/>
    <n v="100"/>
    <n v="100"/>
    <x v="1"/>
    <x v="1"/>
    <x v="1"/>
    <n v="0"/>
    <x v="1"/>
  </r>
  <r>
    <x v="4"/>
    <n v="2020"/>
    <n v="77.26499939"/>
    <n v="87.916000370000006"/>
    <n v="100.00000369999999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5"/>
    <n v="2015"/>
    <n v="27884.380860000001"/>
    <n v="63.445995330000002"/>
    <n v="54.316928349999998"/>
    <n v="11.368618659999999"/>
    <n v="17.37235635"/>
    <n v="16.942096639999999"/>
    <n v="26.714369399999999"/>
    <n v="9.9310692879999998"/>
    <n v="21.725307619999999"/>
    <n v="41.629253689999999"/>
    <n v="70.219965119999998"/>
    <n v="12.196853490000001"/>
    <n v="14.86443147"/>
    <n v="2.7187499210000001"/>
    <s v=""/>
    <x v="6"/>
    <x v="6"/>
    <x v="6"/>
    <n v="54"/>
    <n v="27"/>
    <n v="70"/>
    <x v="0"/>
    <x v="0"/>
    <x v="0"/>
    <n v="-8.5865258000000472E-2"/>
    <x v="4"/>
  </r>
  <r>
    <x v="5"/>
    <n v="2020"/>
    <n v="32866.269529999998"/>
    <n v="66.824996949999999"/>
    <n v="57.167737619999997"/>
    <n v="9.2873499190000004"/>
    <n v="19.450825340000002"/>
    <n v="14.094087119999999"/>
    <n v="27.808226609999998"/>
    <n v="8.7404883889999994"/>
    <n v="22.933152580000002"/>
    <n v="40.518132420000001"/>
    <n v="71.743148619999999"/>
    <n v="9.5588374890000001"/>
    <n v="17.722034730000001"/>
    <n v="0.97597916289999997"/>
    <n v="5"/>
    <x v="1"/>
    <x v="1"/>
    <x v="1"/>
    <n v="57"/>
    <n v="28"/>
    <n v="72"/>
    <x v="0"/>
    <x v="0"/>
    <x v="0"/>
    <s v=""/>
    <x v="4"/>
  </r>
  <r>
    <x v="6"/>
    <n v="2015"/>
    <n v="14.27900028"/>
    <n v="100"/>
    <n v="97.482274250000003"/>
    <n v="0"/>
    <n v="2.5177257530000001"/>
    <n v="0"/>
    <s v="null"/>
    <s v="null"/>
    <s v="null"/>
    <s v="null"/>
    <n v="97.482274250000003"/>
    <n v="0"/>
    <n v="2.5177257530000001"/>
    <n v="0"/>
    <s v=""/>
    <x v="7"/>
    <x v="4"/>
    <x v="5"/>
    <n v="97"/>
    <s v="null"/>
    <n v="97"/>
    <x v="0"/>
    <x v="1"/>
    <x v="0"/>
    <s v=""/>
    <x v="5"/>
  </r>
  <r>
    <x v="6"/>
    <n v="2017"/>
    <n v="14.588000299999999"/>
    <n v="100"/>
    <n v="97.482274250000003"/>
    <n v="0"/>
    <n v="2.5177257530000001"/>
    <n v="0"/>
    <s v="null"/>
    <s v="null"/>
    <s v="null"/>
    <s v="null"/>
    <n v="97.482274250000003"/>
    <n v="0"/>
    <n v="2.5177257530000001"/>
    <n v="0"/>
    <n v="2"/>
    <x v="1"/>
    <x v="1"/>
    <x v="1"/>
    <n v="97"/>
    <s v="null"/>
    <n v="97"/>
    <x v="0"/>
    <x v="0"/>
    <x v="0"/>
    <s v=""/>
    <x v="5"/>
  </r>
  <r>
    <x v="7"/>
    <n v="2015"/>
    <n v="93.570999150000006"/>
    <n v="25"/>
    <n v="96.739186279999998"/>
    <n v="0"/>
    <n v="3.1663476099999999"/>
    <n v="9.4466114089999997E-2"/>
    <s v="null"/>
    <s v="null"/>
    <s v="null"/>
    <s v="null"/>
    <s v="null"/>
    <s v="null"/>
    <s v="null"/>
    <s v="null"/>
    <s v=""/>
    <x v="7"/>
    <x v="4"/>
    <x v="4"/>
    <n v="97"/>
    <s v="null"/>
    <s v="null"/>
    <x v="0"/>
    <x v="1"/>
    <x v="1"/>
    <s v=""/>
    <x v="5"/>
  </r>
  <r>
    <x v="7"/>
    <n v="2017"/>
    <n v="95.425003050000001"/>
    <n v="24.713001250000001"/>
    <n v="96.739186279999998"/>
    <n v="0"/>
    <n v="3.1663476099999999"/>
    <n v="9.4466114089999997E-2"/>
    <s v="null"/>
    <s v="null"/>
    <s v="null"/>
    <s v="null"/>
    <s v="null"/>
    <s v="null"/>
    <s v="null"/>
    <s v="null"/>
    <n v="2"/>
    <x v="1"/>
    <x v="1"/>
    <x v="1"/>
    <n v="97"/>
    <s v="null"/>
    <s v="null"/>
    <x v="0"/>
    <x v="0"/>
    <x v="0"/>
    <s v=""/>
    <x v="5"/>
  </r>
  <r>
    <x v="8"/>
    <n v="2015"/>
    <n v="43075.414060000003"/>
    <n v="91.502998349999999"/>
    <n v="98.966588150000007"/>
    <n v="0"/>
    <n v="0.66491437909999995"/>
    <n v="0.36849747420000001"/>
    <n v="92.983660049999997"/>
    <n v="0"/>
    <n v="2.6795448990000001"/>
    <n v="4.3367950510000002"/>
    <n v="99.522163050000003"/>
    <n v="0"/>
    <n v="0.47783694729999998"/>
    <n v="0"/>
    <s v=""/>
    <x v="8"/>
    <x v="4"/>
    <x v="7"/>
    <n v="99"/>
    <n v="93"/>
    <n v="100"/>
    <x v="0"/>
    <x v="0"/>
    <x v="1"/>
    <s v=""/>
    <x v="5"/>
  </r>
  <r>
    <x v="8"/>
    <n v="2020"/>
    <n v="45195.777340000001"/>
    <n v="92.111000059999995"/>
    <s v="null"/>
    <s v="null"/>
    <s v="null"/>
    <s v="null"/>
    <s v="null"/>
    <s v="null"/>
    <s v="null"/>
    <s v="null"/>
    <n v="99.790420650000002"/>
    <n v="0"/>
    <n v="0.20957935010000001"/>
    <n v="0"/>
    <n v="5"/>
    <x v="1"/>
    <x v="1"/>
    <x v="1"/>
    <s v="null"/>
    <s v="null"/>
    <n v="100"/>
    <x v="0"/>
    <x v="0"/>
    <x v="0"/>
    <s v=""/>
    <x v="5"/>
  </r>
  <r>
    <x v="9"/>
    <n v="2015"/>
    <n v="2925.5590820000002"/>
    <n v="63.085002899999999"/>
    <n v="99.5525667"/>
    <n v="0"/>
    <n v="9.8505083660000006E-2"/>
    <n v="0.3489282205"/>
    <n v="99.054779269999997"/>
    <n v="0"/>
    <n v="0"/>
    <n v="0.94522073470000001"/>
    <n v="99.8438534"/>
    <n v="0"/>
    <n v="0.15614659810000001"/>
    <n v="0"/>
    <s v=""/>
    <x v="9"/>
    <x v="7"/>
    <x v="8"/>
    <n v="100"/>
    <n v="99"/>
    <n v="100"/>
    <x v="1"/>
    <x v="0"/>
    <x v="1"/>
    <n v="0.16691858199999957"/>
    <x v="1"/>
  </r>
  <r>
    <x v="9"/>
    <n v="2020"/>
    <n v="2963.2338869999999"/>
    <n v="63.312999730000001"/>
    <n v="99.971180689999997"/>
    <n v="0"/>
    <n v="2.8819308009999999E-2"/>
    <n v="0"/>
    <n v="100"/>
    <n v="0"/>
    <n v="0"/>
    <n v="0"/>
    <n v="99.954481220000005"/>
    <n v="0"/>
    <n v="4.5518783639999998E-2"/>
    <n v="0"/>
    <n v="5"/>
    <x v="1"/>
    <x v="1"/>
    <x v="1"/>
    <n v="100"/>
    <n v="100"/>
    <n v="100"/>
    <x v="0"/>
    <x v="0"/>
    <x v="0"/>
    <s v=""/>
    <x v="1"/>
  </r>
  <r>
    <x v="10"/>
    <n v="2015"/>
    <n v="104.3389969"/>
    <n v="43.108001710000003"/>
    <n v="97.869023380000002"/>
    <n v="0"/>
    <n v="1.95993621"/>
    <n v="0.1710404089"/>
    <s v="null"/>
    <s v="null"/>
    <s v="null"/>
    <s v="null"/>
    <s v="null"/>
    <s v="null"/>
    <s v="null"/>
    <s v="null"/>
    <s v=""/>
    <x v="7"/>
    <x v="4"/>
    <x v="4"/>
    <n v="98"/>
    <s v="null"/>
    <s v="null"/>
    <x v="0"/>
    <x v="1"/>
    <x v="1"/>
    <s v=""/>
    <x v="5"/>
  </r>
  <r>
    <x v="10"/>
    <n v="2016"/>
    <n v="104.86499790000001"/>
    <n v="43.191997530000002"/>
    <n v="97.869023380000002"/>
    <n v="0"/>
    <n v="1.95993621"/>
    <n v="0.1710404089"/>
    <s v="null"/>
    <s v="null"/>
    <s v="null"/>
    <s v="null"/>
    <s v="null"/>
    <s v="null"/>
    <s v="null"/>
    <s v="null"/>
    <n v="1"/>
    <x v="1"/>
    <x v="1"/>
    <x v="1"/>
    <n v="98"/>
    <s v="null"/>
    <s v="null"/>
    <x v="0"/>
    <x v="0"/>
    <x v="0"/>
    <s v=""/>
    <x v="5"/>
  </r>
  <r>
    <x v="11"/>
    <n v="2015"/>
    <n v="23932.498049999998"/>
    <n v="85.701004030000007"/>
    <n v="99.970005670000006"/>
    <n v="0"/>
    <n v="2.9994330570000002E-2"/>
    <n v="0"/>
    <n v="100"/>
    <n v="0"/>
    <n v="0"/>
    <n v="0"/>
    <n v="99.965000000000003"/>
    <n v="0"/>
    <n v="3.5000000000000003E-2"/>
    <n v="0"/>
    <s v=""/>
    <x v="10"/>
    <x v="5"/>
    <x v="5"/>
    <n v="100"/>
    <n v="100"/>
    <n v="100"/>
    <x v="1"/>
    <x v="1"/>
    <x v="1"/>
    <n v="0"/>
    <x v="3"/>
  </r>
  <r>
    <x v="11"/>
    <n v="2020"/>
    <n v="25499.880860000001"/>
    <n v="86.240997309999997"/>
    <n v="99.969811820000004"/>
    <n v="0"/>
    <n v="3.0188178730000001E-2"/>
    <n v="0"/>
    <n v="100"/>
    <n v="0"/>
    <n v="0"/>
    <n v="0"/>
    <n v="99.965000000000003"/>
    <n v="0"/>
    <n v="3.5000000000000003E-2"/>
    <n v="0"/>
    <n v="5"/>
    <x v="1"/>
    <x v="1"/>
    <x v="1"/>
    <n v="100"/>
    <n v="100"/>
    <n v="100"/>
    <x v="0"/>
    <x v="0"/>
    <x v="0"/>
    <s v=""/>
    <x v="3"/>
  </r>
  <r>
    <x v="12"/>
    <n v="2015"/>
    <n v="8678.6669920000004"/>
    <n v="57.715000150000002"/>
    <n v="100"/>
    <n v="0"/>
    <n v="0"/>
    <n v="0"/>
    <n v="100"/>
    <n v="0"/>
    <n v="0"/>
    <n v="0"/>
    <n v="100"/>
    <n v="0"/>
    <n v="0"/>
    <n v="0"/>
    <s v=""/>
    <x v="7"/>
    <x v="5"/>
    <x v="5"/>
    <n v="100"/>
    <n v="100"/>
    <n v="100"/>
    <x v="1"/>
    <x v="1"/>
    <x v="1"/>
    <n v="0"/>
    <x v="1"/>
  </r>
  <r>
    <x v="12"/>
    <n v="2020"/>
    <n v="9006.4003909999992"/>
    <n v="58.748001100000003"/>
    <n v="100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13"/>
    <n v="2015"/>
    <n v="9622.7412110000005"/>
    <n v="54.7140007"/>
    <n v="92.420313980000003"/>
    <n v="1.002242415"/>
    <n v="4.3650895219999999"/>
    <n v="2.2123540799999999"/>
    <n v="84.143213270000004"/>
    <n v="2.2131397310000001"/>
    <n v="8.9882060060000004"/>
    <n v="4.6554409919999999"/>
    <n v="99.271152029999996"/>
    <n v="0"/>
    <n v="0.53860203449999999"/>
    <n v="0.1902459339"/>
    <s v=""/>
    <x v="11"/>
    <x v="8"/>
    <x v="9"/>
    <n v="92"/>
    <n v="84"/>
    <n v="99"/>
    <x v="0"/>
    <x v="0"/>
    <x v="0"/>
    <n v="1.210747341999999"/>
    <x v="1"/>
  </r>
  <r>
    <x v="13"/>
    <n v="2020"/>
    <n v="10139.174800000001"/>
    <n v="56.397003169999998"/>
    <n v="96.043376129999999"/>
    <n v="1.04278118"/>
    <n v="2.9138426879999999"/>
    <n v="0"/>
    <n v="90.925797950000003"/>
    <n v="2.3915356710000002"/>
    <n v="6.6826663770000003"/>
    <n v="0"/>
    <n v="100"/>
    <n v="0"/>
    <n v="0"/>
    <n v="0"/>
    <n v="5"/>
    <x v="1"/>
    <x v="1"/>
    <x v="1"/>
    <n v="96"/>
    <n v="91"/>
    <n v="100"/>
    <x v="0"/>
    <x v="0"/>
    <x v="0"/>
    <s v=""/>
    <x v="1"/>
  </r>
  <r>
    <x v="14"/>
    <n v="2015"/>
    <n v="374.2000122"/>
    <n v="82.745994569999993"/>
    <n v="98.886960500000001"/>
    <n v="0"/>
    <n v="1.113039503"/>
    <n v="0"/>
    <s v="null"/>
    <s v="null"/>
    <s v="null"/>
    <s v="null"/>
    <s v="null"/>
    <s v="null"/>
    <s v="null"/>
    <s v="null"/>
    <s v=""/>
    <x v="7"/>
    <x v="4"/>
    <x v="4"/>
    <n v="99"/>
    <s v="null"/>
    <s v="null"/>
    <x v="0"/>
    <x v="1"/>
    <x v="1"/>
    <s v=""/>
    <x v="5"/>
  </r>
  <r>
    <x v="14"/>
    <n v="2019"/>
    <n v="389.48599239999999"/>
    <n v="83.131996150000006"/>
    <n v="98.886960500000001"/>
    <n v="0"/>
    <n v="1.113039503"/>
    <n v="0"/>
    <s v="null"/>
    <s v="null"/>
    <s v="null"/>
    <s v="null"/>
    <s v="null"/>
    <s v="null"/>
    <s v="null"/>
    <s v="null"/>
    <n v="4"/>
    <x v="1"/>
    <x v="1"/>
    <x v="1"/>
    <n v="99"/>
    <s v="null"/>
    <s v="null"/>
    <x v="0"/>
    <x v="0"/>
    <x v="0"/>
    <s v=""/>
    <x v="5"/>
  </r>
  <r>
    <x v="15"/>
    <n v="2015"/>
    <n v="1371.8530270000001"/>
    <n v="88.998992920000006"/>
    <n v="100"/>
    <n v="0"/>
    <n v="0"/>
    <n v="0"/>
    <s v="null"/>
    <s v="null"/>
    <s v="null"/>
    <s v="null"/>
    <s v="null"/>
    <s v="null"/>
    <s v="null"/>
    <s v="null"/>
    <s v=""/>
    <x v="7"/>
    <x v="4"/>
    <x v="4"/>
    <n v="100"/>
    <s v="null"/>
    <s v="null"/>
    <x v="1"/>
    <x v="1"/>
    <x v="1"/>
    <s v=""/>
    <x v="1"/>
  </r>
  <r>
    <x v="15"/>
    <n v="2020"/>
    <n v="1701.5830080000001"/>
    <n v="89.506004329999996"/>
    <n v="100"/>
    <n v="0"/>
    <n v="0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1"/>
  </r>
  <r>
    <x v="16"/>
    <n v="2015"/>
    <n v="156256.2813"/>
    <n v="34.308002469999998"/>
    <n v="97.101602470000003"/>
    <n v="1.087988961"/>
    <n v="0.72156165819999996"/>
    <n v="1.08884691"/>
    <n v="96.773011280000006"/>
    <n v="1.0462141620000001"/>
    <n v="0.73174732170000001"/>
    <n v="1.4490272369999999"/>
    <n v="97.730779679999998"/>
    <n v="1.167978177"/>
    <n v="0.70205843499999998"/>
    <n v="0.39918370739999998"/>
    <s v=""/>
    <x v="12"/>
    <x v="9"/>
    <x v="10"/>
    <n v="97"/>
    <n v="97"/>
    <n v="98"/>
    <x v="0"/>
    <x v="0"/>
    <x v="0"/>
    <n v="0.28704563799999788"/>
    <x v="0"/>
  </r>
  <r>
    <x v="16"/>
    <n v="2020"/>
    <n v="164689.39060000001"/>
    <n v="38.177001949999998"/>
    <n v="97.697960249999994"/>
    <n v="1.1564258780000001"/>
    <n v="0.46265570020000002"/>
    <n v="0.68295817349999999"/>
    <n v="97.88023776"/>
    <n v="0.85810498040000005"/>
    <n v="0.31648024139999997"/>
    <n v="0.94517701509999996"/>
    <n v="97.402777970000002"/>
    <n v="1.6395201210000001"/>
    <n v="0.69937521469999997"/>
    <n v="0.25832669339999997"/>
    <n v="5"/>
    <x v="1"/>
    <x v="1"/>
    <x v="1"/>
    <n v="98"/>
    <n v="98"/>
    <n v="97"/>
    <x v="0"/>
    <x v="0"/>
    <x v="0"/>
    <s v=""/>
    <x v="0"/>
  </r>
  <r>
    <x v="17"/>
    <n v="2015"/>
    <n v="285.32699580000002"/>
    <n v="31.24899864"/>
    <n v="98.474444739999996"/>
    <n v="0.26749190639999998"/>
    <n v="1.2580633510000001"/>
    <n v="0"/>
    <s v="null"/>
    <s v="null"/>
    <s v="null"/>
    <s v="null"/>
    <s v="null"/>
    <s v="null"/>
    <s v="null"/>
    <s v="null"/>
    <s v=""/>
    <x v="13"/>
    <x v="4"/>
    <x v="4"/>
    <n v="98"/>
    <s v="null"/>
    <s v="null"/>
    <x v="0"/>
    <x v="1"/>
    <x v="1"/>
    <s v=""/>
    <x v="5"/>
  </r>
  <r>
    <x v="17"/>
    <n v="2020"/>
    <n v="287.37100220000002"/>
    <n v="31.190999980000001"/>
    <n v="98.514450420000003"/>
    <n v="0.26760057609999999"/>
    <n v="1.2179490049999999"/>
    <n v="0"/>
    <s v="null"/>
    <s v="null"/>
    <s v="null"/>
    <s v="null"/>
    <s v="null"/>
    <s v="null"/>
    <s v="null"/>
    <s v="null"/>
    <n v="5"/>
    <x v="1"/>
    <x v="1"/>
    <x v="1"/>
    <n v="99"/>
    <s v="null"/>
    <s v="null"/>
    <x v="0"/>
    <x v="0"/>
    <x v="0"/>
    <s v=""/>
    <x v="5"/>
  </r>
  <r>
    <x v="18"/>
    <n v="2015"/>
    <n v="9439.4238280000009"/>
    <n v="77.180999760000006"/>
    <n v="96.477067090000006"/>
    <n v="3.3001301079999998"/>
    <n v="0.22280279950000001"/>
    <n v="0"/>
    <n v="98.330671600000002"/>
    <n v="0.99323910709999996"/>
    <n v="0.67608928950000002"/>
    <n v="0"/>
    <n v="95.92903518"/>
    <n v="3.9821753929999999"/>
    <n v="8.8789423830000005E-2"/>
    <n v="0"/>
    <s v=""/>
    <x v="14"/>
    <x v="10"/>
    <x v="11"/>
    <n v="96"/>
    <n v="98"/>
    <n v="96"/>
    <x v="0"/>
    <x v="0"/>
    <x v="0"/>
    <n v="3.0322454000000217E-2"/>
    <x v="1"/>
  </r>
  <r>
    <x v="18"/>
    <n v="2020"/>
    <n v="9449.3212889999995"/>
    <n v="79.483001709999996"/>
    <n v="96.534726079999999"/>
    <n v="3.3721195499999999"/>
    <n v="9.3154368370000004E-2"/>
    <n v="0"/>
    <n v="98.564122310000002"/>
    <n v="0.9955971951"/>
    <n v="0.4402804931"/>
    <n v="0"/>
    <n v="96.010873619999998"/>
    <n v="3.9855726439999999"/>
    <n v="3.5537319770000001E-3"/>
    <n v="0"/>
    <n v="5"/>
    <x v="1"/>
    <x v="1"/>
    <x v="1"/>
    <n v="97"/>
    <n v="99"/>
    <n v="96"/>
    <x v="0"/>
    <x v="0"/>
    <x v="0"/>
    <s v=""/>
    <x v="1"/>
  </r>
  <r>
    <x v="19"/>
    <n v="2015"/>
    <n v="11287.93066"/>
    <n v="97.875999449999995"/>
    <n v="99.999997699999994"/>
    <n v="0"/>
    <n v="2.2980245119999998E-6"/>
    <n v="0"/>
    <n v="100"/>
    <n v="0"/>
    <n v="0"/>
    <n v="0"/>
    <n v="100"/>
    <n v="0"/>
    <n v="0"/>
    <n v="0"/>
    <s v=""/>
    <x v="15"/>
    <x v="5"/>
    <x v="5"/>
    <n v="100"/>
    <n v="100"/>
    <n v="100"/>
    <x v="1"/>
    <x v="1"/>
    <x v="1"/>
    <n v="0"/>
    <x v="1"/>
  </r>
  <r>
    <x v="19"/>
    <n v="2020"/>
    <n v="11589.61621"/>
    <n v="98.078994750000007"/>
    <n v="99.999996449999998"/>
    <n v="0"/>
    <n v="3.5547967910000002E-6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20"/>
    <n v="2015"/>
    <n v="360.92599489999998"/>
    <n v="45.405998230000002"/>
    <n v="97.17559498"/>
    <n v="1.227940493"/>
    <n v="1.5682225350000001"/>
    <n v="2.8241988169999999E-2"/>
    <n v="95.653832059999999"/>
    <n v="1.4219190049999999"/>
    <n v="2.8725179939999999"/>
    <n v="5.1730935759999999E-2"/>
    <n v="99.005290000000002"/>
    <n v="0.99470999999999998"/>
    <n v="0"/>
    <n v="0"/>
    <s v=""/>
    <x v="16"/>
    <x v="11"/>
    <x v="12"/>
    <n v="97"/>
    <n v="96"/>
    <n v="99"/>
    <x v="0"/>
    <x v="0"/>
    <x v="0"/>
    <n v="0.49354110399999912"/>
    <x v="5"/>
  </r>
  <r>
    <x v="20"/>
    <n v="2020"/>
    <n v="397.62100220000002"/>
    <n v="46.025001529999997"/>
    <n v="98.401954630000006"/>
    <n v="1.249110629"/>
    <n v="0.3489347411"/>
    <n v="0"/>
    <n v="97.995207579999999"/>
    <n v="1.358317682"/>
    <n v="0.64647473929999999"/>
    <n v="0"/>
    <n v="98.878960000000006"/>
    <n v="1.12104"/>
    <n v="0"/>
    <n v="0"/>
    <n v="5"/>
    <x v="1"/>
    <x v="1"/>
    <x v="1"/>
    <n v="98"/>
    <n v="98"/>
    <n v="99"/>
    <x v="0"/>
    <x v="0"/>
    <x v="0"/>
    <s v=""/>
    <x v="5"/>
  </r>
  <r>
    <x v="21"/>
    <n v="2015"/>
    <n v="10575.96191"/>
    <n v="45.695003509999999"/>
    <n v="64.786822299999997"/>
    <n v="8.7154706540000006"/>
    <n v="21.298464339999999"/>
    <n v="5.1992427130000003"/>
    <n v="56.784352470000002"/>
    <n v="11.70337067"/>
    <n v="23.774978569999998"/>
    <n v="7.7372982859999997"/>
    <n v="74.297142559999998"/>
    <n v="5.1645811540000004"/>
    <n v="18.355317530000001"/>
    <n v="2.1829587560000001"/>
    <s v=""/>
    <x v="17"/>
    <x v="12"/>
    <x v="13"/>
    <n v="65"/>
    <n v="57"/>
    <n v="74"/>
    <x v="0"/>
    <x v="0"/>
    <x v="0"/>
    <n v="0.46141160799999881"/>
    <x v="4"/>
  </r>
  <r>
    <x v="21"/>
    <n v="2020"/>
    <n v="12123.19824"/>
    <n v="48.414997100000001"/>
    <n v="65.414122989999996"/>
    <n v="9.317535586"/>
    <n v="21.97254088"/>
    <n v="3.2958005469999998"/>
    <n v="58.052267989999997"/>
    <n v="12.705205039999999"/>
    <n v="23.977968329999999"/>
    <n v="5.2645586340000001"/>
    <n v="73.258000039999999"/>
    <n v="5.7080563529999999"/>
    <n v="19.835806810000001"/>
    <n v="1.1981367940000001"/>
    <n v="5"/>
    <x v="1"/>
    <x v="1"/>
    <x v="1"/>
    <n v="65"/>
    <n v="58"/>
    <n v="73"/>
    <x v="0"/>
    <x v="0"/>
    <x v="0"/>
    <s v=""/>
    <x v="4"/>
  </r>
  <r>
    <x v="22"/>
    <n v="2015"/>
    <n v="63.694999690000003"/>
    <n v="100"/>
    <n v="99.903140019999995"/>
    <n v="0"/>
    <n v="9.6859982940000006E-2"/>
    <n v="0"/>
    <s v="null"/>
    <s v="null"/>
    <s v="null"/>
    <s v="null"/>
    <n v="99.903140019999995"/>
    <n v="0"/>
    <n v="9.6859982940000006E-2"/>
    <n v="0"/>
    <s v=""/>
    <x v="7"/>
    <x v="4"/>
    <x v="5"/>
    <n v="100"/>
    <s v="null"/>
    <n v="100"/>
    <x v="1"/>
    <x v="1"/>
    <x v="1"/>
    <s v=""/>
    <x v="6"/>
  </r>
  <r>
    <x v="22"/>
    <n v="2020"/>
    <n v="62.272998809999997"/>
    <n v="100"/>
    <n v="99.903140019999995"/>
    <n v="0"/>
    <n v="9.6859982940000006E-2"/>
    <n v="0"/>
    <s v="null"/>
    <s v="null"/>
    <s v="null"/>
    <s v="null"/>
    <n v="99.903140019999995"/>
    <n v="0"/>
    <n v="9.6859982940000006E-2"/>
    <n v="0"/>
    <n v="5"/>
    <x v="1"/>
    <x v="1"/>
    <x v="1"/>
    <n v="100"/>
    <s v="null"/>
    <n v="100"/>
    <x v="0"/>
    <x v="0"/>
    <x v="0"/>
    <s v=""/>
    <x v="6"/>
  </r>
  <r>
    <x v="23"/>
    <n v="2015"/>
    <n v="727.88500980000003"/>
    <n v="38.678001399999999"/>
    <n v="96.221422590000003"/>
    <n v="2.496596292"/>
    <n v="0.29618737509999998"/>
    <n v="0.98579373770000001"/>
    <n v="95.164362949999997"/>
    <n v="3.215858941"/>
    <n v="0.1935987005"/>
    <n v="1.4261794109999999"/>
    <n v="97.897336780000003"/>
    <n v="1.3562420319999999"/>
    <n v="0.45883648849999997"/>
    <n v="0.28758470349999998"/>
    <s v=""/>
    <x v="18"/>
    <x v="13"/>
    <x v="14"/>
    <n v="96"/>
    <n v="95"/>
    <n v="98"/>
    <x v="0"/>
    <x v="0"/>
    <x v="0"/>
    <n v="0.27150779799999897"/>
    <x v="0"/>
  </r>
  <r>
    <x v="23"/>
    <n v="2020"/>
    <n v="771.61199950000002"/>
    <n v="42.31599808"/>
    <n v="97.313222629999999"/>
    <n v="2.4607126070000001"/>
    <n v="0.17642421829999999"/>
    <n v="4.9640541420000003E-2"/>
    <n v="96.731193649999994"/>
    <n v="3.2688063509999998"/>
    <n v="0"/>
    <n v="0"/>
    <n v="98.106628490000006"/>
    <n v="1.3591415"/>
    <n v="0.41692084750000002"/>
    <n v="0.1173091586"/>
    <n v="5"/>
    <x v="1"/>
    <x v="1"/>
    <x v="1"/>
    <n v="97"/>
    <n v="97"/>
    <n v="98"/>
    <x v="0"/>
    <x v="0"/>
    <x v="0"/>
    <s v=""/>
    <x v="0"/>
  </r>
  <r>
    <x v="24"/>
    <n v="2015"/>
    <n v="10869.73242"/>
    <n v="68.392997739999998"/>
    <n v="90.462141009999996"/>
    <n v="0.17289839809999999"/>
    <n v="2.832457169"/>
    <n v="6.5325034249999998"/>
    <n v="73.740180199999998"/>
    <n v="0.33996878380000001"/>
    <n v="5.9118005360000003"/>
    <n v="20.008050480000001"/>
    <n v="98.189997079999998"/>
    <n v="9.5688834099999995E-2"/>
    <n v="1.4093724700000001"/>
    <n v="0.304941615"/>
    <s v=""/>
    <x v="19"/>
    <x v="14"/>
    <x v="15"/>
    <n v="90"/>
    <n v="74"/>
    <n v="98"/>
    <x v="0"/>
    <x v="0"/>
    <x v="0"/>
    <n v="1.0528682779999996"/>
    <x v="5"/>
  </r>
  <r>
    <x v="24"/>
    <n v="2020"/>
    <n v="11673.0293"/>
    <n v="70.123001099999996"/>
    <n v="93.390071629999994"/>
    <n v="0.13659052960000001"/>
    <n v="1.575010843"/>
    <n v="4.8983269969999998"/>
    <n v="79.936642829999997"/>
    <n v="0.24473640820000001"/>
    <n v="3.9541336930000002"/>
    <n v="15.864487069999999"/>
    <n v="99.122118319999998"/>
    <n v="9.0513289469999994E-2"/>
    <n v="0.56134538079999996"/>
    <n v="0.22602301120000001"/>
    <n v="5"/>
    <x v="1"/>
    <x v="1"/>
    <x v="1"/>
    <n v="93"/>
    <n v="80"/>
    <n v="99"/>
    <x v="0"/>
    <x v="0"/>
    <x v="0"/>
    <s v=""/>
    <x v="5"/>
  </r>
  <r>
    <x v="25"/>
    <n v="2015"/>
    <n v="3429.3620609999998"/>
    <n v="47.172996519999998"/>
    <n v="96.159844179999993"/>
    <n v="3.780069975"/>
    <n v="6.0085848570000003E-2"/>
    <n v="0"/>
    <n v="97.333333330000002"/>
    <n v="2.6666666669999999"/>
    <n v="0"/>
    <n v="0"/>
    <n v="94.845704400000002"/>
    <n v="5.0269222060000001"/>
    <n v="0.12737339280000001"/>
    <n v="0"/>
    <s v=""/>
    <x v="20"/>
    <x v="5"/>
    <x v="5"/>
    <n v="96"/>
    <n v="97"/>
    <n v="95"/>
    <x v="0"/>
    <x v="0"/>
    <x v="0"/>
    <n v="0"/>
    <x v="1"/>
  </r>
  <r>
    <x v="25"/>
    <n v="2020"/>
    <n v="3280.8149410000001"/>
    <n v="49.020000459999999"/>
    <n v="96.113897620000003"/>
    <n v="3.8236639380000002"/>
    <n v="6.2438437520000001E-2"/>
    <n v="0"/>
    <n v="97.333333330000002"/>
    <n v="2.6666666669999999"/>
    <n v="0"/>
    <n v="0"/>
    <n v="94.845704400000002"/>
    <n v="5.0269222060000001"/>
    <n v="0.12737339280000001"/>
    <n v="0"/>
    <n v="5"/>
    <x v="1"/>
    <x v="1"/>
    <x v="1"/>
    <n v="96"/>
    <n v="97"/>
    <n v="95"/>
    <x v="0"/>
    <x v="0"/>
    <x v="0"/>
    <s v=""/>
    <x v="1"/>
  </r>
  <r>
    <x v="26"/>
    <n v="2015"/>
    <n v="2120.7160640000002"/>
    <n v="67.15499878"/>
    <n v="88.446289530000001"/>
    <n v="8.4106141599999997"/>
    <n v="1.578349601"/>
    <n v="1.5647467079999999"/>
    <n v="71.892533830000005"/>
    <n v="21.789327549999999"/>
    <n v="1.854197906"/>
    <n v="4.4639407090000001"/>
    <n v="96.542602579999993"/>
    <n v="1.867186166"/>
    <n v="1.443438497"/>
    <n v="0.1467727616"/>
    <s v=""/>
    <x v="21"/>
    <x v="15"/>
    <x v="16"/>
    <n v="88"/>
    <n v="72"/>
    <n v="97"/>
    <x v="0"/>
    <x v="0"/>
    <x v="0"/>
    <n v="1.2137624059999979"/>
    <x v="4"/>
  </r>
  <r>
    <x v="26"/>
    <n v="2020"/>
    <n v="2351.625"/>
    <n v="70.876998900000004"/>
    <n v="92.213563070000006"/>
    <n v="4.7230389700000002"/>
    <n v="1.7325264760000001"/>
    <n v="1.330871481"/>
    <n v="79.04372386"/>
    <n v="15.154947180000001"/>
    <n v="1.5961191560000001"/>
    <n v="4.2052098100000004"/>
    <n v="97.624980579999999"/>
    <n v="0.43662003220000001"/>
    <n v="1.788579159"/>
    <n v="0.14982022810000001"/>
    <n v="5"/>
    <x v="1"/>
    <x v="1"/>
    <x v="1"/>
    <n v="92"/>
    <n v="79"/>
    <n v="98"/>
    <x v="0"/>
    <x v="0"/>
    <x v="0"/>
    <s v=""/>
    <x v="4"/>
  </r>
  <r>
    <x v="27"/>
    <n v="2015"/>
    <n v="204471.76560000001"/>
    <n v="85.770004270000001"/>
    <n v="97.80356759"/>
    <n v="0.57950002290000002"/>
    <n v="0.47496570910000002"/>
    <n v="1.141966676"/>
    <n v="88.756028180000001"/>
    <n v="2.8537735780000002"/>
    <n v="0.36513423810000001"/>
    <n v="8.0250640079999993"/>
    <n v="99.304631020000002"/>
    <n v="0.20217793440000001"/>
    <n v="0.49319104540000003"/>
    <n v="0"/>
    <s v=""/>
    <x v="22"/>
    <x v="16"/>
    <x v="17"/>
    <n v="98"/>
    <n v="89"/>
    <n v="99"/>
    <x v="0"/>
    <x v="0"/>
    <x v="0"/>
    <n v="1.3343722119999997"/>
    <x v="5"/>
  </r>
  <r>
    <x v="27"/>
    <n v="2020"/>
    <n v="212559.4063"/>
    <n v="87.072998049999995"/>
    <n v="99.320852990000006"/>
    <n v="0.12654900390000001"/>
    <n v="0.55259800989999996"/>
    <s v="null"/>
    <n v="95.945259530000001"/>
    <n v="0.97895091540000001"/>
    <n v="3.0757895510000002"/>
    <s v="null"/>
    <n v="99.822001310000005"/>
    <n v="0"/>
    <n v="0.1779986949"/>
    <n v="0"/>
    <n v="5"/>
    <x v="1"/>
    <x v="1"/>
    <x v="1"/>
    <n v="99"/>
    <n v="96"/>
    <n v="100"/>
    <x v="0"/>
    <x v="0"/>
    <x v="0"/>
    <s v=""/>
    <x v="5"/>
  </r>
  <r>
    <x v="28"/>
    <n v="2015"/>
    <n v="29.148000719999999"/>
    <n v="46.583000179999999"/>
    <n v="99.864383559999993"/>
    <n v="0"/>
    <n v="0.13561643840000001"/>
    <n v="0"/>
    <s v="null"/>
    <s v="null"/>
    <s v="null"/>
    <s v="null"/>
    <s v="null"/>
    <s v="null"/>
    <s v="null"/>
    <s v="null"/>
    <s v=""/>
    <x v="7"/>
    <x v="4"/>
    <x v="4"/>
    <n v="100"/>
    <s v="null"/>
    <s v="null"/>
    <x v="1"/>
    <x v="1"/>
    <x v="1"/>
    <s v=""/>
    <x v="5"/>
  </r>
  <r>
    <x v="28"/>
    <n v="2020"/>
    <n v="30.23699951"/>
    <n v="48.51499939"/>
    <n v="99.864383559999993"/>
    <n v="0"/>
    <n v="0.13561643840000001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5"/>
  </r>
  <r>
    <x v="29"/>
    <n v="2015"/>
    <n v="414.91400149999998"/>
    <n v="76.662994380000001"/>
    <n v="99.509976159999994"/>
    <n v="0"/>
    <n v="0.39667583379999999"/>
    <n v="9.3348002949999995E-2"/>
    <n v="99.05"/>
    <n v="0"/>
    <n v="0.55000000000000004"/>
    <n v="0.4"/>
    <n v="99.65"/>
    <n v="0"/>
    <n v="0.35"/>
    <n v="0"/>
    <s v=""/>
    <x v="23"/>
    <x v="4"/>
    <x v="5"/>
    <n v="100"/>
    <n v="99"/>
    <n v="100"/>
    <x v="1"/>
    <x v="0"/>
    <x v="1"/>
    <s v=""/>
    <x v="3"/>
  </r>
  <r>
    <x v="29"/>
    <n v="2020"/>
    <n v="437.48300169999999"/>
    <n v="78.250007629999999"/>
    <n v="99.900036799999995"/>
    <n v="0"/>
    <n v="9.9963200360000004E-2"/>
    <n v="0"/>
    <s v="null"/>
    <s v="null"/>
    <s v="null"/>
    <s v="null"/>
    <n v="99.65"/>
    <n v="0"/>
    <n v="0.35"/>
    <n v="0"/>
    <n v="5"/>
    <x v="1"/>
    <x v="1"/>
    <x v="1"/>
    <n v="100"/>
    <s v="null"/>
    <n v="100"/>
    <x v="0"/>
    <x v="0"/>
    <x v="0"/>
    <s v=""/>
    <x v="3"/>
  </r>
  <r>
    <x v="30"/>
    <n v="2015"/>
    <n v="7199.7387699999999"/>
    <n v="73.989997860000003"/>
    <n v="99.196327310000001"/>
    <n v="0"/>
    <n v="0.80367269050000001"/>
    <n v="0"/>
    <n v="98.016140340000007"/>
    <n v="0"/>
    <n v="1.98385966"/>
    <n v="0"/>
    <n v="99.611207719999996"/>
    <n v="0"/>
    <n v="0.3887922761"/>
    <n v="0"/>
    <s v=""/>
    <x v="24"/>
    <x v="17"/>
    <x v="18"/>
    <n v="99"/>
    <n v="98"/>
    <n v="100"/>
    <x v="0"/>
    <x v="0"/>
    <x v="1"/>
    <n v="-0.10646301000000165"/>
    <x v="1"/>
  </r>
  <r>
    <x v="30"/>
    <n v="2020"/>
    <n v="6948.4448240000002"/>
    <n v="75.685997009999994"/>
    <n v="99.011416940000004"/>
    <n v="0"/>
    <n v="0.98858306070000002"/>
    <n v="0"/>
    <n v="97.401287969999998"/>
    <n v="0"/>
    <n v="2.5987120309999998"/>
    <n v="0"/>
    <n v="99.528670399999996"/>
    <n v="0"/>
    <n v="0.47132960070000002"/>
    <n v="0"/>
    <n v="5"/>
    <x v="1"/>
    <x v="1"/>
    <x v="1"/>
    <n v="99"/>
    <n v="97"/>
    <n v="100"/>
    <x v="0"/>
    <x v="0"/>
    <x v="0"/>
    <s v=""/>
    <x v="1"/>
  </r>
  <r>
    <x v="31"/>
    <n v="2015"/>
    <n v="18110.615229999999"/>
    <n v="27.530000690000001"/>
    <n v="50.137131089999997"/>
    <n v="25.67354095"/>
    <n v="22.430178909999999"/>
    <n v="1.7591490430000001"/>
    <n v="38.855163699999999"/>
    <n v="30.202184890000002"/>
    <n v="28.648694299999999"/>
    <n v="2.2939571060000001"/>
    <n v="79.835792159999997"/>
    <n v="13.75233459"/>
    <n v="6.0605534319999999"/>
    <n v="0.35131981779999999"/>
    <s v=""/>
    <x v="25"/>
    <x v="18"/>
    <x v="19"/>
    <n v="50"/>
    <n v="39"/>
    <n v="80"/>
    <x v="0"/>
    <x v="0"/>
    <x v="0"/>
    <n v="-1.2766062360000006"/>
    <x v="4"/>
  </r>
  <r>
    <x v="31"/>
    <n v="2020"/>
    <n v="20903.277340000001"/>
    <n v="30.60700035"/>
    <n v="47.214854459999998"/>
    <n v="31.2730034"/>
    <n v="21.15863263"/>
    <n v="0.35350950240000001"/>
    <n v="32.718258900000002"/>
    <n v="38.626902540000003"/>
    <n v="28.3404457"/>
    <n v="0.31439286259999999"/>
    <n v="80.081918540000004"/>
    <n v="14.60004919"/>
    <n v="4.8758364869999999"/>
    <n v="0.44219578050000002"/>
    <n v="5"/>
    <x v="1"/>
    <x v="1"/>
    <x v="1"/>
    <n v="47"/>
    <n v="33"/>
    <n v="80"/>
    <x v="0"/>
    <x v="0"/>
    <x v="0"/>
    <s v=""/>
    <x v="4"/>
  </r>
  <r>
    <x v="32"/>
    <n v="2015"/>
    <n v="10160.034180000001"/>
    <n v="12.07800007"/>
    <n v="59.581469249999998"/>
    <n v="19.538891840000002"/>
    <n v="14.864992579999999"/>
    <n v="6.0146463399999996"/>
    <n v="55.55826691"/>
    <n v="21.166795570000001"/>
    <n v="16.594144570000001"/>
    <n v="6.6807929509999999"/>
    <n v="88.868437589999999"/>
    <n v="7.6885395340000002"/>
    <n v="2.2776018659999999"/>
    <n v="1.1654210119999999"/>
    <s v=""/>
    <x v="26"/>
    <x v="19"/>
    <x v="20"/>
    <n v="60"/>
    <n v="56"/>
    <n v="89"/>
    <x v="0"/>
    <x v="0"/>
    <x v="0"/>
    <n v="6.5365017999998498E-2"/>
    <x v="4"/>
  </r>
  <r>
    <x v="32"/>
    <n v="2020"/>
    <n v="11890.78125"/>
    <n v="13.708000180000001"/>
    <n v="62.207122249999998"/>
    <n v="19.439693139999999"/>
    <n v="14.758259689999999"/>
    <n v="3.5949249129999998"/>
    <n v="57.685765269999997"/>
    <n v="21.251482129999999"/>
    <n v="16.896752379999999"/>
    <n v="4.1660002189999998"/>
    <n v="90.669110860000004"/>
    <n v="8.0344628690000004"/>
    <n v="1.2964262689999999"/>
    <n v="0"/>
    <n v="5"/>
    <x v="1"/>
    <x v="1"/>
    <x v="1"/>
    <n v="62"/>
    <n v="58"/>
    <n v="91"/>
    <x v="0"/>
    <x v="0"/>
    <x v="0"/>
    <s v=""/>
    <x v="4"/>
  </r>
  <r>
    <x v="33"/>
    <n v="2015"/>
    <n v="524.73999019999997"/>
    <n v="64.299995420000002"/>
    <n v="85.443342369999996"/>
    <n v="10.253077619999999"/>
    <n v="4.1519483189999997"/>
    <n v="0.15163169109999999"/>
    <n v="72.832314109999999"/>
    <n v="16.379794579999999"/>
    <n v="10.436760769999999"/>
    <n v="0.35113053970000002"/>
    <n v="92.445114509999996"/>
    <n v="6.8514639109999997"/>
    <n v="0.66255362809999996"/>
    <n v="4.0867953800000002E-2"/>
    <s v=""/>
    <x v="27"/>
    <x v="20"/>
    <x v="21"/>
    <n v="85"/>
    <n v="73"/>
    <n v="92"/>
    <x v="0"/>
    <x v="0"/>
    <x v="0"/>
    <n v="1.3254651679999996"/>
    <x v="4"/>
  </r>
  <r>
    <x v="33"/>
    <n v="2020"/>
    <n v="555.98797609999997"/>
    <n v="66.652000430000001"/>
    <n v="88.769606420000002"/>
    <n v="7.9041508460000003"/>
    <n v="3.2091477159999999"/>
    <n v="0.1170950144"/>
    <n v="80.114525439999994"/>
    <n v="9.9111270220000005"/>
    <n v="9.6232170030000006"/>
    <n v="0.35113053970000002"/>
    <n v="93.1"/>
    <n v="6.9"/>
    <n v="0"/>
    <n v="0"/>
    <n v="5"/>
    <x v="1"/>
    <x v="1"/>
    <x v="1"/>
    <n v="89"/>
    <n v="80"/>
    <n v="93"/>
    <x v="0"/>
    <x v="0"/>
    <x v="0"/>
    <s v=""/>
    <x v="4"/>
  </r>
  <r>
    <x v="34"/>
    <n v="2015"/>
    <n v="15521.434569999999"/>
    <n v="22.187999730000001"/>
    <n v="68.443848959999997"/>
    <n v="8.6032481930000007"/>
    <n v="9.6029948170000008"/>
    <n v="13.34990803"/>
    <n v="62.711116680000003"/>
    <n v="9.432045638"/>
    <n v="11.750895959999999"/>
    <n v="16.105941720000001"/>
    <n v="88.548191439999997"/>
    <n v="5.6967034720000003"/>
    <n v="2.0704456869999999"/>
    <n v="3.6846594000000001"/>
    <s v=""/>
    <x v="28"/>
    <x v="21"/>
    <x v="22"/>
    <n v="68"/>
    <n v="63"/>
    <n v="89"/>
    <x v="0"/>
    <x v="0"/>
    <x v="0"/>
    <n v="8.9230684000000338E-2"/>
    <x v="3"/>
  </r>
  <r>
    <x v="34"/>
    <n v="2020"/>
    <n v="16718.970700000002"/>
    <n v="24.23200035"/>
    <n v="71.219884969999995"/>
    <n v="13.90222204"/>
    <n v="5.6772185579999999"/>
    <n v="9.2006744339999997"/>
    <n v="65.067155830000004"/>
    <n v="15.51772278"/>
    <n v="7.4928993070000001"/>
    <n v="11.92222209"/>
    <n v="90.458077169999996"/>
    <n v="8.8509147200000005"/>
    <n v="0"/>
    <n v="0.69100811439999998"/>
    <n v="5"/>
    <x v="1"/>
    <x v="1"/>
    <x v="1"/>
    <n v="71"/>
    <n v="65"/>
    <n v="90"/>
    <x v="0"/>
    <x v="0"/>
    <x v="0"/>
    <s v=""/>
    <x v="3"/>
  </r>
  <r>
    <x v="35"/>
    <n v="2015"/>
    <n v="23298.376950000002"/>
    <n v="54.57799911"/>
    <n v="63.973990120000003"/>
    <n v="11.23827056"/>
    <n v="17.651358330000001"/>
    <n v="7.1363809839999996"/>
    <n v="42.005669210000001"/>
    <n v="11.073386409999999"/>
    <n v="32.39404459"/>
    <n v="14.52689979"/>
    <n v="82.256907909999995"/>
    <n v="11.37549377"/>
    <n v="5.3819035130000001"/>
    <n v="0.98569480279999999"/>
    <s v=""/>
    <x v="29"/>
    <x v="22"/>
    <x v="23"/>
    <n v="64"/>
    <n v="42"/>
    <n v="82"/>
    <x v="0"/>
    <x v="0"/>
    <x v="0"/>
    <n v="0.33904699199999866"/>
    <x v="4"/>
  </r>
  <r>
    <x v="35"/>
    <n v="2020"/>
    <n v="26545.863280000001"/>
    <n v="57.560005189999998"/>
    <n v="65.720418179999996"/>
    <n v="12.874748629999999"/>
    <n v="15.00100626"/>
    <n v="6.4038269269999999"/>
    <n v="43.527581120000001"/>
    <n v="12.67259943"/>
    <n v="30.12380645"/>
    <n v="13.676012999999999"/>
    <n v="82.083584860000002"/>
    <n v="13.023796770000001"/>
    <n v="3.8507013510000001"/>
    <n v="1.041917019"/>
    <n v="5"/>
    <x v="1"/>
    <x v="1"/>
    <x v="1"/>
    <n v="66"/>
    <n v="44"/>
    <n v="82"/>
    <x v="0"/>
    <x v="0"/>
    <x v="0"/>
    <s v=""/>
    <x v="4"/>
  </r>
  <r>
    <x v="36"/>
    <n v="2015"/>
    <n v="36026.667970000002"/>
    <n v="81.259002690000003"/>
    <n v="99.229221390000006"/>
    <n v="0"/>
    <n v="0.77077860909999996"/>
    <n v="0"/>
    <n v="98.81619508"/>
    <n v="0"/>
    <n v="1.183804922"/>
    <n v="0"/>
    <n v="99.324478850000006"/>
    <n v="0"/>
    <n v="0.67552114730000001"/>
    <n v="0"/>
    <s v=""/>
    <x v="30"/>
    <x v="23"/>
    <x v="24"/>
    <n v="99"/>
    <n v="99"/>
    <n v="99"/>
    <x v="0"/>
    <x v="0"/>
    <x v="0"/>
    <n v="6.2100402000001505E-2"/>
    <x v="6"/>
  </r>
  <r>
    <x v="36"/>
    <n v="2020"/>
    <n v="37742.15625"/>
    <n v="81.562004090000002"/>
    <n v="99.221810660000003"/>
    <n v="0"/>
    <n v="0.77818933690000003"/>
    <n v="0"/>
    <n v="99.060495900000006"/>
    <n v="0"/>
    <n v="0.9395041006"/>
    <n v="0"/>
    <n v="99.258277660000005"/>
    <n v="0"/>
    <n v="0.74172233710000002"/>
    <n v="0"/>
    <n v="5"/>
    <x v="1"/>
    <x v="1"/>
    <x v="1"/>
    <n v="99"/>
    <n v="99"/>
    <n v="99"/>
    <x v="0"/>
    <x v="0"/>
    <x v="0"/>
    <s v=""/>
    <x v="6"/>
  </r>
  <r>
    <x v="37"/>
    <n v="2015"/>
    <n v="61.721000670000002"/>
    <n v="100"/>
    <n v="96.125"/>
    <n v="0"/>
    <n v="3.875"/>
    <n v="0"/>
    <s v="null"/>
    <s v="null"/>
    <s v="null"/>
    <s v="null"/>
    <n v="96.125"/>
    <n v="0"/>
    <n v="3.875"/>
    <n v="0"/>
    <s v=""/>
    <x v="7"/>
    <x v="4"/>
    <x v="5"/>
    <n v="96"/>
    <s v="null"/>
    <n v="96"/>
    <x v="0"/>
    <x v="1"/>
    <x v="0"/>
    <s v=""/>
    <x v="5"/>
  </r>
  <r>
    <x v="37"/>
    <n v="2016"/>
    <n v="62.563999180000003"/>
    <n v="100"/>
    <n v="96.125"/>
    <n v="0"/>
    <n v="3.875"/>
    <n v="0"/>
    <s v="null"/>
    <s v="null"/>
    <s v="null"/>
    <s v="null"/>
    <n v="96.125"/>
    <n v="0"/>
    <n v="3.875"/>
    <n v="0"/>
    <n v="1"/>
    <x v="1"/>
    <x v="1"/>
    <x v="1"/>
    <n v="96"/>
    <s v="null"/>
    <n v="96"/>
    <x v="0"/>
    <x v="0"/>
    <x v="0"/>
    <s v=""/>
    <x v="5"/>
  </r>
  <r>
    <x v="38"/>
    <n v="2015"/>
    <n v="4493.1708980000003"/>
    <n v="40.277000430000001"/>
    <n v="42.311345420000002"/>
    <n v="21.343997179999999"/>
    <n v="32.010174079999999"/>
    <n v="4.3344833180000002"/>
    <n v="31.891407789999999"/>
    <n v="17.35785358"/>
    <n v="43.702609250000002"/>
    <n v="7.0481293919999999"/>
    <n v="57.76209901"/>
    <n v="27.25467806"/>
    <n v="14.67255123"/>
    <n v="0.31067170900000002"/>
    <s v=""/>
    <x v="31"/>
    <x v="24"/>
    <x v="25"/>
    <n v="42"/>
    <n v="32"/>
    <n v="58"/>
    <x v="0"/>
    <x v="0"/>
    <x v="0"/>
    <n v="0.86312408399999974"/>
    <x v="4"/>
  </r>
  <r>
    <x v="38"/>
    <n v="2020"/>
    <n v="4829.7641599999997"/>
    <n v="42.197998050000002"/>
    <n v="37.202402050000003"/>
    <n v="25.682373479999999"/>
    <n v="33.53911377"/>
    <n v="3.5761107079999999"/>
    <n v="28.106594149999999"/>
    <n v="19.405889899999998"/>
    <n v="46.373073009999999"/>
    <n v="6.1144429440000003"/>
    <n v="49.661664950000002"/>
    <n v="34.279780090000003"/>
    <n v="15.95940214"/>
    <n v="9.915281712E-2"/>
    <n v="5"/>
    <x v="1"/>
    <x v="1"/>
    <x v="1"/>
    <n v="37"/>
    <n v="28"/>
    <n v="50"/>
    <x v="0"/>
    <x v="0"/>
    <x v="0"/>
    <s v=""/>
    <x v="4"/>
  </r>
  <r>
    <x v="39"/>
    <n v="2015"/>
    <n v="14110.9707"/>
    <n v="22.515001300000002"/>
    <n v="44.399096970000002"/>
    <n v="13.51638311"/>
    <n v="34.702739940000001"/>
    <n v="7.3817799820000003"/>
    <n v="35.578900740000002"/>
    <n v="13.876413980000001"/>
    <n v="41.266156469999999"/>
    <n v="9.2785288060000006"/>
    <n v="74.753651779999998"/>
    <n v="12.27734182"/>
    <n v="12.11485643"/>
    <n v="0.85414997150000005"/>
    <s v=""/>
    <x v="32"/>
    <x v="25"/>
    <x v="26"/>
    <n v="44"/>
    <n v="36"/>
    <n v="75"/>
    <x v="0"/>
    <x v="0"/>
    <x v="0"/>
    <n v="0.51154863999999944"/>
    <x v="4"/>
  </r>
  <r>
    <x v="39"/>
    <n v="2020"/>
    <n v="16425.859380000002"/>
    <n v="23.520000459999999"/>
    <n v="46.187534790000001"/>
    <n v="14.74028929"/>
    <n v="31.562457139999999"/>
    <n v="7.5097187840000004"/>
    <n v="37.575215249999999"/>
    <n v="14.35396111"/>
    <n v="38.524967609999997"/>
    <n v="9.5458560269999992"/>
    <n v="74.192223089999999"/>
    <n v="15.99651381"/>
    <n v="8.9224527210000009"/>
    <n v="0.88881038430000003"/>
    <n v="5"/>
    <x v="1"/>
    <x v="1"/>
    <x v="1"/>
    <n v="46"/>
    <n v="38"/>
    <n v="74"/>
    <x v="0"/>
    <x v="0"/>
    <x v="0"/>
    <s v=""/>
    <x v="4"/>
  </r>
  <r>
    <x v="40"/>
    <n v="2015"/>
    <n v="165.38699339999999"/>
    <n v="30.96199799"/>
    <n v="94.15"/>
    <n v="0"/>
    <n v="5.85"/>
    <n v="0"/>
    <s v="null"/>
    <s v="null"/>
    <s v="null"/>
    <s v="null"/>
    <s v="null"/>
    <s v="null"/>
    <s v="null"/>
    <s v="null"/>
    <s v=""/>
    <x v="7"/>
    <x v="4"/>
    <x v="4"/>
    <n v="94"/>
    <s v="null"/>
    <s v="null"/>
    <x v="0"/>
    <x v="1"/>
    <x v="1"/>
    <s v=""/>
    <x v="1"/>
  </r>
  <r>
    <x v="40"/>
    <n v="2017"/>
    <n v="168.6660004"/>
    <n v="30.913999560000001"/>
    <n v="94.15"/>
    <n v="0"/>
    <n v="5.85"/>
    <n v="0"/>
    <s v="null"/>
    <s v="null"/>
    <s v="null"/>
    <s v="null"/>
    <s v="null"/>
    <s v="null"/>
    <s v="null"/>
    <s v="null"/>
    <n v="2"/>
    <x v="1"/>
    <x v="1"/>
    <x v="1"/>
    <n v="94"/>
    <s v="null"/>
    <s v="null"/>
    <x v="0"/>
    <x v="0"/>
    <x v="0"/>
    <s v=""/>
    <x v="1"/>
  </r>
  <r>
    <x v="41"/>
    <n v="2015"/>
    <n v="17969.355469999999"/>
    <n v="87.36000061"/>
    <n v="99.506492719999997"/>
    <n v="0"/>
    <n v="0.49350727579999998"/>
    <n v="0"/>
    <n v="97.067698500000006"/>
    <n v="0"/>
    <n v="2.9323014980000002"/>
    <n v="0"/>
    <n v="99.859356980000001"/>
    <n v="0"/>
    <n v="0.1406430186"/>
    <n v="0"/>
    <s v=""/>
    <x v="33"/>
    <x v="26"/>
    <x v="27"/>
    <n v="100"/>
    <n v="97"/>
    <n v="100"/>
    <x v="1"/>
    <x v="0"/>
    <x v="1"/>
    <n v="0.5583316959999991"/>
    <x v="5"/>
  </r>
  <r>
    <x v="41"/>
    <n v="2020"/>
    <n v="19116.208979999999"/>
    <n v="87.72699738"/>
    <n v="99.999998719999994"/>
    <n v="0"/>
    <n v="1.2771393330000001E-6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5"/>
  </r>
  <r>
    <x v="42"/>
    <n v="2015"/>
    <n v="1430405.375"/>
    <n v="55.852706910000002"/>
    <n v="91.76264123"/>
    <n v="0.81876266180000001"/>
    <n v="6.7820774070000001"/>
    <n v="0.63651870079999995"/>
    <n v="84.479187920000001"/>
    <n v="1.51186307"/>
    <n v="12.952949009999999"/>
    <n v="1.056"/>
    <n v="97.519653969999993"/>
    <n v="0.27091980389999998"/>
    <n v="1.9044754100000001"/>
    <n v="0.30495081969999999"/>
    <s v=""/>
    <x v="34"/>
    <x v="27"/>
    <x v="28"/>
    <n v="92"/>
    <n v="84"/>
    <n v="98"/>
    <x v="0"/>
    <x v="0"/>
    <x v="0"/>
    <n v="1.117363377999999"/>
    <x v="3"/>
  </r>
  <r>
    <x v="42"/>
    <n v="2020"/>
    <n v="1463140.5"/>
    <n v="61.713088990000003"/>
    <n v="94.261110590000001"/>
    <n v="0.8147213297"/>
    <n v="4.725451938"/>
    <n v="0.19871614409999999"/>
    <n v="89.661233510000002"/>
    <n v="1.832679086"/>
    <n v="8.5060874089999992"/>
    <n v="0"/>
    <n v="97.11488267"/>
    <n v="0.1831784927"/>
    <n v="2.3799388399999999"/>
    <n v="0.32200000000000001"/>
    <n v="5"/>
    <x v="1"/>
    <x v="1"/>
    <x v="1"/>
    <n v="94"/>
    <n v="90"/>
    <n v="97"/>
    <x v="0"/>
    <x v="0"/>
    <x v="0"/>
    <s v=""/>
    <x v="3"/>
  </r>
  <r>
    <x v="43"/>
    <n v="2015"/>
    <n v="7185.9921880000002"/>
    <n v="100"/>
    <n v="100"/>
    <n v="0"/>
    <n v="0"/>
    <n v="0"/>
    <s v="null"/>
    <s v="null"/>
    <s v="null"/>
    <s v="null"/>
    <n v="100"/>
    <n v="0"/>
    <n v="0"/>
    <n v="0"/>
    <s v=""/>
    <x v="7"/>
    <x v="4"/>
    <x v="5"/>
    <n v="100"/>
    <s v="null"/>
    <n v="100"/>
    <x v="1"/>
    <x v="1"/>
    <x v="1"/>
    <s v=""/>
    <x v="3"/>
  </r>
  <r>
    <x v="43"/>
    <n v="2020"/>
    <n v="7496.9877930000002"/>
    <n v="100"/>
    <n v="100"/>
    <n v="0"/>
    <n v="0"/>
    <n v="0"/>
    <s v="null"/>
    <s v="null"/>
    <s v="null"/>
    <s v="null"/>
    <n v="100"/>
    <n v="0"/>
    <n v="0"/>
    <n v="0"/>
    <n v="5"/>
    <x v="1"/>
    <x v="1"/>
    <x v="1"/>
    <n v="100"/>
    <s v="null"/>
    <n v="100"/>
    <x v="0"/>
    <x v="0"/>
    <x v="0"/>
    <s v=""/>
    <x v="3"/>
  </r>
  <r>
    <x v="44"/>
    <n v="2015"/>
    <n v="602.09301760000005"/>
    <n v="100"/>
    <n v="100"/>
    <n v="0"/>
    <n v="0"/>
    <n v="0"/>
    <s v="null"/>
    <s v="null"/>
    <s v="null"/>
    <s v="null"/>
    <n v="100"/>
    <n v="0"/>
    <n v="0"/>
    <n v="0"/>
    <s v=""/>
    <x v="7"/>
    <x v="4"/>
    <x v="5"/>
    <n v="100"/>
    <s v="null"/>
    <n v="100"/>
    <x v="1"/>
    <x v="1"/>
    <x v="1"/>
    <s v=""/>
    <x v="3"/>
  </r>
  <r>
    <x v="44"/>
    <n v="2020"/>
    <n v="649.34198000000004"/>
    <n v="100"/>
    <n v="100"/>
    <n v="0"/>
    <n v="0"/>
    <n v="0"/>
    <s v="null"/>
    <s v="null"/>
    <s v="null"/>
    <s v="null"/>
    <n v="100"/>
    <n v="0"/>
    <n v="0"/>
    <n v="0"/>
    <n v="5"/>
    <x v="1"/>
    <x v="1"/>
    <x v="1"/>
    <n v="100"/>
    <s v="null"/>
    <n v="100"/>
    <x v="0"/>
    <x v="0"/>
    <x v="0"/>
    <s v=""/>
    <x v="3"/>
  </r>
  <r>
    <x v="45"/>
    <n v="2015"/>
    <n v="47520.667970000002"/>
    <n v="79.763999940000005"/>
    <n v="96.335868120000001"/>
    <n v="0.1840519904"/>
    <n v="1.7034450619999999"/>
    <n v="1.7766348270000001"/>
    <n v="83.273725850000005"/>
    <n v="0.68766562610000004"/>
    <n v="7.2590323550000004"/>
    <n v="8.7795761720000005"/>
    <n v="99.649712370000003"/>
    <n v="5.6286030219999998E-2"/>
    <n v="0.29400160289999999"/>
    <n v="0"/>
    <s v=""/>
    <x v="35"/>
    <x v="28"/>
    <x v="29"/>
    <n v="96"/>
    <n v="83"/>
    <n v="100"/>
    <x v="0"/>
    <x v="0"/>
    <x v="1"/>
    <n v="0.64097330799999952"/>
    <x v="5"/>
  </r>
  <r>
    <x v="45"/>
    <n v="2020"/>
    <n v="50882.882810000003"/>
    <n v="81.424995420000002"/>
    <n v="97.491657110000006"/>
    <n v="0.18615215909999999"/>
    <n v="0.95361622280000002"/>
    <n v="1.3685745119999999"/>
    <n v="86.767072819999996"/>
    <n v="0.73122820160000002"/>
    <n v="5.13386897"/>
    <n v="7.3678300050000001"/>
    <n v="99.938192799999996"/>
    <n v="6.18072E-2"/>
    <n v="0"/>
    <n v="0"/>
    <n v="5"/>
    <x v="1"/>
    <x v="1"/>
    <x v="1"/>
    <n v="97"/>
    <n v="87"/>
    <n v="100"/>
    <x v="0"/>
    <x v="0"/>
    <x v="0"/>
    <s v=""/>
    <x v="5"/>
  </r>
  <r>
    <x v="46"/>
    <n v="2015"/>
    <n v="777.43499759999997"/>
    <n v="28.47000122"/>
    <n v="80.132000079999997"/>
    <n v="10.877265"/>
    <n v="8.3951934319999992"/>
    <n v="0.59554149119999999"/>
    <n v="76.911723449999997"/>
    <n v="11.568647240000001"/>
    <n v="10.82245445"/>
    <n v="0.69717485830000003"/>
    <n v="88.222845579999998"/>
    <n v="9.1401884950000003"/>
    <n v="2.2967751299999999"/>
    <n v="0.34019079699999999"/>
    <s v=""/>
    <x v="36"/>
    <x v="5"/>
    <x v="5"/>
    <n v="80"/>
    <n v="77"/>
    <n v="88"/>
    <x v="0"/>
    <x v="0"/>
    <x v="0"/>
    <n v="0"/>
    <x v="4"/>
  </r>
  <r>
    <x v="46"/>
    <n v="2019"/>
    <n v="850.89099120000003"/>
    <n v="29.164001460000001"/>
    <n v="80.210497810000007"/>
    <n v="10.86041131"/>
    <n v="8.9290908879999993"/>
    <s v="null"/>
    <n v="76.911723449999997"/>
    <n v="11.568647240000001"/>
    <n v="11.519629309999999"/>
    <s v="null"/>
    <n v="88.222845579999998"/>
    <n v="9.1401884950000003"/>
    <n v="2.2967751299999999"/>
    <n v="0.34019079699999999"/>
    <n v="4"/>
    <x v="1"/>
    <x v="1"/>
    <x v="1"/>
    <n v="80"/>
    <n v="77"/>
    <n v="88"/>
    <x v="0"/>
    <x v="0"/>
    <x v="0"/>
    <s v=""/>
    <x v="4"/>
  </r>
  <r>
    <x v="47"/>
    <n v="2015"/>
    <n v="4856.0927730000003"/>
    <n v="65.542999269999996"/>
    <n v="71.149581769999998"/>
    <n v="10.510526049999999"/>
    <n v="11.662046309999999"/>
    <n v="6.6778458760000001"/>
    <n v="41.39183594"/>
    <n v="10.739572649999999"/>
    <n v="28.501848710000001"/>
    <n v="19.366742689999999"/>
    <n v="86.793705160000002"/>
    <n v="10.390112999999999"/>
    <n v="2.809090742"/>
    <n v="7.0910958900000003E-3"/>
    <s v=""/>
    <x v="37"/>
    <x v="29"/>
    <x v="30"/>
    <n v="71"/>
    <n v="41"/>
    <n v="87"/>
    <x v="0"/>
    <x v="0"/>
    <x v="0"/>
    <n v="0.80659724800000132"/>
    <x v="4"/>
  </r>
  <r>
    <x v="47"/>
    <n v="2020"/>
    <n v="5518.091797"/>
    <n v="67.829002380000006"/>
    <n v="73.78451158"/>
    <n v="10.46117203"/>
    <n v="9.5591807220000007"/>
    <n v="6.1951356640000004"/>
    <n v="45.724413179999999"/>
    <n v="10.6323901"/>
    <n v="24.405169730000001"/>
    <n v="19.238026990000002"/>
    <n v="87.093296159999994"/>
    <n v="10.37996439"/>
    <n v="2.5177899969999999"/>
    <n v="8.9494520549999994E-3"/>
    <n v="5"/>
    <x v="1"/>
    <x v="1"/>
    <x v="1"/>
    <n v="74"/>
    <n v="46"/>
    <n v="87"/>
    <x v="0"/>
    <x v="0"/>
    <x v="0"/>
    <s v=""/>
    <x v="4"/>
  </r>
  <r>
    <x v="48"/>
    <n v="2015"/>
    <n v="17.580999370000001"/>
    <n v="74.403999330000005"/>
    <n v="99.953671020000002"/>
    <n v="0"/>
    <n v="4.6328976289999997E-2"/>
    <n v="0"/>
    <s v="null"/>
    <s v="null"/>
    <s v="null"/>
    <s v="null"/>
    <s v="null"/>
    <s v="null"/>
    <s v="null"/>
    <s v="null"/>
    <s v=""/>
    <x v="38"/>
    <x v="4"/>
    <x v="4"/>
    <n v="100"/>
    <s v="null"/>
    <s v="null"/>
    <x v="1"/>
    <x v="1"/>
    <x v="1"/>
    <s v=""/>
    <x v="3"/>
  </r>
  <r>
    <x v="48"/>
    <n v="2020"/>
    <n v="17.56399918"/>
    <n v="75.495002749999998"/>
    <n v="99.971610220000002"/>
    <n v="0"/>
    <n v="2.8389782700000001E-2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3"/>
  </r>
  <r>
    <x v="49"/>
    <n v="2015"/>
    <n v="4847.8051759999998"/>
    <n v="76.861999510000004"/>
    <n v="99.378686819999999"/>
    <n v="0.25413037840000002"/>
    <n v="0.21133501860000001"/>
    <n v="0.15584778429999999"/>
    <n v="98.186032490000002"/>
    <n v="0.4100611535"/>
    <n v="0.73034857679999998"/>
    <n v="0.67355777780000003"/>
    <n v="99.737715109999996"/>
    <n v="0.20719007179999999"/>
    <n v="5.5094818300000001E-2"/>
    <n v="0"/>
    <s v=""/>
    <x v="39"/>
    <x v="30"/>
    <x v="31"/>
    <n v="99"/>
    <n v="98"/>
    <n v="100"/>
    <x v="0"/>
    <x v="0"/>
    <x v="1"/>
    <n v="0.26965595199999653"/>
    <x v="5"/>
  </r>
  <r>
    <x v="49"/>
    <n v="2020"/>
    <n v="5094.1137699999999"/>
    <n v="80.770996089999997"/>
    <n v="99.810536929999998"/>
    <n v="0.18945947460000001"/>
    <n v="3.5944518969999999E-6"/>
    <n v="0"/>
    <n v="99.646249999999995"/>
    <n v="0.35375000000000001"/>
    <n v="0"/>
    <n v="0"/>
    <n v="99.849652860000006"/>
    <n v="0.15034714290000001"/>
    <n v="0"/>
    <n v="0"/>
    <n v="5"/>
    <x v="1"/>
    <x v="1"/>
    <x v="1"/>
    <n v="100"/>
    <n v="100"/>
    <n v="100"/>
    <x v="0"/>
    <x v="0"/>
    <x v="0"/>
    <s v=""/>
    <x v="5"/>
  </r>
  <r>
    <x v="50"/>
    <n v="2015"/>
    <n v="23226.148440000001"/>
    <n v="49.444000240000001"/>
    <n v="71.075766900000005"/>
    <n v="8.7671364589999996"/>
    <n v="14.417680539999999"/>
    <n v="5.7394160950000002"/>
    <n v="55.843171720000001"/>
    <n v="13.188467299999999"/>
    <n v="22.631284709999999"/>
    <n v="8.3370762729999992"/>
    <n v="86.650945350000001"/>
    <n v="4.2463692540000002"/>
    <n v="6.0193512360000003"/>
    <n v="3.083334164"/>
    <s v=""/>
    <x v="40"/>
    <x v="31"/>
    <x v="32"/>
    <n v="71"/>
    <n v="56"/>
    <n v="87"/>
    <x v="0"/>
    <x v="0"/>
    <x v="0"/>
    <n v="0.28733343999999905"/>
    <x v="7"/>
  </r>
  <r>
    <x v="50"/>
    <n v="2020"/>
    <n v="26378.275389999999"/>
    <n v="51.70599747"/>
    <n v="70.909070389999997"/>
    <n v="8.9354217019999993"/>
    <n v="14.192441609999999"/>
    <n v="5.9630662929999998"/>
    <n v="55.722446859999998"/>
    <n v="13.343168289999999"/>
    <n v="23.17527956"/>
    <n v="7.7591052889999998"/>
    <n v="85.093553290000003"/>
    <n v="4.8185351560000003"/>
    <n v="5.8023665600000003"/>
    <n v="4.2855449940000003"/>
    <n v="5"/>
    <x v="1"/>
    <x v="1"/>
    <x v="1"/>
    <n v="71"/>
    <n v="56"/>
    <n v="85"/>
    <x v="0"/>
    <x v="0"/>
    <x v="0"/>
    <s v=""/>
    <x v="7"/>
  </r>
  <r>
    <x v="51"/>
    <n v="2015"/>
    <n v="4232.8740230000003"/>
    <n v="56.155002590000002"/>
    <s v="null"/>
    <s v="null"/>
    <s v="null"/>
    <s v="null"/>
    <s v="null"/>
    <s v="null"/>
    <s v="null"/>
    <s v="null"/>
    <n v="100"/>
    <n v="0"/>
    <n v="0"/>
    <n v="0"/>
    <s v=""/>
    <x v="8"/>
    <x v="4"/>
    <x v="5"/>
    <s v="null"/>
    <s v="null"/>
    <n v="100"/>
    <x v="1"/>
    <x v="1"/>
    <x v="1"/>
    <s v=""/>
    <x v="1"/>
  </r>
  <r>
    <x v="51"/>
    <n v="2020"/>
    <n v="4105.2680659999996"/>
    <n v="57.552997589999997"/>
    <s v="null"/>
    <s v="null"/>
    <s v="null"/>
    <s v="null"/>
    <s v="null"/>
    <s v="null"/>
    <s v="null"/>
    <s v="null"/>
    <n v="100"/>
    <n v="0"/>
    <n v="0"/>
    <n v="0"/>
    <n v="5"/>
    <x v="1"/>
    <x v="1"/>
    <x v="1"/>
    <s v="null"/>
    <s v="null"/>
    <n v="100"/>
    <x v="0"/>
    <x v="0"/>
    <x v="0"/>
    <s v=""/>
    <x v="1"/>
  </r>
  <r>
    <x v="52"/>
    <n v="2015"/>
    <n v="11324.777340000001"/>
    <n v="76.896003719999996"/>
    <n v="95.871796470000007"/>
    <n v="1.7502537890000001"/>
    <n v="1.99464"/>
    <n v="0.38330973619999997"/>
    <n v="90.445060659999996"/>
    <n v="3.3621971309999998"/>
    <n v="4.747322467"/>
    <n v="1.445419738"/>
    <n v="97.502301369999998"/>
    <n v="1.2659328999999999"/>
    <n v="1.167575187"/>
    <n v="6.4190542059999994E-2"/>
    <s v=""/>
    <x v="41"/>
    <x v="32"/>
    <x v="33"/>
    <n v="96"/>
    <n v="90"/>
    <n v="98"/>
    <x v="0"/>
    <x v="0"/>
    <x v="0"/>
    <n v="0.73366304200000065"/>
    <x v="5"/>
  </r>
  <r>
    <x v="52"/>
    <n v="2020"/>
    <n v="11326.61621"/>
    <n v="77.194000239999994"/>
    <n v="97.002696159999999"/>
    <n v="1.471384542"/>
    <n v="1.252811506"/>
    <n v="0.27310779629999998"/>
    <n v="94.386651139999998"/>
    <n v="2.591752445"/>
    <n v="1.9059729350000001"/>
    <n v="1.115623477"/>
    <n v="97.775576639999997"/>
    <n v="1.1403859000000001"/>
    <n v="1.059840374"/>
    <n v="2.4197084109999999E-2"/>
    <n v="5"/>
    <x v="1"/>
    <x v="1"/>
    <x v="1"/>
    <n v="97"/>
    <n v="94"/>
    <n v="98"/>
    <x v="0"/>
    <x v="0"/>
    <x v="0"/>
    <s v=""/>
    <x v="5"/>
  </r>
  <r>
    <x v="53"/>
    <n v="2015"/>
    <n v="159.8500061"/>
    <n v="89.35199738"/>
    <n v="99.49775185"/>
    <n v="0"/>
    <n v="0.50224815249999999"/>
    <n v="0"/>
    <s v="null"/>
    <s v="null"/>
    <s v="null"/>
    <s v="null"/>
    <s v="null"/>
    <s v="null"/>
    <s v="null"/>
    <s v="null"/>
    <s v=""/>
    <x v="7"/>
    <x v="4"/>
    <x v="4"/>
    <n v="99"/>
    <s v="null"/>
    <s v="null"/>
    <x v="0"/>
    <x v="1"/>
    <x v="1"/>
    <s v=""/>
    <x v="7"/>
  </r>
  <r>
    <x v="53"/>
    <n v="2017"/>
    <n v="161.98599239999999"/>
    <n v="89.203002929999997"/>
    <n v="99.49775185"/>
    <n v="0"/>
    <n v="0.50224815249999999"/>
    <n v="0"/>
    <s v="null"/>
    <s v="null"/>
    <s v="null"/>
    <s v="null"/>
    <s v="null"/>
    <s v="null"/>
    <s v="null"/>
    <s v="null"/>
    <n v="2"/>
    <x v="1"/>
    <x v="1"/>
    <x v="1"/>
    <n v="99"/>
    <s v="null"/>
    <s v="null"/>
    <x v="0"/>
    <x v="0"/>
    <x v="0"/>
    <s v=""/>
    <x v="7"/>
  </r>
  <r>
    <x v="54"/>
    <n v="2015"/>
    <n v="1160.987061"/>
    <n v="66.945999150000006"/>
    <n v="99.788517569999996"/>
    <n v="0"/>
    <n v="0.21148243489999999"/>
    <n v="0"/>
    <n v="99.861185539999994"/>
    <n v="0"/>
    <n v="0.1388144553"/>
    <n v="0"/>
    <n v="99.752642309999999"/>
    <n v="0"/>
    <n v="0.24735769429999999"/>
    <n v="0"/>
    <s v=""/>
    <x v="42"/>
    <x v="33"/>
    <x v="34"/>
    <n v="100"/>
    <n v="100"/>
    <n v="100"/>
    <x v="1"/>
    <x v="1"/>
    <x v="1"/>
    <n v="2.4120740000000752E-3"/>
    <x v="1"/>
  </r>
  <r>
    <x v="54"/>
    <n v="2020"/>
    <n v="1207.360962"/>
    <n v="66.820999150000006"/>
    <n v="99.765173180000005"/>
    <n v="0"/>
    <n v="0.2348268167"/>
    <n v="0"/>
    <n v="99.845761719999999"/>
    <n v="0"/>
    <n v="0.1542382836"/>
    <n v="0"/>
    <n v="99.725158120000003"/>
    <n v="0"/>
    <n v="0.27484188250000002"/>
    <n v="0"/>
    <n v="5"/>
    <x v="1"/>
    <x v="1"/>
    <x v="1"/>
    <n v="100"/>
    <n v="100"/>
    <n v="100"/>
    <x v="0"/>
    <x v="0"/>
    <x v="0"/>
    <s v=""/>
    <x v="1"/>
  </r>
  <r>
    <x v="55"/>
    <n v="2015"/>
    <n v="10601.389649999999"/>
    <n v="73.47699738"/>
    <n v="99.880092689999998"/>
    <n v="0"/>
    <n v="0.11990731189999999"/>
    <n v="0"/>
    <n v="99.817599299999998"/>
    <n v="0"/>
    <n v="0.18240069649999999"/>
    <n v="0"/>
    <n v="99.902650929999993"/>
    <n v="0"/>
    <n v="9.7349067900000003E-2"/>
    <n v="0"/>
    <s v=""/>
    <x v="43"/>
    <x v="5"/>
    <x v="5"/>
    <n v="100"/>
    <n v="100"/>
    <n v="100"/>
    <x v="1"/>
    <x v="1"/>
    <x v="1"/>
    <n v="0"/>
    <x v="1"/>
  </r>
  <r>
    <x v="55"/>
    <n v="2020"/>
    <n v="10708.98242"/>
    <n v="74.061004639999993"/>
    <n v="99.880591670000001"/>
    <n v="0"/>
    <n v="0.11940833250000001"/>
    <n v="0"/>
    <n v="99.817599299999998"/>
    <n v="0"/>
    <n v="0.18240069649999999"/>
    <n v="0"/>
    <n v="99.902650929999993"/>
    <n v="0"/>
    <n v="9.7349067900000003E-2"/>
    <n v="0"/>
    <n v="5"/>
    <x v="1"/>
    <x v="1"/>
    <x v="1"/>
    <n v="100"/>
    <n v="100"/>
    <n v="100"/>
    <x v="0"/>
    <x v="0"/>
    <x v="0"/>
    <s v=""/>
    <x v="1"/>
  </r>
  <r>
    <x v="56"/>
    <n v="2015"/>
    <n v="25183.832030000001"/>
    <n v="61.277004239999997"/>
    <n v="95.21488171"/>
    <n v="0.68500239009999997"/>
    <n v="3.8290549180000002"/>
    <n v="0.27106098029999998"/>
    <n v="91.616968420000006"/>
    <n v="0.36793963219999998"/>
    <n v="7.3150919439999997"/>
    <n v="0.7"/>
    <n v="97.48852402"/>
    <n v="0.88536500119999995"/>
    <n v="1.626110978"/>
    <n v="0"/>
    <s v=""/>
    <x v="44"/>
    <x v="34"/>
    <x v="35"/>
    <n v="95"/>
    <n v="92"/>
    <n v="97"/>
    <x v="0"/>
    <x v="0"/>
    <x v="0"/>
    <n v="-0.45766599199999969"/>
    <x v="3"/>
  </r>
  <r>
    <x v="56"/>
    <n v="2020"/>
    <n v="25778.814450000002"/>
    <n v="62.381000520000001"/>
    <n v="93.843843030000002"/>
    <n v="0.68313118719999999"/>
    <n v="5.2096927800000001"/>
    <n v="0.26333300580000002"/>
    <n v="88.753624880000004"/>
    <n v="0.3564402606"/>
    <n v="10.189934859999999"/>
    <n v="0.7"/>
    <n v="96.913510439999996"/>
    <n v="0.88014287989999995"/>
    <n v="2.206346677"/>
    <n v="0"/>
    <n v="5"/>
    <x v="1"/>
    <x v="1"/>
    <x v="1"/>
    <n v="94"/>
    <n v="89"/>
    <n v="97"/>
    <x v="0"/>
    <x v="0"/>
    <x v="0"/>
    <s v=""/>
    <x v="3"/>
  </r>
  <r>
    <x v="57"/>
    <n v="2015"/>
    <n v="76244.53125"/>
    <n v="42.739997860000003"/>
    <n v="42.718179970000001"/>
    <n v="12.68729907"/>
    <n v="34.284024770000002"/>
    <n v="10.31049619"/>
    <n v="20.6225138"/>
    <n v="11.51689397"/>
    <n v="51.009840029999999"/>
    <n v="16.850752199999999"/>
    <n v="72.320377789999995"/>
    <n v="14.255324979999999"/>
    <n v="11.87596826"/>
    <n v="1.548328967"/>
    <s v=""/>
    <x v="45"/>
    <x v="35"/>
    <x v="36"/>
    <n v="43"/>
    <n v="21"/>
    <n v="72"/>
    <x v="0"/>
    <x v="0"/>
    <x v="0"/>
    <n v="-0.16453969000000013"/>
    <x v="4"/>
  </r>
  <r>
    <x v="57"/>
    <n v="2020"/>
    <n v="89561.40625"/>
    <n v="45.638000490000003"/>
    <n v="45.952126960000001"/>
    <n v="13.44122447"/>
    <n v="32.542316069999998"/>
    <n v="8.0643324950000004"/>
    <n v="21.98279234"/>
    <n v="12.68294146"/>
    <n v="51.215981669999998"/>
    <n v="14.11828453"/>
    <n v="74.503354779999995"/>
    <n v="14.34445818"/>
    <n v="10.29905862"/>
    <n v="0.85312841309999998"/>
    <n v="5"/>
    <x v="1"/>
    <x v="1"/>
    <x v="1"/>
    <n v="46"/>
    <n v="22"/>
    <n v="75"/>
    <x v="0"/>
    <x v="0"/>
    <x v="0"/>
    <s v=""/>
    <x v="4"/>
  </r>
  <r>
    <x v="58"/>
    <n v="2015"/>
    <n v="5688.6948240000002"/>
    <n v="87.526000980000006"/>
    <n v="99.99999785"/>
    <n v="0"/>
    <n v="2.1458404119999999E-6"/>
    <n v="0"/>
    <n v="100"/>
    <n v="0"/>
    <n v="0"/>
    <n v="0"/>
    <n v="100"/>
    <n v="0"/>
    <n v="0"/>
    <n v="0"/>
    <s v=""/>
    <x v="46"/>
    <x v="5"/>
    <x v="5"/>
    <n v="100"/>
    <n v="100"/>
    <n v="100"/>
    <x v="1"/>
    <x v="1"/>
    <x v="1"/>
    <n v="0"/>
    <x v="1"/>
  </r>
  <r>
    <x v="58"/>
    <n v="2020"/>
    <n v="5792.203125"/>
    <n v="88.116004939999996"/>
    <n v="100.00000110000001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59"/>
    <n v="2015"/>
    <n v="913.99798580000004"/>
    <n v="77.416992190000002"/>
    <n v="75.787045030000002"/>
    <n v="14.754171189999999"/>
    <n v="7.3949239499999999"/>
    <n v="2.0638598250000002"/>
    <n v="48.759205090000002"/>
    <n v="12.43877762"/>
    <n v="30.377002539999999"/>
    <n v="8.4250147539999993"/>
    <n v="83.671229850000003"/>
    <n v="15.42958572"/>
    <n v="0.69091164790000004"/>
    <n v="0.20827278539999999"/>
    <s v=""/>
    <x v="47"/>
    <x v="36"/>
    <x v="37"/>
    <n v="76"/>
    <n v="49"/>
    <n v="84"/>
    <x v="0"/>
    <x v="0"/>
    <x v="0"/>
    <n v="-0.38845144799999931"/>
    <x v="4"/>
  </r>
  <r>
    <x v="59"/>
    <n v="2020"/>
    <n v="988.00201419999996"/>
    <n v="78.061996460000003"/>
    <n v="76.049920209999996"/>
    <n v="14.7574817"/>
    <n v="7.0158760510000002"/>
    <n v="2.1767220379999999"/>
    <n v="47.280732929999999"/>
    <n v="12.061610140000001"/>
    <n v="30.735504679999998"/>
    <n v="9.9221522489999998"/>
    <n v="84.135014929999997"/>
    <n v="15.51511107"/>
    <n v="0.34987400289999998"/>
    <n v="0"/>
    <n v="5"/>
    <x v="1"/>
    <x v="1"/>
    <x v="1"/>
    <n v="76"/>
    <n v="47"/>
    <n v="84"/>
    <x v="0"/>
    <x v="0"/>
    <x v="0"/>
    <s v=""/>
    <x v="4"/>
  </r>
  <r>
    <x v="60"/>
    <n v="2015"/>
    <n v="71.175003050000001"/>
    <n v="69.578994750000007"/>
    <n v="95.420656059999999"/>
    <n v="0"/>
    <n v="4.579343937"/>
    <n v="0"/>
    <s v="null"/>
    <s v="null"/>
    <s v="null"/>
    <s v="null"/>
    <s v="null"/>
    <s v="null"/>
    <s v="null"/>
    <s v="null"/>
    <s v=""/>
    <x v="7"/>
    <x v="4"/>
    <x v="4"/>
    <n v="95"/>
    <s v="null"/>
    <s v="null"/>
    <x v="0"/>
    <x v="1"/>
    <x v="1"/>
    <s v=""/>
    <x v="5"/>
  </r>
  <r>
    <x v="60"/>
    <n v="2017"/>
    <n v="71.459999080000003"/>
    <n v="70.180999760000006"/>
    <n v="95.420656059999999"/>
    <n v="0"/>
    <n v="4.579343937"/>
    <n v="0"/>
    <s v="null"/>
    <s v="null"/>
    <s v="null"/>
    <s v="null"/>
    <s v="null"/>
    <s v="null"/>
    <s v="null"/>
    <s v="null"/>
    <n v="2"/>
    <x v="1"/>
    <x v="1"/>
    <x v="1"/>
    <n v="95"/>
    <s v="null"/>
    <s v="null"/>
    <x v="0"/>
    <x v="0"/>
    <x v="0"/>
    <s v=""/>
    <x v="5"/>
  </r>
  <r>
    <x v="61"/>
    <n v="2015"/>
    <n v="10281.674800000001"/>
    <n v="78.566001889999995"/>
    <n v="96.099338500000002"/>
    <n v="0.69521221550000001"/>
    <n v="1.5505944979999999"/>
    <n v="1.654854791"/>
    <n v="89.211043779999997"/>
    <n v="1.8228771610000001"/>
    <n v="2.4418886230000001"/>
    <n v="6.5241904399999999"/>
    <n v="97.978569809999996"/>
    <n v="0.3875681084"/>
    <n v="1.3074359369999999"/>
    <n v="0.32642614349999999"/>
    <s v=""/>
    <x v="48"/>
    <x v="37"/>
    <x v="38"/>
    <n v="96"/>
    <n v="89"/>
    <n v="98"/>
    <x v="0"/>
    <x v="0"/>
    <x v="0"/>
    <n v="0.20701976400000033"/>
    <x v="5"/>
  </r>
  <r>
    <x v="61"/>
    <n v="2020"/>
    <n v="10847.9043"/>
    <n v="82.540000919999997"/>
    <n v="96.686811919999997"/>
    <n v="0.46703865039999998"/>
    <n v="1.2694287829999999"/>
    <n v="1.5767206439999999"/>
    <n v="90.304464370000005"/>
    <n v="1.3853155079999999"/>
    <n v="1.1151181269999999"/>
    <n v="7.1951019909999996"/>
    <n v="98.036891580000002"/>
    <n v="0.27279203590000001"/>
    <n v="1.3020733959999999"/>
    <n v="0.38824299220000003"/>
    <n v="5"/>
    <x v="1"/>
    <x v="1"/>
    <x v="1"/>
    <n v="97"/>
    <n v="90"/>
    <n v="98"/>
    <x v="0"/>
    <x v="0"/>
    <x v="0"/>
    <s v=""/>
    <x v="5"/>
  </r>
  <r>
    <x v="62"/>
    <n v="2015"/>
    <n v="16212.02246"/>
    <n v="63.397998809999997"/>
    <n v="93.063779499999995"/>
    <n v="0.19976017630000001"/>
    <n v="3.1195651139999998"/>
    <n v="3.6168952120000002"/>
    <n v="82.552481950000001"/>
    <n v="0.445629255"/>
    <n v="7.379055031"/>
    <n v="9.6228337600000007"/>
    <n v="99.132339200000004"/>
    <n v="5.7810890199999999E-2"/>
    <n v="0.66040450689999997"/>
    <n v="0.14944540680000001"/>
    <s v=""/>
    <x v="49"/>
    <x v="38"/>
    <x v="39"/>
    <n v="93"/>
    <n v="83"/>
    <n v="99"/>
    <x v="0"/>
    <x v="0"/>
    <x v="0"/>
    <n v="0.72612043999999976"/>
    <x v="5"/>
  </r>
  <r>
    <x v="62"/>
    <n v="2020"/>
    <n v="17643.060549999998"/>
    <n v="64.166000370000006"/>
    <n v="95.359763560000005"/>
    <n v="3.451463449E-3"/>
    <n v="2.6044853890000002"/>
    <n v="2.032299589"/>
    <n v="87.050744949999995"/>
    <n v="9.6318110219999996E-3"/>
    <n v="7.2681954900000001"/>
    <n v="5.6714277470000001"/>
    <n v="100"/>
    <n v="0"/>
    <n v="0"/>
    <n v="0"/>
    <n v="5"/>
    <x v="1"/>
    <x v="1"/>
    <x v="1"/>
    <n v="95"/>
    <n v="87"/>
    <n v="100"/>
    <x v="0"/>
    <x v="0"/>
    <x v="0"/>
    <s v=""/>
    <x v="5"/>
  </r>
  <r>
    <x v="63"/>
    <n v="2015"/>
    <n v="92442.546879999994"/>
    <n v="42.784999849999998"/>
    <n v="99.106717540000005"/>
    <n v="0.28637254010000002"/>
    <n v="0.59343982930000005"/>
    <n v="1.347009398E-2"/>
    <n v="98.801877919999995"/>
    <n v="0.41034629639999998"/>
    <n v="0.76423283809999998"/>
    <n v="2.3542941179999999E-2"/>
    <n v="99.514369729999999"/>
    <n v="0.12058643080000001"/>
    <n v="0.36504384220000002"/>
    <n v="0"/>
    <s v=""/>
    <x v="50"/>
    <x v="39"/>
    <x v="40"/>
    <n v="99"/>
    <n v="99"/>
    <n v="100"/>
    <x v="0"/>
    <x v="0"/>
    <x v="1"/>
    <n v="9.2319172000000546E-2"/>
    <x v="2"/>
  </r>
  <r>
    <x v="63"/>
    <n v="2020"/>
    <n v="102334.4063"/>
    <n v="42.783000950000002"/>
    <n v="99.440175960000005"/>
    <n v="0.23760910860000001"/>
    <n v="0.3222149265"/>
    <n v="0"/>
    <n v="99.332835149999994"/>
    <n v="0.33594182239999998"/>
    <n v="0.33122303190000002"/>
    <n v="0"/>
    <n v="99.583731099999994"/>
    <n v="0.10610120670000001"/>
    <n v="0.31016769430000002"/>
    <n v="0"/>
    <n v="5"/>
    <x v="1"/>
    <x v="1"/>
    <x v="1"/>
    <n v="99"/>
    <n v="99"/>
    <n v="100"/>
    <x v="0"/>
    <x v="0"/>
    <x v="0"/>
    <s v=""/>
    <x v="2"/>
  </r>
  <r>
    <x v="64"/>
    <n v="2015"/>
    <n v="6325.1210940000001"/>
    <n v="69.699996949999999"/>
    <n v="95.562137739999997"/>
    <n v="0.58047977699999997"/>
    <n v="1.1619505450000001"/>
    <n v="2.6954319419999999"/>
    <n v="87.961214319999996"/>
    <n v="1.734743718"/>
    <n v="2.4810339560000001"/>
    <n v="7.8230080050000002"/>
    <n v="98.866417850000005"/>
    <n v="7.8697977569999994E-2"/>
    <n v="0.58851288960000003"/>
    <n v="0.4663712861"/>
    <s v=""/>
    <x v="51"/>
    <x v="40"/>
    <x v="41"/>
    <n v="96"/>
    <n v="88"/>
    <n v="99"/>
    <x v="0"/>
    <x v="0"/>
    <x v="0"/>
    <n v="0.95774572000000269"/>
    <x v="5"/>
  </r>
  <r>
    <x v="64"/>
    <n v="2020"/>
    <n v="6486.201172"/>
    <n v="73.444000239999994"/>
    <n v="97.946575409999994"/>
    <n v="0.20726323190000001"/>
    <n v="0.31517399689999998"/>
    <n v="1.530987366"/>
    <n v="93.454395079999998"/>
    <n v="0.78047620490000003"/>
    <n v="0"/>
    <n v="5.7651287120000001"/>
    <n v="99.570870009999993"/>
    <n v="0"/>
    <n v="0.42912999439999999"/>
    <n v="0"/>
    <n v="5"/>
    <x v="1"/>
    <x v="1"/>
    <x v="1"/>
    <n v="98"/>
    <n v="93"/>
    <n v="100"/>
    <x v="0"/>
    <x v="0"/>
    <x v="0"/>
    <s v=""/>
    <x v="5"/>
  </r>
  <r>
    <x v="65"/>
    <n v="2015"/>
    <n v="1168.5749510000001"/>
    <n v="70.616004939999996"/>
    <n v="64.178601650000004"/>
    <n v="2.9349338359999999"/>
    <n v="26.328798880000001"/>
    <n v="6.5576656309999999"/>
    <n v="30.775369319999999"/>
    <n v="1.353579774"/>
    <n v="46.286056360000003"/>
    <n v="21.584994550000001"/>
    <n v="78.07800598"/>
    <n v="3.5929503829999998"/>
    <n v="18.02439455"/>
    <n v="0.30464909089999997"/>
    <s v=""/>
    <x v="52"/>
    <x v="5"/>
    <x v="5"/>
    <n v="64"/>
    <n v="31"/>
    <n v="78"/>
    <x v="0"/>
    <x v="0"/>
    <x v="0"/>
    <n v="0"/>
    <x v="4"/>
  </r>
  <r>
    <x v="65"/>
    <n v="2017"/>
    <n v="1262.008057"/>
    <n v="71.645996089999997"/>
    <n v="64.665816059999997"/>
    <n v="2.957999225"/>
    <n v="26.037706329999999"/>
    <n v="6.3384783860000002"/>
    <n v="30.775369319999999"/>
    <n v="1.353579774"/>
    <n v="46.286056360000003"/>
    <n v="21.584994550000001"/>
    <n v="78.07800598"/>
    <n v="3.5929503829999998"/>
    <n v="18.02439455"/>
    <n v="0.30464909089999997"/>
    <n v="2"/>
    <x v="1"/>
    <x v="1"/>
    <x v="1"/>
    <n v="65"/>
    <n v="31"/>
    <n v="78"/>
    <x v="0"/>
    <x v="0"/>
    <x v="0"/>
    <s v=""/>
    <x v="4"/>
  </r>
  <r>
    <x v="66"/>
    <n v="2015"/>
    <n v="3342.818115"/>
    <n v="38.206001280000002"/>
    <n v="51.465093529999997"/>
    <n v="17.707633340000001"/>
    <n v="13.55609825"/>
    <n v="17.27117488"/>
    <n v="27.801576470000001"/>
    <n v="24.49842353"/>
    <n v="20.074999999999999"/>
    <n v="27.625"/>
    <n v="89.738224529999997"/>
    <n v="6.7242754739999997"/>
    <n v="3.0125000000000002"/>
    <n v="0.52500000000000002"/>
    <s v=""/>
    <x v="53"/>
    <x v="5"/>
    <x v="5"/>
    <n v="51"/>
    <n v="28"/>
    <n v="90"/>
    <x v="0"/>
    <x v="0"/>
    <x v="0"/>
    <n v="0"/>
    <x v="4"/>
  </r>
  <r>
    <x v="66"/>
    <n v="2016"/>
    <n v="3376.5581050000001"/>
    <n v="38.826999659999998"/>
    <n v="51.849720179999998"/>
    <n v="17.59725585"/>
    <n v="13.45014014"/>
    <n v="17.102883840000001"/>
    <n v="27.801576470000001"/>
    <n v="24.49842353"/>
    <n v="20.074999999999999"/>
    <n v="27.625"/>
    <n v="89.738224529999997"/>
    <n v="6.7242754739999997"/>
    <n v="3.0125000000000002"/>
    <n v="0.52500000000000002"/>
    <n v="1"/>
    <x v="1"/>
    <x v="1"/>
    <x v="1"/>
    <n v="52"/>
    <n v="28"/>
    <n v="90"/>
    <x v="0"/>
    <x v="0"/>
    <x v="0"/>
    <s v=""/>
    <x v="4"/>
  </r>
  <r>
    <x v="67"/>
    <n v="2015"/>
    <n v="1315.329956"/>
    <n v="68.416000370000006"/>
    <n v="99.751307569999994"/>
    <n v="0"/>
    <n v="0.24869242890000001"/>
    <n v="0"/>
    <n v="99.244115809999997"/>
    <n v="0"/>
    <n v="0.75588419029999998"/>
    <n v="0"/>
    <n v="99.98545421"/>
    <n v="0"/>
    <n v="1.454579307E-2"/>
    <n v="0"/>
    <s v=""/>
    <x v="54"/>
    <x v="4"/>
    <x v="5"/>
    <n v="100"/>
    <n v="99"/>
    <n v="100"/>
    <x v="1"/>
    <x v="0"/>
    <x v="1"/>
    <s v=""/>
    <x v="1"/>
  </r>
  <r>
    <x v="67"/>
    <n v="2020"/>
    <n v="1326.5389399999999"/>
    <n v="69.229003910000003"/>
    <n v="99.59078178"/>
    <n v="0"/>
    <n v="0.40921822320000001"/>
    <n v="0"/>
    <s v="null"/>
    <s v="null"/>
    <s v="null"/>
    <s v="null"/>
    <n v="99.98545421"/>
    <n v="0"/>
    <n v="1.454579307E-2"/>
    <n v="0"/>
    <n v="5"/>
    <x v="1"/>
    <x v="1"/>
    <x v="1"/>
    <n v="100"/>
    <s v="null"/>
    <n v="100"/>
    <x v="0"/>
    <x v="0"/>
    <x v="0"/>
    <s v=""/>
    <x v="1"/>
  </r>
  <r>
    <x v="68"/>
    <n v="2015"/>
    <n v="1104.0379640000001"/>
    <n v="23.299999239999998"/>
    <n v="66.703955219999997"/>
    <n v="8.7676173330000005"/>
    <n v="10.89011026"/>
    <n v="13.63831719"/>
    <n v="58.124984900000001"/>
    <n v="11.182049299999999"/>
    <n v="13.43987898"/>
    <n v="17.253086830000001"/>
    <n v="94.944600129999998"/>
    <n v="0.81968032219999998"/>
    <n v="2.4966655609999999"/>
    <n v="1.7390539899999999"/>
    <s v=""/>
    <x v="55"/>
    <x v="41"/>
    <x v="42"/>
    <n v="67"/>
    <n v="58"/>
    <n v="95"/>
    <x v="0"/>
    <x v="0"/>
    <x v="0"/>
    <n v="0.50726018399999906"/>
    <x v="4"/>
  </r>
  <r>
    <x v="68"/>
    <n v="2020"/>
    <n v="1160.1639399999999"/>
    <n v="24.17100143"/>
    <n v="70.753070949999994"/>
    <n v="9.5070671630000003"/>
    <n v="9.8355679309999999"/>
    <n v="9.9042939590000003"/>
    <n v="62.466448739999997"/>
    <n v="12.29969513"/>
    <n v="12.45046093"/>
    <n v="12.78339519"/>
    <n v="96.749763049999999"/>
    <n v="0.74606447310000001"/>
    <n v="1.6321642439999999"/>
    <n v="0.8720082294"/>
    <n v="5"/>
    <x v="1"/>
    <x v="1"/>
    <x v="1"/>
    <n v="71"/>
    <n v="62"/>
    <n v="97"/>
    <x v="0"/>
    <x v="0"/>
    <x v="0"/>
    <s v=""/>
    <x v="4"/>
  </r>
  <r>
    <x v="69"/>
    <n v="2015"/>
    <n v="100835.4531"/>
    <n v="19.428001399999999"/>
    <n v="42.070067199999997"/>
    <n v="21.738790269999999"/>
    <n v="24.477856150000001"/>
    <n v="11.71328639"/>
    <n v="32.451767429999997"/>
    <n v="23.598552099999999"/>
    <n v="29.78155581"/>
    <n v="14.168124669999999"/>
    <n v="81.959176540000001"/>
    <n v="14.02596733"/>
    <n v="2.4822996910000001"/>
    <n v="1.5325564389999999"/>
    <s v=""/>
    <x v="56"/>
    <x v="42"/>
    <x v="43"/>
    <n v="42"/>
    <n v="32"/>
    <n v="82"/>
    <x v="0"/>
    <x v="0"/>
    <x v="0"/>
    <n v="1.0649440280000007"/>
    <x v="4"/>
  </r>
  <r>
    <x v="69"/>
    <n v="2020"/>
    <n v="114963.58590000001"/>
    <n v="21.69499969"/>
    <n v="49.615572739999998"/>
    <n v="26.740719639999998"/>
    <n v="18.635060129999999"/>
    <n v="5.0086474860000001"/>
    <n v="40.03013919"/>
    <n v="30.186683339999998"/>
    <n v="23.49561327"/>
    <n v="6.2875642029999996"/>
    <n v="84.212828160000001"/>
    <n v="14.30300858"/>
    <n v="1.0915823549999999"/>
    <n v="0.39258089600000001"/>
    <n v="5"/>
    <x v="1"/>
    <x v="1"/>
    <x v="1"/>
    <n v="50"/>
    <n v="40"/>
    <n v="84"/>
    <x v="0"/>
    <x v="0"/>
    <x v="0"/>
    <s v=""/>
    <x v="4"/>
  </r>
  <r>
    <x v="70"/>
    <n v="2015"/>
    <n v="48.055000309999997"/>
    <n v="41.63799667"/>
    <n v="100"/>
    <n v="0"/>
    <n v="0"/>
    <n v="0"/>
    <s v="null"/>
    <s v="null"/>
    <s v="null"/>
    <s v="null"/>
    <s v="null"/>
    <s v="null"/>
    <s v="null"/>
    <s v="null"/>
    <s v=""/>
    <x v="7"/>
    <x v="4"/>
    <x v="4"/>
    <n v="100"/>
    <s v="null"/>
    <s v="null"/>
    <x v="1"/>
    <x v="1"/>
    <x v="1"/>
    <s v=""/>
    <x v="1"/>
  </r>
  <r>
    <x v="70"/>
    <n v="2020"/>
    <n v="48.865001679999999"/>
    <n v="42.397998809999997"/>
    <n v="100"/>
    <n v="0"/>
    <n v="0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1"/>
  </r>
  <r>
    <x v="71"/>
    <n v="2015"/>
    <n v="2.8359999660000001"/>
    <n v="76.268005369999997"/>
    <n v="94.820006660000004"/>
    <n v="0"/>
    <n v="5.1799933429999996"/>
    <n v="0"/>
    <n v="78.172942820000003"/>
    <n v="0"/>
    <n v="21.827057180000001"/>
    <n v="0"/>
    <n v="100"/>
    <n v="0"/>
    <n v="0"/>
    <n v="0"/>
    <s v=""/>
    <x v="57"/>
    <x v="5"/>
    <x v="5"/>
    <n v="95"/>
    <n v="78"/>
    <n v="100"/>
    <x v="0"/>
    <x v="0"/>
    <x v="1"/>
    <n v="0"/>
    <x v="5"/>
  </r>
  <r>
    <x v="71"/>
    <n v="2020"/>
    <n v="3.4830000399999999"/>
    <n v="78.507995609999995"/>
    <n v="95.308927400000002"/>
    <n v="0"/>
    <n v="4.6910725959999997"/>
    <n v="0"/>
    <n v="78.172942820000003"/>
    <n v="0"/>
    <n v="21.827057180000001"/>
    <n v="0"/>
    <n v="100"/>
    <n v="0"/>
    <n v="0"/>
    <n v="0"/>
    <n v="5"/>
    <x v="1"/>
    <x v="1"/>
    <x v="1"/>
    <n v="95"/>
    <n v="78"/>
    <n v="100"/>
    <x v="0"/>
    <x v="0"/>
    <x v="0"/>
    <s v=""/>
    <x v="5"/>
  </r>
  <r>
    <x v="72"/>
    <n v="2015"/>
    <n v="868.63201900000001"/>
    <n v="54.725997919999998"/>
    <n v="94.262558670000004"/>
    <n v="0"/>
    <n v="3.4193659360000002"/>
    <n v="2.3180753950000001"/>
    <n v="89.378527390000002"/>
    <n v="0"/>
    <n v="5.8294678109999998"/>
    <n v="4.7920047950000004"/>
    <n v="98.303044670000006"/>
    <n v="0"/>
    <n v="1.4255247120000001"/>
    <n v="0.27143061419999998"/>
    <s v=""/>
    <x v="58"/>
    <x v="43"/>
    <x v="44"/>
    <n v="94"/>
    <n v="89"/>
    <n v="98"/>
    <x v="0"/>
    <x v="0"/>
    <x v="0"/>
    <n v="-3.6340545999999557E-2"/>
    <x v="3"/>
  </r>
  <r>
    <x v="72"/>
    <n v="2020"/>
    <n v="896.44396970000003"/>
    <n v="57.247005459999997"/>
    <n v="94.30106524"/>
    <n v="0"/>
    <n v="3.3186027660000001"/>
    <n v="2.380331999"/>
    <n v="89.088024050000001"/>
    <n v="0"/>
    <n v="5.7598979379999999"/>
    <n v="5.1520780119999996"/>
    <n v="98.194244060000003"/>
    <n v="0"/>
    <n v="1.495409344"/>
    <n v="0.31034659219999999"/>
    <n v="5"/>
    <x v="1"/>
    <x v="1"/>
    <x v="1"/>
    <n v="94"/>
    <n v="89"/>
    <n v="98"/>
    <x v="0"/>
    <x v="0"/>
    <x v="0"/>
    <s v=""/>
    <x v="3"/>
  </r>
  <r>
    <x v="73"/>
    <n v="2015"/>
    <n v="5481.1279299999997"/>
    <n v="85.224998470000003"/>
    <n v="99.999996659999994"/>
    <n v="0"/>
    <n v="3.3406530800000001E-6"/>
    <n v="0"/>
    <n v="100"/>
    <n v="0"/>
    <n v="0"/>
    <n v="0"/>
    <n v="100"/>
    <n v="0"/>
    <n v="0"/>
    <n v="0"/>
    <s v=""/>
    <x v="59"/>
    <x v="5"/>
    <x v="5"/>
    <n v="100"/>
    <n v="100"/>
    <n v="100"/>
    <x v="1"/>
    <x v="1"/>
    <x v="1"/>
    <n v="0"/>
    <x v="1"/>
  </r>
  <r>
    <x v="73"/>
    <n v="2020"/>
    <n v="5540.7177730000003"/>
    <n v="85.517005920000003"/>
    <n v="100.0000033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74"/>
    <n v="2015"/>
    <n v="64453.195310000003"/>
    <n v="79.65499878"/>
    <n v="100"/>
    <n v="0"/>
    <n v="0"/>
    <n v="0"/>
    <n v="100"/>
    <n v="0"/>
    <n v="0"/>
    <n v="0"/>
    <n v="100"/>
    <n v="0"/>
    <n v="0"/>
    <n v="0"/>
    <s v=""/>
    <x v="60"/>
    <x v="5"/>
    <x v="5"/>
    <n v="100"/>
    <n v="100"/>
    <n v="100"/>
    <x v="1"/>
    <x v="1"/>
    <x v="1"/>
    <n v="0"/>
    <x v="1"/>
  </r>
  <r>
    <x v="74"/>
    <n v="2020"/>
    <n v="65273.511720000002"/>
    <n v="80.974998470000003"/>
    <n v="99.999998500000004"/>
    <n v="0"/>
    <n v="1.49610841E-6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75"/>
    <n v="2015"/>
    <n v="261.00799560000002"/>
    <n v="84.482002260000002"/>
    <n v="93.562056569999996"/>
    <n v="0"/>
    <n v="6.4379434250000003"/>
    <n v="0"/>
    <s v="null"/>
    <s v="null"/>
    <s v="null"/>
    <s v="null"/>
    <s v="null"/>
    <s v="null"/>
    <s v="null"/>
    <s v="null"/>
    <s v=""/>
    <x v="61"/>
    <x v="4"/>
    <x v="4"/>
    <n v="94"/>
    <s v="null"/>
    <s v="null"/>
    <x v="0"/>
    <x v="1"/>
    <x v="1"/>
    <s v=""/>
    <x v="5"/>
  </r>
  <r>
    <x v="75"/>
    <n v="2020"/>
    <n v="298.68200680000001"/>
    <n v="85.819999690000003"/>
    <n v="93.782216349999999"/>
    <n v="0"/>
    <n v="6.2177836519999996"/>
    <n v="0"/>
    <s v="null"/>
    <s v="null"/>
    <s v="null"/>
    <s v="null"/>
    <s v="null"/>
    <s v="null"/>
    <s v="null"/>
    <s v="null"/>
    <n v="5"/>
    <x v="1"/>
    <x v="1"/>
    <x v="1"/>
    <n v="94"/>
    <s v="null"/>
    <s v="null"/>
    <x v="0"/>
    <x v="0"/>
    <x v="0"/>
    <s v=""/>
    <x v="5"/>
  </r>
  <r>
    <x v="76"/>
    <n v="2015"/>
    <n v="273.118988"/>
    <n v="61.683002469999998"/>
    <n v="100"/>
    <n v="0"/>
    <n v="0"/>
    <n v="0"/>
    <s v="null"/>
    <s v="null"/>
    <s v="null"/>
    <s v="null"/>
    <s v="null"/>
    <s v="null"/>
    <s v="null"/>
    <s v="null"/>
    <s v=""/>
    <x v="7"/>
    <x v="4"/>
    <x v="4"/>
    <n v="100"/>
    <s v="null"/>
    <s v="null"/>
    <x v="1"/>
    <x v="1"/>
    <x v="1"/>
    <s v=""/>
    <x v="3"/>
  </r>
  <r>
    <x v="76"/>
    <n v="2020"/>
    <n v="280.90399170000001"/>
    <n v="61.975002289999999"/>
    <n v="100"/>
    <n v="0"/>
    <n v="0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3"/>
  </r>
  <r>
    <x v="77"/>
    <n v="2015"/>
    <n v="1947.6899410000001"/>
    <n v="88.117996219999995"/>
    <n v="83.858486549999995"/>
    <n v="7.7224304339999996"/>
    <n v="4.9241821100000003"/>
    <n v="3.4949009009999998"/>
    <n v="43.390033160000002"/>
    <n v="10.192647770000001"/>
    <n v="21.81093263"/>
    <n v="24.606386440000001"/>
    <n v="89.315331869999994"/>
    <n v="7.3893416170000004"/>
    <n v="2.6471391450000001"/>
    <n v="0.6481873668"/>
    <s v=""/>
    <x v="62"/>
    <x v="44"/>
    <x v="45"/>
    <n v="84"/>
    <n v="43"/>
    <n v="89"/>
    <x v="0"/>
    <x v="0"/>
    <x v="0"/>
    <n v="0.17292970999999968"/>
    <x v="4"/>
  </r>
  <r>
    <x v="77"/>
    <n v="2020"/>
    <n v="2225.7280270000001"/>
    <n v="90.092002870000002"/>
    <n v="85.341930599999998"/>
    <n v="7.7352631030000003"/>
    <n v="6.9228083570000001"/>
    <s v="null"/>
    <n v="44.745889009999999"/>
    <n v="10.511148589999999"/>
    <n v="44.742962400000003"/>
    <s v="null"/>
    <n v="89.806539169999994"/>
    <n v="7.4299807600000003"/>
    <n v="2.7634800720000001"/>
    <s v="null"/>
    <n v="5"/>
    <x v="1"/>
    <x v="1"/>
    <x v="1"/>
    <n v="85"/>
    <n v="45"/>
    <n v="90"/>
    <x v="0"/>
    <x v="0"/>
    <x v="0"/>
    <s v=""/>
    <x v="4"/>
  </r>
  <r>
    <x v="78"/>
    <n v="2015"/>
    <n v="2085.860107"/>
    <n v="59.228000639999998"/>
    <n v="79.2101665"/>
    <n v="9.0733700059999993"/>
    <n v="11.624014620000001"/>
    <n v="9.2448870380000006E-2"/>
    <n v="68.254892569999996"/>
    <n v="15.340084539999999"/>
    <n v="16.322389959999999"/>
    <n v="8.263292471E-2"/>
    <n v="86.751671259999995"/>
    <n v="4.7594215670000004"/>
    <n v="8.3897011020000001"/>
    <n v="9.9206071500000007E-2"/>
    <s v=""/>
    <x v="63"/>
    <x v="45"/>
    <x v="46"/>
    <n v="79"/>
    <n v="68"/>
    <n v="87"/>
    <x v="0"/>
    <x v="0"/>
    <x v="0"/>
    <n v="-5.6320474000000315E-2"/>
    <x v="4"/>
  </r>
  <r>
    <x v="78"/>
    <n v="2020"/>
    <n v="2416.6640630000002"/>
    <n v="62.581996920000002"/>
    <n v="80.940407140000005"/>
    <n v="8.5973913910000004"/>
    <n v="10.352852070000001"/>
    <n v="0.10934939270000001"/>
    <n v="69.18852321"/>
    <n v="16.497832389999999"/>
    <n v="14.24376547"/>
    <n v="6.9878936799999999E-2"/>
    <n v="87.966904270000001"/>
    <n v="3.8736895219999998"/>
    <n v="8.0264572780000005"/>
    <n v="0.13294892529999999"/>
    <n v="5"/>
    <x v="1"/>
    <x v="1"/>
    <x v="1"/>
    <n v="81"/>
    <n v="69"/>
    <n v="88"/>
    <x v="0"/>
    <x v="0"/>
    <x v="0"/>
    <s v=""/>
    <x v="4"/>
  </r>
  <r>
    <x v="79"/>
    <n v="2015"/>
    <n v="4024.179932"/>
    <n v="57.447998050000002"/>
    <n v="95.754729510000004"/>
    <n v="0.95196455830000004"/>
    <n v="3.2398949309999998"/>
    <n v="5.3410995400000001E-2"/>
    <n v="91.295150590000006"/>
    <n v="1.893756292"/>
    <n v="6.7002163880000003"/>
    <n v="0.1108767321"/>
    <n v="99.057965449999998"/>
    <n v="0.25437508559999999"/>
    <n v="0.67681360540000002"/>
    <n v="1.084585945E-2"/>
    <s v=""/>
    <x v="64"/>
    <x v="46"/>
    <x v="47"/>
    <n v="96"/>
    <n v="91"/>
    <n v="99"/>
    <x v="0"/>
    <x v="0"/>
    <x v="0"/>
    <n v="0.51770902399999841"/>
    <x v="1"/>
  </r>
  <r>
    <x v="79"/>
    <n v="2020"/>
    <n v="3989.1750489999999"/>
    <n v="59.452995299999998"/>
    <n v="97.348139700000004"/>
    <n v="0"/>
    <n v="2.6327613790000002"/>
    <n v="1.9098923269999998E-2"/>
    <n v="94.271884200000002"/>
    <n v="0"/>
    <n v="5.7039236180000001"/>
    <n v="2.4192183450000002E-2"/>
    <n v="99.446153940000002"/>
    <n v="0"/>
    <n v="0.53822074200000003"/>
    <n v="1.5625315859999999E-2"/>
    <n v="5"/>
    <x v="1"/>
    <x v="1"/>
    <x v="1"/>
    <n v="97"/>
    <n v="94"/>
    <n v="99"/>
    <x v="0"/>
    <x v="0"/>
    <x v="0"/>
    <s v=""/>
    <x v="1"/>
  </r>
  <r>
    <x v="80"/>
    <n v="2015"/>
    <n v="81787.414059999996"/>
    <n v="77.200004579999998"/>
    <n v="100.0000024"/>
    <n v="0"/>
    <n v="0"/>
    <n v="0"/>
    <n v="100"/>
    <n v="0"/>
    <n v="0"/>
    <n v="0"/>
    <n v="100"/>
    <n v="0"/>
    <n v="0"/>
    <n v="0"/>
    <s v=""/>
    <x v="65"/>
    <x v="5"/>
    <x v="5"/>
    <n v="100"/>
    <n v="100"/>
    <n v="100"/>
    <x v="1"/>
    <x v="1"/>
    <x v="1"/>
    <n v="0"/>
    <x v="1"/>
  </r>
  <r>
    <x v="80"/>
    <n v="2020"/>
    <n v="83783.945309999996"/>
    <n v="77.453002929999997"/>
    <n v="100.00000230000001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81"/>
    <n v="2015"/>
    <n v="27849.203130000002"/>
    <n v="54.085998539999999"/>
    <n v="80.157961229999998"/>
    <n v="7.8975991900000002"/>
    <n v="4.4266436760000003"/>
    <n v="7.5177958990000002"/>
    <n v="67.208304769999998"/>
    <n v="11.1534648"/>
    <n v="6.3352592420000002"/>
    <n v="15.302971189999999"/>
    <n v="91.151019840000004"/>
    <n v="5.133670929"/>
    <n v="2.806405888"/>
    <n v="0.90890334449999999"/>
    <s v=""/>
    <x v="66"/>
    <x v="47"/>
    <x v="48"/>
    <n v="80"/>
    <n v="67"/>
    <n v="91"/>
    <x v="0"/>
    <x v="0"/>
    <x v="0"/>
    <n v="-5.8358879999997226E-2"/>
    <x v="4"/>
  </r>
  <r>
    <x v="81"/>
    <n v="2020"/>
    <n v="31072.945309999999"/>
    <n v="57.348999020000001"/>
    <n v="85.790996649999997"/>
    <n v="6.5860621129999997"/>
    <n v="2.8122161760000002"/>
    <n v="4.8107250580000001"/>
    <n v="71.892750050000004"/>
    <n v="11.934548270000001"/>
    <n v="4.9993564829999997"/>
    <n v="11.173345189999999"/>
    <n v="96.127259519999996"/>
    <n v="2.6083424549999998"/>
    <n v="1.1856138030000001"/>
    <n v="7.8784218190000005E-2"/>
    <n v="5"/>
    <x v="1"/>
    <x v="1"/>
    <x v="1"/>
    <n v="86"/>
    <n v="72"/>
    <n v="96"/>
    <x v="0"/>
    <x v="0"/>
    <x v="0"/>
    <s v=""/>
    <x v="4"/>
  </r>
  <r>
    <x v="82"/>
    <n v="2015"/>
    <n v="33.742000580000003"/>
    <n v="100"/>
    <n v="100"/>
    <n v="0"/>
    <n v="0"/>
    <n v="0"/>
    <s v="null"/>
    <s v="null"/>
    <s v="null"/>
    <s v="null"/>
    <n v="100"/>
    <n v="0"/>
    <n v="0"/>
    <n v="0"/>
    <s v=""/>
    <x v="7"/>
    <x v="4"/>
    <x v="5"/>
    <n v="100"/>
    <s v="null"/>
    <n v="100"/>
    <x v="1"/>
    <x v="1"/>
    <x v="1"/>
    <s v=""/>
    <x v="1"/>
  </r>
  <r>
    <x v="82"/>
    <n v="2020"/>
    <n v="33.691001890000003"/>
    <n v="100"/>
    <n v="100"/>
    <n v="0"/>
    <n v="0"/>
    <n v="0"/>
    <s v="null"/>
    <s v="null"/>
    <s v="null"/>
    <s v="null"/>
    <n v="100"/>
    <n v="0"/>
    <n v="0"/>
    <n v="0"/>
    <n v="5"/>
    <x v="1"/>
    <x v="1"/>
    <x v="1"/>
    <n v="100"/>
    <s v="null"/>
    <n v="100"/>
    <x v="0"/>
    <x v="0"/>
    <x v="0"/>
    <s v=""/>
    <x v="1"/>
  </r>
  <r>
    <x v="83"/>
    <n v="2015"/>
    <n v="10659.737300000001"/>
    <n v="78.046005249999993"/>
    <n v="100.0000046"/>
    <n v="0"/>
    <n v="0"/>
    <n v="0"/>
    <n v="100"/>
    <n v="0"/>
    <n v="0"/>
    <n v="0"/>
    <n v="100"/>
    <n v="0"/>
    <n v="0"/>
    <n v="0"/>
    <s v=""/>
    <x v="67"/>
    <x v="5"/>
    <x v="5"/>
    <n v="100"/>
    <n v="100"/>
    <n v="100"/>
    <x v="1"/>
    <x v="1"/>
    <x v="1"/>
    <n v="0"/>
    <x v="1"/>
  </r>
  <r>
    <x v="83"/>
    <n v="2020"/>
    <n v="10423.05566"/>
    <n v="79.715003969999998"/>
    <n v="100.00000230000001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84"/>
    <n v="2015"/>
    <n v="56.377998349999999"/>
    <n v="86.070999150000006"/>
    <n v="100"/>
    <n v="0"/>
    <n v="0"/>
    <n v="0"/>
    <n v="100"/>
    <n v="0"/>
    <n v="0"/>
    <n v="0"/>
    <n v="100"/>
    <n v="0"/>
    <n v="0"/>
    <n v="0"/>
    <s v=""/>
    <x v="68"/>
    <x v="5"/>
    <x v="5"/>
    <n v="100"/>
    <n v="100"/>
    <n v="100"/>
    <x v="1"/>
    <x v="1"/>
    <x v="1"/>
    <n v="0"/>
    <x v="6"/>
  </r>
  <r>
    <x v="84"/>
    <n v="2020"/>
    <n v="56.771999360000002"/>
    <n v="87.282005310000002"/>
    <n v="100.0000017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6"/>
  </r>
  <r>
    <x v="85"/>
    <n v="2015"/>
    <n v="109.6029968"/>
    <n v="35.997001650000001"/>
    <n v="95.628650440000001"/>
    <n v="1.1614815839999999"/>
    <n v="0"/>
    <n v="3.2098679720000001"/>
    <s v="null"/>
    <s v="null"/>
    <s v="null"/>
    <s v="null"/>
    <s v="null"/>
    <s v="null"/>
    <s v="null"/>
    <s v="null"/>
    <s v=""/>
    <x v="7"/>
    <x v="4"/>
    <x v="4"/>
    <n v="96"/>
    <s v="null"/>
    <s v="null"/>
    <x v="0"/>
    <x v="1"/>
    <x v="1"/>
    <s v=""/>
    <x v="5"/>
  </r>
  <r>
    <x v="85"/>
    <n v="2017"/>
    <n v="110.87400049999999"/>
    <n v="36.164001460000001"/>
    <n v="95.628650440000001"/>
    <n v="1.1614815839999999"/>
    <n v="0"/>
    <n v="3.2098679720000001"/>
    <s v="null"/>
    <s v="null"/>
    <s v="null"/>
    <s v="null"/>
    <s v="null"/>
    <s v="null"/>
    <s v="null"/>
    <s v="null"/>
    <n v="2"/>
    <x v="1"/>
    <x v="1"/>
    <x v="1"/>
    <n v="96"/>
    <s v="null"/>
    <s v="null"/>
    <x v="0"/>
    <x v="0"/>
    <x v="0"/>
    <s v=""/>
    <x v="5"/>
  </r>
  <r>
    <x v="86"/>
    <n v="2015"/>
    <n v="400.26000979999998"/>
    <n v="98.443000789999999"/>
    <n v="99.611028129999994"/>
    <n v="0"/>
    <n v="0.38897187239999997"/>
    <n v="0"/>
    <s v="null"/>
    <s v="null"/>
    <s v="null"/>
    <s v="null"/>
    <s v="null"/>
    <s v="null"/>
    <s v="null"/>
    <s v="null"/>
    <s v=""/>
    <x v="69"/>
    <x v="4"/>
    <x v="4"/>
    <n v="100"/>
    <s v="null"/>
    <s v="null"/>
    <x v="1"/>
    <x v="1"/>
    <x v="1"/>
    <s v=""/>
    <x v="5"/>
  </r>
  <r>
    <x v="86"/>
    <n v="2020"/>
    <n v="400.12701420000002"/>
    <n v="98.498992920000006"/>
    <n v="99.803126039999995"/>
    <n v="0"/>
    <n v="0.19687396130000001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5"/>
  </r>
  <r>
    <x v="87"/>
    <n v="2015"/>
    <n v="161.85099790000001"/>
    <n v="94.533996579999993"/>
    <n v="99.6952"/>
    <n v="0"/>
    <n v="0.30480000000000002"/>
    <n v="0"/>
    <s v="null"/>
    <s v="null"/>
    <s v="null"/>
    <s v="null"/>
    <s v="null"/>
    <s v="null"/>
    <s v="null"/>
    <s v="null"/>
    <s v=""/>
    <x v="7"/>
    <x v="4"/>
    <x v="4"/>
    <n v="100"/>
    <s v="null"/>
    <s v="null"/>
    <x v="1"/>
    <x v="1"/>
    <x v="1"/>
    <s v=""/>
    <x v="3"/>
  </r>
  <r>
    <x v="87"/>
    <n v="2020"/>
    <n v="168.78300479999999"/>
    <n v="94.938003539999997"/>
    <n v="99.6952"/>
    <n v="0"/>
    <n v="0.30480000000000002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3"/>
  </r>
  <r>
    <x v="88"/>
    <n v="2015"/>
    <n v="16252.424800000001"/>
    <n v="49.971000670000002"/>
    <n v="92.134033849999994"/>
    <n v="0.96845174850000004"/>
    <n v="4.7652610869999998"/>
    <n v="2.1322533130000001"/>
    <n v="87.242756180000001"/>
    <n v="1.6509012869999999"/>
    <n v="7.052091828"/>
    <n v="4.0542507089999997"/>
    <n v="97.030988910000005"/>
    <n v="0.2852100796"/>
    <n v="2.4757759840000002"/>
    <n v="0.20802502270000001"/>
    <s v=""/>
    <x v="70"/>
    <x v="48"/>
    <x v="49"/>
    <n v="92"/>
    <n v="87"/>
    <n v="97"/>
    <x v="0"/>
    <x v="0"/>
    <x v="0"/>
    <n v="0.45787861800000085"/>
    <x v="5"/>
  </r>
  <r>
    <x v="88"/>
    <n v="2020"/>
    <n v="17915.566409999999"/>
    <n v="51.835998539999999"/>
    <n v="94.006428270000001"/>
    <n v="1.034150511"/>
    <n v="3.2159118150000001"/>
    <n v="1.7435094040000001"/>
    <n v="90.119329800000003"/>
    <n v="1.8491699989999999"/>
    <n v="4.5834386909999996"/>
    <n v="3.4480615079999999"/>
    <n v="97.618169440000003"/>
    <n v="0.27686600569999997"/>
    <n v="1.94525887"/>
    <n v="0.15970568490000001"/>
    <n v="5"/>
    <x v="1"/>
    <x v="1"/>
    <x v="1"/>
    <n v="94"/>
    <n v="90"/>
    <n v="98"/>
    <x v="0"/>
    <x v="0"/>
    <x v="0"/>
    <s v=""/>
    <x v="5"/>
  </r>
  <r>
    <x v="89"/>
    <n v="2015"/>
    <n v="11432.0957"/>
    <n v="35.140998840000002"/>
    <n v="63.615389540000002"/>
    <n v="16.090256029999999"/>
    <n v="9.7579804439999993"/>
    <n v="10.53637399"/>
    <n v="51.949155339999997"/>
    <n v="18.760629779999999"/>
    <n v="13.309717210000001"/>
    <n v="15.980497679999999"/>
    <n v="85.147507689999998"/>
    <n v="11.161602630000001"/>
    <n v="3.202620418"/>
    <n v="0.48826926510000002"/>
    <s v=""/>
    <x v="71"/>
    <x v="49"/>
    <x v="50"/>
    <n v="64"/>
    <n v="52"/>
    <n v="85"/>
    <x v="0"/>
    <x v="0"/>
    <x v="0"/>
    <n v="-0.52703174599999869"/>
    <x v="4"/>
  </r>
  <r>
    <x v="89"/>
    <n v="2020"/>
    <n v="13132.79199"/>
    <n v="36.875"/>
    <n v="63.961788740000003"/>
    <n v="21.281591500000001"/>
    <n v="6.2961194059999999"/>
    <n v="8.4605003540000006"/>
    <n v="50.74817899"/>
    <n v="26.14432944"/>
    <n v="9.7047191430000002"/>
    <n v="13.402772430000001"/>
    <n v="86.581690069999993"/>
    <n v="12.957241529999999"/>
    <n v="0.46106839799999999"/>
    <n v="0"/>
    <n v="5"/>
    <x v="1"/>
    <x v="1"/>
    <x v="1"/>
    <n v="64"/>
    <n v="51"/>
    <n v="87"/>
    <x v="0"/>
    <x v="0"/>
    <x v="0"/>
    <s v=""/>
    <x v="4"/>
  </r>
  <r>
    <x v="90"/>
    <n v="2015"/>
    <n v="1737.2070309999999"/>
    <n v="42.12299728"/>
    <n v="58.764347620000002"/>
    <n v="10.59149221"/>
    <n v="29.744379070000001"/>
    <n v="0.89978109260000005"/>
    <n v="48.422730049999998"/>
    <n v="7.5662803609999996"/>
    <n v="42.58264827"/>
    <n v="1.428341318"/>
    <n v="72.973731220000005"/>
    <n v="14.748133599999999"/>
    <n v="12.104595890000001"/>
    <n v="0.17353928900000001"/>
    <s v=""/>
    <x v="72"/>
    <x v="50"/>
    <x v="51"/>
    <n v="59"/>
    <n v="48"/>
    <n v="73"/>
    <x v="0"/>
    <x v="0"/>
    <x v="0"/>
    <n v="0.75371171200000053"/>
    <x v="4"/>
  </r>
  <r>
    <x v="90"/>
    <n v="2020"/>
    <n v="1967.998047"/>
    <n v="44.195999149999999"/>
    <n v="59.016912210000001"/>
    <n v="14.03457137"/>
    <n v="26.6263769"/>
    <n v="0.3221395192"/>
    <n v="49.831905300000003"/>
    <n v="9.2857730259999993"/>
    <n v="40.316451290000003"/>
    <n v="0.56587038450000005"/>
    <n v="70.614347910000006"/>
    <n v="20.03063358"/>
    <n v="9.3406252839999997"/>
    <n v="1.4393226929999999E-2"/>
    <n v="5"/>
    <x v="1"/>
    <x v="1"/>
    <x v="1"/>
    <n v="59"/>
    <n v="50"/>
    <n v="71"/>
    <x v="0"/>
    <x v="0"/>
    <x v="0"/>
    <s v=""/>
    <x v="4"/>
  </r>
  <r>
    <x v="91"/>
    <n v="2015"/>
    <n v="767.43298340000001"/>
    <n v="26.44099808"/>
    <n v="95.161856950000001"/>
    <n v="1.233247953"/>
    <n v="1.344803287"/>
    <n v="2.2600918079999999"/>
    <n v="93.422769709999997"/>
    <n v="1.6765425039999999"/>
    <n v="1.82819943"/>
    <n v="3.0724883580000002"/>
    <n v="100"/>
    <n v="0"/>
    <n v="0"/>
    <n v="0"/>
    <s v=""/>
    <x v="73"/>
    <x v="51"/>
    <x v="5"/>
    <n v="95"/>
    <n v="93"/>
    <n v="100"/>
    <x v="0"/>
    <x v="0"/>
    <x v="1"/>
    <n v="0.10114415799999961"/>
    <x v="5"/>
  </r>
  <r>
    <x v="91"/>
    <n v="2020"/>
    <n v="786.55902100000003"/>
    <n v="26.7859993"/>
    <n v="95.554806850000006"/>
    <n v="1.205244408"/>
    <n v="1.143069849"/>
    <n v="2.0968788969999999"/>
    <n v="93.928490499999995"/>
    <n v="1.6461938620000001"/>
    <n v="1.5612748329999999"/>
    <n v="2.864040809"/>
    <n v="100"/>
    <n v="0"/>
    <n v="0"/>
    <n v="0"/>
    <n v="5"/>
    <x v="1"/>
    <x v="1"/>
    <x v="1"/>
    <n v="96"/>
    <n v="94"/>
    <n v="100"/>
    <x v="0"/>
    <x v="0"/>
    <x v="0"/>
    <s v=""/>
    <x v="5"/>
  </r>
  <r>
    <x v="92"/>
    <n v="2015"/>
    <n v="10695.54004"/>
    <n v="52.426998140000002"/>
    <n v="64.567485939999997"/>
    <n v="9.2184870100000005"/>
    <n v="25.477839450000001"/>
    <n v="0.73618759609999995"/>
    <n v="42.416418049999997"/>
    <n v="12.228897890000001"/>
    <n v="43.807193750000003"/>
    <n v="1.5474903170000001"/>
    <n v="84.667679129999996"/>
    <n v="6.4867974830000001"/>
    <n v="8.8455233880000002"/>
    <n v="0"/>
    <s v=""/>
    <x v="74"/>
    <x v="52"/>
    <x v="52"/>
    <n v="65"/>
    <n v="42"/>
    <n v="85"/>
    <x v="0"/>
    <x v="0"/>
    <x v="0"/>
    <n v="9.4867978000000616E-2"/>
    <x v="4"/>
  </r>
  <r>
    <x v="92"/>
    <n v="2020"/>
    <n v="11402.5332"/>
    <n v="57.087997440000002"/>
    <n v="66.695308400000002"/>
    <n v="9.8145436519999993"/>
    <n v="23.490147950000001"/>
    <n v="0"/>
    <n v="42.845700100000002"/>
    <n v="13.25598695"/>
    <n v="43.898312949999998"/>
    <n v="0"/>
    <n v="84.622621289999998"/>
    <n v="7.2276738790000001"/>
    <n v="8.1497048349999996"/>
    <n v="0"/>
    <n v="5"/>
    <x v="1"/>
    <x v="1"/>
    <x v="1"/>
    <n v="67"/>
    <n v="43"/>
    <n v="85"/>
    <x v="0"/>
    <x v="0"/>
    <x v="0"/>
    <s v=""/>
    <x v="4"/>
  </r>
  <r>
    <x v="93"/>
    <n v="2015"/>
    <n v="9112.9042969999991"/>
    <n v="55.164997100000001"/>
    <n v="93.254410710000002"/>
    <n v="0.43175410669999997"/>
    <n v="6.0221561560000003"/>
    <n v="0.29167902839999998"/>
    <n v="86.437073749999996"/>
    <n v="0.77584410459999997"/>
    <n v="12.14597638"/>
    <n v="0.6411057671"/>
    <n v="98.795162680000004"/>
    <n v="0.15209716100000001"/>
    <n v="1.04505549"/>
    <n v="7.6846736400000004E-3"/>
    <s v=""/>
    <x v="75"/>
    <x v="53"/>
    <x v="53"/>
    <n v="93"/>
    <n v="86"/>
    <n v="99"/>
    <x v="0"/>
    <x v="0"/>
    <x v="0"/>
    <n v="0.47932113399999993"/>
    <x v="5"/>
  </r>
  <r>
    <x v="93"/>
    <n v="2020"/>
    <n v="9904.6083980000003"/>
    <n v="58.358997340000002"/>
    <n v="95.689221130000007"/>
    <n v="0.4256206085"/>
    <n v="3.8851582640000002"/>
    <n v="0"/>
    <n v="89.875799549999996"/>
    <n v="0.80670950789999996"/>
    <n v="9.3174909459999995"/>
    <n v="0"/>
    <n v="99.837282810000005"/>
    <n v="0.15370152619999999"/>
    <n v="9.0156632960000007E-3"/>
    <n v="0"/>
    <n v="5"/>
    <x v="1"/>
    <x v="1"/>
    <x v="1"/>
    <n v="96"/>
    <n v="90"/>
    <n v="100"/>
    <x v="0"/>
    <x v="0"/>
    <x v="0"/>
    <s v=""/>
    <x v="5"/>
  </r>
  <r>
    <x v="94"/>
    <n v="2015"/>
    <n v="9777.9248050000006"/>
    <n v="70.5"/>
    <n v="99.970528959999996"/>
    <n v="0"/>
    <n v="2.9471039399999999E-2"/>
    <n v="0"/>
    <n v="99.900089719999997"/>
    <n v="0"/>
    <n v="9.9910284789999998E-2"/>
    <n v="0"/>
    <n v="100"/>
    <n v="0"/>
    <n v="0"/>
    <n v="0"/>
    <s v=""/>
    <x v="76"/>
    <x v="54"/>
    <x v="5"/>
    <n v="100"/>
    <n v="100"/>
    <n v="100"/>
    <x v="1"/>
    <x v="1"/>
    <x v="1"/>
    <n v="1.9982056000000626E-2"/>
    <x v="1"/>
  </r>
  <r>
    <x v="94"/>
    <n v="2020"/>
    <n v="9660.3496090000008"/>
    <n v="71.942001340000004"/>
    <n v="99.999997469999997"/>
    <n v="0"/>
    <n v="2.5272441919999999E-6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95"/>
    <n v="2015"/>
    <n v="330.23699950000002"/>
    <n v="93.699996949999999"/>
    <n v="100.00000230000001"/>
    <n v="0"/>
    <n v="0"/>
    <n v="0"/>
    <n v="100"/>
    <n v="0"/>
    <n v="0"/>
    <n v="0"/>
    <n v="100"/>
    <n v="0"/>
    <n v="0"/>
    <n v="0"/>
    <s v=""/>
    <x v="77"/>
    <x v="5"/>
    <x v="5"/>
    <n v="100"/>
    <n v="100"/>
    <n v="100"/>
    <x v="1"/>
    <x v="1"/>
    <x v="1"/>
    <n v="0"/>
    <x v="1"/>
  </r>
  <r>
    <x v="95"/>
    <n v="2020"/>
    <n v="341.25"/>
    <n v="93.897994999999995"/>
    <n v="99.999997210000004"/>
    <n v="0"/>
    <n v="2.7946500150000002E-6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96"/>
    <n v="2015"/>
    <n v="1310152.375"/>
    <n v="32.777000430000001"/>
    <n v="88.138132630000001"/>
    <n v="4.6925990149999999"/>
    <n v="6.4124515520000003"/>
    <n v="0.75681680389999995"/>
    <n v="85.572000349999996"/>
    <n v="5.5421338929999999"/>
    <n v="7.8808700040000002"/>
    <n v="1.004995751"/>
    <n v="93.401064610000006"/>
    <n v="2.9502709540000001"/>
    <n v="3.4008427999999999"/>
    <n v="0.2478216409"/>
    <s v=""/>
    <x v="78"/>
    <x v="55"/>
    <x v="54"/>
    <n v="88"/>
    <n v="86"/>
    <n v="93"/>
    <x v="0"/>
    <x v="0"/>
    <x v="0"/>
    <n v="0.5883062179999996"/>
    <x v="0"/>
  </r>
  <r>
    <x v="96"/>
    <n v="2020"/>
    <n v="1380004.375"/>
    <n v="34.926002500000003"/>
    <n v="90.489525029999996"/>
    <n v="4.9836025619999997"/>
    <n v="3.9631539450000002"/>
    <n v="0.56371846260000003"/>
    <n v="88.782503129999995"/>
    <n v="5.9022100540000002"/>
    <n v="4.5763757299999996"/>
    <n v="0.73891108559999996"/>
    <n v="93.670036300000007"/>
    <n v="3.2720560270000001"/>
    <n v="2.8206075230000001"/>
    <n v="0.2373001538"/>
    <n v="5"/>
    <x v="1"/>
    <x v="1"/>
    <x v="1"/>
    <n v="90"/>
    <n v="89"/>
    <n v="94"/>
    <x v="0"/>
    <x v="0"/>
    <x v="0"/>
    <s v=""/>
    <x v="0"/>
  </r>
  <r>
    <x v="97"/>
    <n v="2015"/>
    <n v="258383.25"/>
    <n v="53.312999730000001"/>
    <n v="88.527352960000002"/>
    <n v="0.79413052260000006"/>
    <n v="8.9438595640000003"/>
    <n v="1.7346569540000001"/>
    <n v="80.630791189999997"/>
    <n v="0.97404573149999996"/>
    <n v="14.98518808"/>
    <n v="3.4099750009999998"/>
    <n v="95.442491759999996"/>
    <n v="0.63657604779999999"/>
    <n v="3.6533766409999999"/>
    <n v="0.26755555320000002"/>
    <s v=""/>
    <x v="79"/>
    <x v="56"/>
    <x v="55"/>
    <n v="89"/>
    <n v="81"/>
    <n v="95"/>
    <x v="0"/>
    <x v="0"/>
    <x v="0"/>
    <n v="0.57983017600000153"/>
    <x v="3"/>
  </r>
  <r>
    <x v="97"/>
    <n v="2020"/>
    <n v="273523.625"/>
    <n v="56.640998840000002"/>
    <n v="92.415349610000007"/>
    <n v="0.85547463349999997"/>
    <n v="5.553871666"/>
    <n v="1.175304087"/>
    <n v="85.667962380000006"/>
    <n v="1.1780912299999999"/>
    <n v="10.61491462"/>
    <n v="2.539031772"/>
    <n v="97.580512069999997"/>
    <n v="0.60850983449999996"/>
    <n v="1.679615139"/>
    <n v="0.13136295880000001"/>
    <n v="5"/>
    <x v="1"/>
    <x v="1"/>
    <x v="1"/>
    <n v="92"/>
    <n v="86"/>
    <n v="98"/>
    <x v="0"/>
    <x v="0"/>
    <x v="0"/>
    <s v=""/>
    <x v="3"/>
  </r>
  <r>
    <x v="98"/>
    <n v="2015"/>
    <n v="78492.210940000004"/>
    <n v="73.358001709999996"/>
    <n v="96.806987079999999"/>
    <n v="1.9948915730000001"/>
    <n v="1.126061081"/>
    <n v="7.2060265609999993E-2"/>
    <n v="92.162502649999993"/>
    <n v="4.221624781"/>
    <n v="3.3453963830000002"/>
    <n v="0.27047619049999999"/>
    <n v="98.493760870000003"/>
    <n v="1.186191432"/>
    <n v="0.3200476961"/>
    <n v="0"/>
    <s v=""/>
    <x v="80"/>
    <x v="57"/>
    <x v="56"/>
    <n v="97"/>
    <n v="92"/>
    <n v="98"/>
    <x v="0"/>
    <x v="0"/>
    <x v="0"/>
    <n v="0.30310137600000076"/>
    <x v="0"/>
  </r>
  <r>
    <x v="98"/>
    <n v="2020"/>
    <n v="83992.953129999994"/>
    <n v="75.874000550000005"/>
    <n v="97.482636330000005"/>
    <n v="1.938311229"/>
    <n v="0.51379736310000002"/>
    <n v="6.5255081849999994E-2"/>
    <n v="93.828735379999998"/>
    <n v="4.2979487650000001"/>
    <n v="1.602839669"/>
    <n v="0.27047619049999999"/>
    <n v="98.644486720000003"/>
    <n v="1.1880066709999999"/>
    <n v="0.1675066077"/>
    <n v="0"/>
    <n v="5"/>
    <x v="1"/>
    <x v="1"/>
    <x v="1"/>
    <n v="97"/>
    <n v="94"/>
    <n v="99"/>
    <x v="0"/>
    <x v="0"/>
    <x v="0"/>
    <s v=""/>
    <x v="0"/>
  </r>
  <r>
    <x v="99"/>
    <n v="2015"/>
    <n v="35572.269529999998"/>
    <n v="69.920997619999994"/>
    <n v="94.247593300000005"/>
    <n v="1.056676215"/>
    <n v="1.7379110360000001"/>
    <n v="2.9578194500000001"/>
    <n v="84.76271011"/>
    <n v="2.8306169350000001"/>
    <n v="2.77640479"/>
    <n v="9.630268161"/>
    <n v="98.3278526"/>
    <n v="0.29355262310000002"/>
    <n v="1.2911660709999999"/>
    <n v="8.74287017E-2"/>
    <s v=""/>
    <x v="81"/>
    <x v="58"/>
    <x v="57"/>
    <n v="94"/>
    <n v="85"/>
    <n v="98"/>
    <x v="0"/>
    <x v="0"/>
    <x v="0"/>
    <n v="1.7175116479999983"/>
    <x v="2"/>
  </r>
  <r>
    <x v="99"/>
    <n v="2020"/>
    <n v="40222.503909999999"/>
    <n v="70.892997739999998"/>
    <n v="98.359903250000002"/>
    <n v="0.89216034950000001"/>
    <n v="2.427900808E-6"/>
    <n v="0.74793397129999994"/>
    <n v="94.831146779999997"/>
    <n v="2.5992513389999998"/>
    <n v="0"/>
    <n v="2.5696018770000002"/>
    <n v="99.808731030000004"/>
    <n v="0.19126897000000001"/>
    <n v="0"/>
    <n v="0"/>
    <n v="5"/>
    <x v="1"/>
    <x v="1"/>
    <x v="1"/>
    <n v="98"/>
    <n v="95"/>
    <n v="100"/>
    <x v="0"/>
    <x v="0"/>
    <x v="0"/>
    <s v=""/>
    <x v="2"/>
  </r>
  <r>
    <x v="100"/>
    <n v="2015"/>
    <n v="4652.419922"/>
    <n v="62.537998199999997"/>
    <n v="97.372127989999996"/>
    <n v="0"/>
    <n v="2.6278720080000002"/>
    <n v="0"/>
    <n v="98.01681619"/>
    <n v="0"/>
    <n v="1.983183812"/>
    <n v="0"/>
    <n v="96.98594181"/>
    <n v="0"/>
    <n v="3.014058189"/>
    <n v="0"/>
    <s v=""/>
    <x v="82"/>
    <x v="59"/>
    <x v="58"/>
    <n v="97"/>
    <n v="98"/>
    <n v="97"/>
    <x v="0"/>
    <x v="0"/>
    <x v="0"/>
    <n v="2.4832068000000616E-2"/>
    <x v="1"/>
  </r>
  <r>
    <x v="100"/>
    <n v="2020"/>
    <n v="4937.7958980000003"/>
    <n v="63.652999880000003"/>
    <n v="97.399706510000001"/>
    <n v="0"/>
    <n v="2.6002934849999999"/>
    <n v="0"/>
    <n v="98.134920750000006"/>
    <n v="0"/>
    <n v="1.8650792469999999"/>
    <n v="0"/>
    <n v="96.979886030000003"/>
    <n v="0"/>
    <n v="3.0201139659999998"/>
    <n v="0"/>
    <n v="5"/>
    <x v="1"/>
    <x v="1"/>
    <x v="1"/>
    <n v="97"/>
    <n v="98"/>
    <n v="97"/>
    <x v="0"/>
    <x v="0"/>
    <x v="0"/>
    <s v=""/>
    <x v="1"/>
  </r>
  <r>
    <x v="101"/>
    <n v="2015"/>
    <n v="83.232002260000002"/>
    <n v="52.244998930000001"/>
    <n v="99.075000000000003"/>
    <n v="0"/>
    <n v="0.92500000000000004"/>
    <n v="0"/>
    <s v="null"/>
    <s v="null"/>
    <s v="null"/>
    <s v="null"/>
    <s v="null"/>
    <s v="null"/>
    <s v="null"/>
    <s v="null"/>
    <s v=""/>
    <x v="7"/>
    <x v="4"/>
    <x v="4"/>
    <n v="99"/>
    <s v="null"/>
    <s v="null"/>
    <x v="0"/>
    <x v="1"/>
    <x v="1"/>
    <s v=""/>
    <x v="1"/>
  </r>
  <r>
    <x v="101"/>
    <n v="2020"/>
    <n v="85.031997680000003"/>
    <n v="52.89800262"/>
    <n v="99.075000000000003"/>
    <n v="0"/>
    <n v="0.92500000000000004"/>
    <n v="0"/>
    <s v="null"/>
    <s v="null"/>
    <s v="null"/>
    <s v="null"/>
    <s v="null"/>
    <s v="null"/>
    <s v="null"/>
    <s v="null"/>
    <n v="5"/>
    <x v="1"/>
    <x v="1"/>
    <x v="1"/>
    <n v="99"/>
    <s v="null"/>
    <s v="null"/>
    <x v="0"/>
    <x v="0"/>
    <x v="0"/>
    <s v=""/>
    <x v="1"/>
  </r>
  <r>
    <x v="102"/>
    <n v="2015"/>
    <n v="7978.4960940000001"/>
    <n v="92.179000849999994"/>
    <n v="100.0000015"/>
    <n v="0"/>
    <n v="0"/>
    <n v="0"/>
    <n v="100"/>
    <n v="0"/>
    <n v="0"/>
    <n v="0"/>
    <n v="100"/>
    <n v="0"/>
    <n v="0"/>
    <n v="0"/>
    <s v=""/>
    <x v="60"/>
    <x v="5"/>
    <x v="5"/>
    <n v="100"/>
    <n v="100"/>
    <n v="100"/>
    <x v="1"/>
    <x v="1"/>
    <x v="1"/>
    <n v="0"/>
    <x v="1"/>
  </r>
  <r>
    <x v="102"/>
    <n v="2020"/>
    <n v="8655.5410159999992"/>
    <n v="92.58699799"/>
    <n v="100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103"/>
    <n v="2015"/>
    <n v="60578.488279999998"/>
    <n v="69.565002440000001"/>
    <n v="99.91703407"/>
    <n v="0"/>
    <n v="8.2965925910000002E-2"/>
    <n v="0"/>
    <s v="null"/>
    <s v="null"/>
    <s v="null"/>
    <s v="null"/>
    <s v="null"/>
    <s v="null"/>
    <s v="null"/>
    <s v="null"/>
    <s v=""/>
    <x v="7"/>
    <x v="4"/>
    <x v="4"/>
    <n v="100"/>
    <s v="null"/>
    <s v="null"/>
    <x v="1"/>
    <x v="1"/>
    <x v="1"/>
    <s v=""/>
    <x v="1"/>
  </r>
  <r>
    <x v="103"/>
    <n v="2020"/>
    <n v="60461.828130000002"/>
    <n v="71.038993840000003"/>
    <n v="99.91703407"/>
    <n v="0"/>
    <n v="8.2965925910000002E-2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1"/>
  </r>
  <r>
    <x v="104"/>
    <n v="2015"/>
    <n v="2891.0239259999998"/>
    <n v="54.833004000000003"/>
    <n v="90.416796289999994"/>
    <n v="5.4073366030000001"/>
    <n v="2.169821217"/>
    <n v="2.006045893"/>
    <n v="84.500709900000004"/>
    <n v="8.4013357529999997"/>
    <n v="3.055395678"/>
    <n v="4.0425586710000001"/>
    <n v="95.289990239999995"/>
    <n v="2.9411220149999999"/>
    <n v="1.440356529"/>
    <n v="0.32853121530000001"/>
    <s v=""/>
    <x v="83"/>
    <x v="60"/>
    <x v="59"/>
    <n v="90"/>
    <n v="85"/>
    <n v="95"/>
    <x v="0"/>
    <x v="0"/>
    <x v="0"/>
    <n v="0.15823531799999843"/>
    <x v="5"/>
  </r>
  <r>
    <x v="104"/>
    <n v="2020"/>
    <n v="2961.1608890000002"/>
    <n v="56.311000819999997"/>
    <n v="91.029944499999999"/>
    <n v="5.3675709139999999"/>
    <n v="1.8640102030000001"/>
    <n v="1.7384743789999999"/>
    <n v="85.39991216"/>
    <n v="8.4907373709999998"/>
    <n v="2.5689718949999998"/>
    <n v="3.540378574"/>
    <n v="95.398015909999998"/>
    <n v="2.944456223"/>
    <n v="1.317064322"/>
    <n v="0.34046355"/>
    <n v="5"/>
    <x v="1"/>
    <x v="1"/>
    <x v="1"/>
    <n v="91"/>
    <n v="85"/>
    <n v="95"/>
    <x v="0"/>
    <x v="0"/>
    <x v="0"/>
    <s v=""/>
    <x v="5"/>
  </r>
  <r>
    <x v="105"/>
    <n v="2015"/>
    <n v="127985.1406"/>
    <n v="91.380996699999997"/>
    <n v="98.922805479999994"/>
    <n v="0"/>
    <n v="1.0771945169999999"/>
    <n v="0"/>
    <s v="null"/>
    <s v="null"/>
    <s v="null"/>
    <s v="null"/>
    <s v="null"/>
    <s v="null"/>
    <s v="null"/>
    <s v="null"/>
    <s v=""/>
    <x v="84"/>
    <x v="4"/>
    <x v="4"/>
    <n v="99"/>
    <s v="null"/>
    <s v="null"/>
    <x v="0"/>
    <x v="1"/>
    <x v="1"/>
    <s v=""/>
    <x v="3"/>
  </r>
  <r>
    <x v="105"/>
    <n v="2020"/>
    <n v="126476.46090000001"/>
    <n v="91.781997680000003"/>
    <n v="99.078912450000004"/>
    <n v="0"/>
    <n v="0.92108754670000004"/>
    <n v="0"/>
    <s v="null"/>
    <s v="null"/>
    <s v="null"/>
    <s v="null"/>
    <s v="null"/>
    <s v="null"/>
    <s v="null"/>
    <s v="null"/>
    <n v="5"/>
    <x v="1"/>
    <x v="1"/>
    <x v="1"/>
    <n v="99"/>
    <s v="null"/>
    <s v="null"/>
    <x v="0"/>
    <x v="0"/>
    <x v="0"/>
    <s v=""/>
    <x v="3"/>
  </r>
  <r>
    <x v="106"/>
    <n v="2015"/>
    <n v="9266.5732420000004"/>
    <n v="90.256004329999996"/>
    <n v="99.006784909999993"/>
    <n v="0.15240298360000001"/>
    <n v="0.78123116479999999"/>
    <n v="5.958093834E-2"/>
    <n v="97.362315390000006"/>
    <n v="0.62427255179999996"/>
    <n v="1.973552059"/>
    <n v="3.986E-2"/>
    <n v="99.184316820000006"/>
    <n v="0.10146013550000001"/>
    <n v="0.65251304369999996"/>
    <n v="6.1710000000000001E-2"/>
    <s v=""/>
    <x v="85"/>
    <x v="61"/>
    <x v="60"/>
    <n v="99"/>
    <n v="97"/>
    <n v="99"/>
    <x v="0"/>
    <x v="0"/>
    <x v="0"/>
    <n v="8.0535060000016759E-3"/>
    <x v="2"/>
  </r>
  <r>
    <x v="106"/>
    <n v="2020"/>
    <n v="10203.139649999999"/>
    <n v="91.417999269999996"/>
    <n v="98.940302959999997"/>
    <n v="0.1462147369"/>
    <n v="0.8536474704"/>
    <n v="5.9834831790000001E-2"/>
    <n v="97.311478690000001"/>
    <n v="0.62394659450000001"/>
    <n v="2.0247147160000001"/>
    <n v="3.986E-2"/>
    <n v="99.093212589999993"/>
    <n v="0.1013669408"/>
    <n v="0.74371047069999996"/>
    <n v="6.1710000000000001E-2"/>
    <n v="5"/>
    <x v="1"/>
    <x v="1"/>
    <x v="1"/>
    <n v="99"/>
    <n v="97"/>
    <n v="99"/>
    <x v="0"/>
    <x v="0"/>
    <x v="0"/>
    <s v=""/>
    <x v="2"/>
  </r>
  <r>
    <x v="107"/>
    <n v="2015"/>
    <n v="17572.009770000001"/>
    <n v="57.191001890000003"/>
    <n v="95.025334409999999"/>
    <n v="1.812908425"/>
    <n v="2.9043926519999999"/>
    <n v="0.25736451110000003"/>
    <n v="90.747497839999994"/>
    <n v="1.8667718499999999"/>
    <n v="6.7845377490000001"/>
    <n v="0.60119255559999996"/>
    <n v="98.227409789999996"/>
    <n v="1.7725902060000001"/>
    <n v="0"/>
    <n v="0"/>
    <s v=""/>
    <x v="86"/>
    <x v="62"/>
    <x v="61"/>
    <n v="95"/>
    <n v="91"/>
    <n v="98"/>
    <x v="0"/>
    <x v="0"/>
    <x v="0"/>
    <n v="0.28368659200000079"/>
    <x v="1"/>
  </r>
  <r>
    <x v="107"/>
    <n v="2020"/>
    <n v="18776.707030000001"/>
    <n v="57.671001429999997"/>
    <n v="95.434970320000005"/>
    <n v="1.9414250390000001"/>
    <n v="2.5459569339999999"/>
    <n v="7.7647704710000001E-2"/>
    <n v="91.939252339999996"/>
    <n v="1.862616064"/>
    <n v="6.0146930489999999"/>
    <n v="0.18343854379999999"/>
    <n v="98.000731329999994"/>
    <n v="1.999268673"/>
    <n v="0"/>
    <n v="0"/>
    <n v="5"/>
    <x v="1"/>
    <x v="1"/>
    <x v="1"/>
    <n v="95"/>
    <n v="92"/>
    <n v="98"/>
    <x v="0"/>
    <x v="0"/>
    <x v="0"/>
    <s v=""/>
    <x v="1"/>
  </r>
  <r>
    <x v="108"/>
    <n v="2015"/>
    <n v="47878.339840000001"/>
    <n v="25.65799904"/>
    <n v="58.196927979999998"/>
    <n v="8.7967539769999998"/>
    <n v="11.522918349999999"/>
    <n v="21.483399689999999"/>
    <n v="48.272161910000001"/>
    <n v="10.37313934"/>
    <n v="14.21683468"/>
    <n v="27.13786408"/>
    <n v="86.953147920000006"/>
    <n v="4.2293042700000001"/>
    <n v="3.7175043830000001"/>
    <n v="5.1000434290000003"/>
    <s v=""/>
    <x v="87"/>
    <x v="63"/>
    <x v="62"/>
    <n v="58"/>
    <n v="48"/>
    <n v="87"/>
    <x v="0"/>
    <x v="0"/>
    <x v="0"/>
    <n v="0.69714669800000173"/>
    <x v="4"/>
  </r>
  <r>
    <x v="108"/>
    <n v="2020"/>
    <n v="53771.300779999998"/>
    <n v="27.994998930000001"/>
    <n v="61.632891579999999"/>
    <n v="9.54187005"/>
    <n v="9.7800875240000007"/>
    <n v="19.045150840000002"/>
    <n v="51.779978929999999"/>
    <n v="11.569004189999999"/>
    <n v="12.519113219999999"/>
    <n v="24.131903659999999"/>
    <n v="86.975231449999995"/>
    <n v="4.327944725"/>
    <n v="2.7351426299999999"/>
    <n v="5.9616811930000004"/>
    <n v="5"/>
    <x v="1"/>
    <x v="1"/>
    <x v="1"/>
    <n v="62"/>
    <n v="52"/>
    <n v="87"/>
    <x v="0"/>
    <x v="0"/>
    <x v="0"/>
    <s v=""/>
    <x v="4"/>
  </r>
  <r>
    <x v="109"/>
    <n v="2015"/>
    <n v="110.927002"/>
    <n v="51.618999479999999"/>
    <n v="73.848096589999997"/>
    <n v="2.3408915690000001"/>
    <n v="23.811011839999999"/>
    <n v="0"/>
    <n v="57.922252589999999"/>
    <n v="1.6395879280000001"/>
    <n v="40.438159480000003"/>
    <n v="0"/>
    <n v="88.774932000000007"/>
    <n v="2.9982032959999998"/>
    <n v="8.2268647060000006"/>
    <n v="0"/>
    <s v=""/>
    <x v="88"/>
    <x v="64"/>
    <x v="63"/>
    <n v="74"/>
    <n v="58"/>
    <n v="89"/>
    <x v="0"/>
    <x v="0"/>
    <x v="0"/>
    <n v="6.3137890000001584E-2"/>
    <x v="3"/>
  </r>
  <r>
    <x v="109"/>
    <n v="2020"/>
    <n v="119.44599909999999"/>
    <n v="55.593997960000003"/>
    <n v="77.970920849999999"/>
    <n v="4.0768996250000002"/>
    <n v="17.952179529999999"/>
    <n v="0"/>
    <n v="60.99418489"/>
    <n v="2.0966097989999999"/>
    <n v="36.909205319999998"/>
    <n v="0"/>
    <n v="91.531174849999999"/>
    <n v="5.6586664610000001"/>
    <n v="2.8101586909999998"/>
    <n v="0"/>
    <n v="5"/>
    <x v="1"/>
    <x v="1"/>
    <x v="1"/>
    <n v="78"/>
    <n v="61"/>
    <n v="92"/>
    <x v="0"/>
    <x v="0"/>
    <x v="0"/>
    <s v=""/>
    <x v="3"/>
  </r>
  <r>
    <x v="110"/>
    <n v="2015"/>
    <n v="3835.5878910000001"/>
    <n v="100"/>
    <n v="100"/>
    <n v="0"/>
    <n v="0"/>
    <n v="0"/>
    <s v="null"/>
    <s v="null"/>
    <s v="null"/>
    <s v="null"/>
    <s v="null"/>
    <s v="null"/>
    <s v="null"/>
    <s v="null"/>
    <s v=""/>
    <x v="7"/>
    <x v="4"/>
    <x v="4"/>
    <n v="100"/>
    <s v="null"/>
    <s v="null"/>
    <x v="1"/>
    <x v="1"/>
    <x v="1"/>
    <s v=""/>
    <x v="2"/>
  </r>
  <r>
    <x v="110"/>
    <n v="2020"/>
    <n v="4270.5629879999997"/>
    <n v="100"/>
    <n v="100"/>
    <n v="0"/>
    <n v="0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2"/>
  </r>
  <r>
    <x v="111"/>
    <n v="2015"/>
    <n v="5959.1259769999997"/>
    <n v="35.777000430000001"/>
    <n v="88.441761249999999"/>
    <n v="1.7899358359999999"/>
    <n v="2.2480629049999998"/>
    <n v="7.5202400129999996"/>
    <n v="83.105217640000006"/>
    <n v="2.4159736540000001"/>
    <n v="3.3531687830000001"/>
    <n v="11.12563993"/>
    <n v="98.021346449999996"/>
    <n v="0.66614053719999999"/>
    <n v="0.26429650360000001"/>
    <n v="1.04821651"/>
    <s v=""/>
    <x v="89"/>
    <x v="65"/>
    <x v="64"/>
    <n v="88"/>
    <n v="83"/>
    <n v="98"/>
    <x v="0"/>
    <x v="0"/>
    <x v="0"/>
    <n v="0.57337310000000064"/>
    <x v="1"/>
  </r>
  <r>
    <x v="111"/>
    <n v="2020"/>
    <n v="6524.1909180000002"/>
    <n v="36.855998990000003"/>
    <n v="91.699305219999999"/>
    <n v="1.900734111"/>
    <n v="1.8656486999999999"/>
    <n v="4.5343119649999997"/>
    <n v="87.258429000000007"/>
    <n v="2.606070485"/>
    <n v="2.9545936840000002"/>
    <n v="7.1809068319999998"/>
    <n v="99.307692309999993"/>
    <n v="0.6923076923"/>
    <n v="0"/>
    <n v="0"/>
    <n v="5"/>
    <x v="1"/>
    <x v="1"/>
    <x v="1"/>
    <n v="92"/>
    <n v="87"/>
    <n v="99"/>
    <x v="0"/>
    <x v="0"/>
    <x v="0"/>
    <s v=""/>
    <x v="1"/>
  </r>
  <r>
    <x v="112"/>
    <n v="2015"/>
    <n v="6741.1601559999999"/>
    <n v="33.10799789"/>
    <n v="77.460572209999995"/>
    <n v="3.0523403340000002"/>
    <n v="14.22792235"/>
    <n v="5.2591651080000004"/>
    <n v="70.239686550000002"/>
    <n v="4.1702933629999999"/>
    <n v="18.202221389999998"/>
    <n v="7.3877986939999998"/>
    <n v="92.049779979999997"/>
    <n v="0.79360784900000003"/>
    <n v="6.1981767950000002"/>
    <n v="0.95843537109999999"/>
    <s v=""/>
    <x v="90"/>
    <x v="66"/>
    <x v="65"/>
    <n v="77"/>
    <n v="70"/>
    <n v="92"/>
    <x v="0"/>
    <x v="0"/>
    <x v="0"/>
    <n v="0.64375812599999738"/>
    <x v="3"/>
  </r>
  <r>
    <x v="112"/>
    <n v="2020"/>
    <n v="7275.5561520000001"/>
    <n v="36.290000919999997"/>
    <n v="85.219743179999995"/>
    <n v="3.566857739"/>
    <n v="10.62886799"/>
    <n v="0.58453109380000001"/>
    <n v="78.472959419999995"/>
    <n v="5.5985837859999998"/>
    <n v="15.010969599999999"/>
    <n v="0.91748719570000004"/>
    <n v="97.064262220000003"/>
    <n v="0"/>
    <n v="2.935737778"/>
    <n v="0"/>
    <n v="5"/>
    <x v="1"/>
    <x v="1"/>
    <x v="1"/>
    <n v="85"/>
    <n v="78"/>
    <n v="97"/>
    <x v="0"/>
    <x v="0"/>
    <x v="0"/>
    <s v=""/>
    <x v="3"/>
  </r>
  <r>
    <x v="113"/>
    <n v="2015"/>
    <n v="1997.6750489999999"/>
    <n v="67.979995729999999"/>
    <n v="98.525117280000003"/>
    <n v="0.67870742309999998"/>
    <n v="0.79617529310000001"/>
    <n v="0"/>
    <n v="97.854719009999997"/>
    <n v="0"/>
    <n v="2.145280992"/>
    <n v="0"/>
    <n v="98.840893339999994"/>
    <n v="0.99839286199999999"/>
    <n v="0.1607138001"/>
    <n v="0"/>
    <s v=""/>
    <x v="91"/>
    <x v="67"/>
    <x v="66"/>
    <n v="99"/>
    <n v="98"/>
    <n v="99"/>
    <x v="0"/>
    <x v="0"/>
    <x v="0"/>
    <n v="0.13769455599999958"/>
    <x v="1"/>
  </r>
  <r>
    <x v="113"/>
    <n v="2020"/>
    <n v="1886.2020259999999"/>
    <n v="68.315002440000001"/>
    <n v="98.782601150000005"/>
    <n v="0.68230074240000005"/>
    <n v="0.53509810369999999"/>
    <n v="0"/>
    <n v="98.579223139999996"/>
    <n v="0"/>
    <n v="1.4207768599999999"/>
    <n v="0"/>
    <n v="98.876924689999996"/>
    <n v="0.99875681510000003"/>
    <n v="0.1243184908"/>
    <n v="0"/>
    <n v="5"/>
    <x v="1"/>
    <x v="1"/>
    <x v="1"/>
    <n v="99"/>
    <n v="99"/>
    <n v="99"/>
    <x v="0"/>
    <x v="0"/>
    <x v="0"/>
    <s v=""/>
    <x v="1"/>
  </r>
  <r>
    <x v="114"/>
    <n v="2015"/>
    <n v="6532.6811520000001"/>
    <n v="88.106002810000007"/>
    <n v="91.224322509999993"/>
    <n v="7.2900646499999997"/>
    <n v="1.3401928400000001"/>
    <n v="0.14541999999999999"/>
    <s v="null"/>
    <s v="null"/>
    <s v="null"/>
    <s v="null"/>
    <s v="null"/>
    <s v="null"/>
    <s v="null"/>
    <s v="null"/>
    <s v=""/>
    <x v="92"/>
    <x v="4"/>
    <x v="4"/>
    <n v="91"/>
    <s v="null"/>
    <s v="null"/>
    <x v="0"/>
    <x v="1"/>
    <x v="1"/>
    <s v=""/>
    <x v="2"/>
  </r>
  <r>
    <x v="114"/>
    <n v="2020"/>
    <n v="6825.4418949999999"/>
    <n v="88.924995420000002"/>
    <n v="92.6"/>
    <n v="7.4"/>
    <n v="0"/>
    <n v="0"/>
    <s v="null"/>
    <s v="null"/>
    <s v="null"/>
    <s v="null"/>
    <s v="null"/>
    <s v="null"/>
    <s v="null"/>
    <s v="null"/>
    <n v="5"/>
    <x v="1"/>
    <x v="1"/>
    <x v="1"/>
    <n v="93"/>
    <s v="null"/>
    <s v="null"/>
    <x v="0"/>
    <x v="0"/>
    <x v="0"/>
    <s v=""/>
    <x v="2"/>
  </r>
  <r>
    <x v="115"/>
    <n v="2015"/>
    <n v="2059.0109859999998"/>
    <n v="26.908000950000002"/>
    <n v="70.545689400000001"/>
    <n v="10.86331049"/>
    <n v="14.534382900000001"/>
    <n v="4.0566172079999996"/>
    <n v="63.420883150000002"/>
    <n v="13.04933941"/>
    <n v="18.164904929999999"/>
    <n v="5.3648725109999997"/>
    <n v="89.899276139999998"/>
    <n v="4.9252542349999997"/>
    <n v="4.6725536160000001"/>
    <n v="0.50291600700000005"/>
    <s v=""/>
    <x v="93"/>
    <x v="68"/>
    <x v="67"/>
    <n v="71"/>
    <n v="63"/>
    <n v="90"/>
    <x v="0"/>
    <x v="0"/>
    <x v="0"/>
    <n v="-0.57843214800000164"/>
    <x v="4"/>
  </r>
  <r>
    <x v="115"/>
    <n v="2020"/>
    <n v="2142.251953"/>
    <n v="29.027999879999999"/>
    <n v="72.176039270000004"/>
    <n v="10.40592597"/>
    <n v="12.21725464"/>
    <n v="5.2007801159999998"/>
    <n v="63.650354819999997"/>
    <n v="13.55843013"/>
    <n v="15.73132479"/>
    <n v="7.0598902539999999"/>
    <n v="93.020908550000001"/>
    <n v="2.698211997"/>
    <n v="3.625530038"/>
    <n v="0.65534941999999996"/>
    <n v="5"/>
    <x v="1"/>
    <x v="1"/>
    <x v="1"/>
    <n v="72"/>
    <n v="64"/>
    <n v="93"/>
    <x v="0"/>
    <x v="0"/>
    <x v="0"/>
    <s v=""/>
    <x v="4"/>
  </r>
  <r>
    <x v="116"/>
    <n v="2015"/>
    <n v="4472.2290039999998"/>
    <n v="49.819999690000003"/>
    <n v="72.569791940000002"/>
    <n v="7.3644226789999996"/>
    <n v="6.5372338440000002"/>
    <n v="13.52855154"/>
    <n v="61.263181959999997"/>
    <n v="5.1260422940000003"/>
    <n v="7.5241487850000004"/>
    <n v="26.08662696"/>
    <n v="83.95810401"/>
    <n v="9.6189777050000007"/>
    <n v="5.5431874099999998"/>
    <n v="0.87973087640000003"/>
    <s v=""/>
    <x v="94"/>
    <x v="69"/>
    <x v="68"/>
    <n v="73"/>
    <n v="61"/>
    <n v="84"/>
    <x v="0"/>
    <x v="0"/>
    <x v="0"/>
    <n v="0.25340586199999959"/>
    <x v="4"/>
  </r>
  <r>
    <x v="116"/>
    <n v="2020"/>
    <n v="5057.6767579999996"/>
    <n v="52.088996889999997"/>
    <n v="75.261791590000001"/>
    <n v="8.7006574749999999"/>
    <n v="3.488080869"/>
    <n v="12.549470060000001"/>
    <n v="64.100216889999999"/>
    <n v="6.5377757970000001"/>
    <n v="3.3837098750000001"/>
    <n v="25.978297439999999"/>
    <n v="85.528109630000003"/>
    <n v="10.69005698"/>
    <n v="3.58408039"/>
    <n v="0.19775300060000001"/>
    <n v="5"/>
    <x v="1"/>
    <x v="1"/>
    <x v="1"/>
    <n v="75"/>
    <n v="64"/>
    <n v="86"/>
    <x v="0"/>
    <x v="0"/>
    <x v="0"/>
    <s v=""/>
    <x v="4"/>
  </r>
  <r>
    <x v="117"/>
    <n v="2015"/>
    <n v="6418.3149409999996"/>
    <n v="79.270004270000001"/>
    <n v="97.281615160000001"/>
    <n v="0"/>
    <n v="2.7183848410000002"/>
    <n v="0"/>
    <s v="null"/>
    <s v="null"/>
    <s v="null"/>
    <s v="null"/>
    <s v="null"/>
    <s v="null"/>
    <s v="null"/>
    <s v="null"/>
    <s v=""/>
    <x v="95"/>
    <x v="4"/>
    <x v="4"/>
    <n v="97"/>
    <s v="null"/>
    <s v="null"/>
    <x v="0"/>
    <x v="1"/>
    <x v="1"/>
    <s v=""/>
    <x v="4"/>
  </r>
  <r>
    <x v="117"/>
    <n v="2020"/>
    <n v="6871.2871089999999"/>
    <n v="80.691001889999995"/>
    <n v="99.891523800000002"/>
    <n v="0"/>
    <n v="0.1084762012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4"/>
  </r>
  <r>
    <x v="118"/>
    <n v="2015"/>
    <n v="37.465000150000002"/>
    <n v="14.303000450000001"/>
    <n v="100"/>
    <n v="0"/>
    <n v="0"/>
    <n v="0"/>
    <s v="null"/>
    <s v="null"/>
    <s v="null"/>
    <s v="null"/>
    <s v="null"/>
    <s v="null"/>
    <s v="null"/>
    <s v="null"/>
    <s v=""/>
    <x v="7"/>
    <x v="4"/>
    <x v="4"/>
    <n v="100"/>
    <s v="null"/>
    <s v="null"/>
    <x v="1"/>
    <x v="1"/>
    <x v="1"/>
    <s v=""/>
    <x v="1"/>
  </r>
  <r>
    <x v="118"/>
    <n v="2020"/>
    <n v="38.137001040000001"/>
    <n v="14.416000370000001"/>
    <n v="100"/>
    <n v="0"/>
    <n v="0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1"/>
  </r>
  <r>
    <x v="119"/>
    <n v="2015"/>
    <n v="2931.8720699999999"/>
    <n v="67.229995729999999"/>
    <n v="96.604138579999997"/>
    <n v="0"/>
    <n v="3.3958614219999999"/>
    <n v="0"/>
    <n v="90.718484410000002"/>
    <n v="0"/>
    <n v="9.2815155889999996"/>
    <n v="0"/>
    <n v="99.472990350000003"/>
    <n v="0"/>
    <n v="0.5270096501"/>
    <n v="0"/>
    <s v=""/>
    <x v="96"/>
    <x v="70"/>
    <x v="69"/>
    <n v="97"/>
    <n v="91"/>
    <n v="99"/>
    <x v="0"/>
    <x v="0"/>
    <x v="0"/>
    <n v="0.50745723400000031"/>
    <x v="1"/>
  </r>
  <r>
    <x v="119"/>
    <n v="2020"/>
    <n v="2722.2910160000001"/>
    <n v="68.045997619999994"/>
    <n v="98.013347240000002"/>
    <n v="0"/>
    <n v="1.9866527599999999"/>
    <n v="0"/>
    <n v="93.78278023"/>
    <n v="0"/>
    <n v="6.2172197709999999"/>
    <n v="0"/>
    <n v="100"/>
    <n v="0"/>
    <n v="0"/>
    <n v="0"/>
    <n v="5"/>
    <x v="1"/>
    <x v="1"/>
    <x v="1"/>
    <n v="98"/>
    <n v="94"/>
    <n v="100"/>
    <x v="0"/>
    <x v="0"/>
    <x v="0"/>
    <s v=""/>
    <x v="1"/>
  </r>
  <r>
    <x v="120"/>
    <n v="2015"/>
    <n v="566.74102779999998"/>
    <n v="90.179000849999994"/>
    <n v="99.925170660000006"/>
    <n v="0"/>
    <n v="7.4829340019999996E-2"/>
    <n v="0"/>
    <n v="99.238095240000007"/>
    <n v="0"/>
    <n v="0.7619047619"/>
    <n v="0"/>
    <n v="100"/>
    <n v="0"/>
    <n v="0"/>
    <n v="0"/>
    <s v=""/>
    <x v="97"/>
    <x v="71"/>
    <x v="5"/>
    <n v="100"/>
    <n v="99"/>
    <n v="100"/>
    <x v="1"/>
    <x v="0"/>
    <x v="1"/>
    <n v="-0.12857142800000076"/>
    <x v="1"/>
  </r>
  <r>
    <x v="120"/>
    <n v="2020"/>
    <n v="625.97601320000001"/>
    <n v="91.452995299999998"/>
    <n v="99.879932539999999"/>
    <n v="0"/>
    <n v="0.1200674649"/>
    <n v="0"/>
    <n v="98.595238100000003"/>
    <n v="0"/>
    <n v="1.404761905"/>
    <n v="0"/>
    <n v="100"/>
    <n v="0"/>
    <n v="0"/>
    <n v="0"/>
    <n v="5"/>
    <x v="1"/>
    <x v="1"/>
    <x v="1"/>
    <n v="100"/>
    <n v="99"/>
    <n v="100"/>
    <x v="0"/>
    <x v="0"/>
    <x v="0"/>
    <s v=""/>
    <x v="1"/>
  </r>
  <r>
    <x v="121"/>
    <n v="2015"/>
    <n v="24234.08008"/>
    <n v="35.192996979999997"/>
    <n v="48.891773540000003"/>
    <n v="2.6771603800000001"/>
    <n v="30.406736510000002"/>
    <n v="18.024329569999999"/>
    <n v="33.144577730000002"/>
    <n v="1.743479446"/>
    <n v="39.697999690000003"/>
    <n v="25.41394313"/>
    <n v="77.889830720000006"/>
    <n v="4.3965098730000003"/>
    <n v="13.29711369"/>
    <n v="4.4165457190000001"/>
    <s v=""/>
    <x v="98"/>
    <x v="72"/>
    <x v="70"/>
    <n v="49"/>
    <n v="33"/>
    <n v="78"/>
    <x v="0"/>
    <x v="0"/>
    <x v="0"/>
    <n v="0.13633326599999973"/>
    <x v="4"/>
  </r>
  <r>
    <x v="121"/>
    <n v="2020"/>
    <n v="27691.019530000001"/>
    <n v="38.534000399999996"/>
    <n v="53.385884910000001"/>
    <n v="2.7179729799999999"/>
    <n v="32.311459669999998"/>
    <n v="11.58468244"/>
    <n v="36.406420279999999"/>
    <n v="1.601776163"/>
    <n v="43.953893450000002"/>
    <n v="18.037910109999999"/>
    <n v="80.470006940000005"/>
    <n v="4.4984302979999997"/>
    <n v="13.74049434"/>
    <n v="1.291068417"/>
    <n v="5"/>
    <x v="1"/>
    <x v="1"/>
    <x v="1"/>
    <n v="53"/>
    <n v="36"/>
    <n v="80"/>
    <x v="0"/>
    <x v="0"/>
    <x v="0"/>
    <s v=""/>
    <x v="4"/>
  </r>
  <r>
    <x v="122"/>
    <n v="2015"/>
    <n v="16745.304690000001"/>
    <n v="16.312999730000001"/>
    <n v="66.154959140000003"/>
    <n v="19.716038309999998"/>
    <n v="10.55451427"/>
    <n v="3.5744882769999999"/>
    <n v="62.240608639999998"/>
    <n v="21.69810966"/>
    <n v="11.875220280000001"/>
    <n v="4.186061413"/>
    <n v="86.235879850000003"/>
    <n v="9.5478494880000007"/>
    <n v="3.7792023349999999"/>
    <n v="0.43706832449999999"/>
    <s v=""/>
    <x v="99"/>
    <x v="73"/>
    <x v="71"/>
    <n v="66"/>
    <n v="62"/>
    <n v="86"/>
    <x v="0"/>
    <x v="0"/>
    <x v="0"/>
    <n v="0.82512335200000131"/>
    <x v="4"/>
  </r>
  <r>
    <x v="122"/>
    <n v="2020"/>
    <n v="19129.95508"/>
    <n v="17.42700005"/>
    <n v="70.047728509999999"/>
    <n v="21.95081497"/>
    <n v="5.7763044069999996"/>
    <n v="2.2251521099999998"/>
    <n v="66.585043760000005"/>
    <n v="24.414158029999999"/>
    <n v="6.3838741460000001"/>
    <n v="2.6169240660000002"/>
    <n v="86.454698210000004"/>
    <n v="10.278948249999999"/>
    <n v="2.8975039960000002"/>
    <n v="0.36884954460000002"/>
    <n v="5"/>
    <x v="1"/>
    <x v="1"/>
    <x v="1"/>
    <n v="70"/>
    <n v="67"/>
    <n v="86"/>
    <x v="0"/>
    <x v="0"/>
    <x v="0"/>
    <s v=""/>
    <x v="4"/>
  </r>
  <r>
    <x v="123"/>
    <n v="2015"/>
    <n v="30270.964840000001"/>
    <n v="74.212997439999995"/>
    <n v="97.052202559999998"/>
    <n v="0.36300550040000001"/>
    <n v="2.584791939"/>
    <s v="null"/>
    <n v="90.918309219999998"/>
    <n v="0.54880267140000005"/>
    <n v="8.5328881049999996"/>
    <s v="null"/>
    <n v="99.183566049999996"/>
    <n v="0.29844603629999999"/>
    <n v="0.427987911"/>
    <n v="0.09"/>
    <s v=""/>
    <x v="100"/>
    <x v="74"/>
    <x v="72"/>
    <n v="97"/>
    <n v="91"/>
    <n v="99"/>
    <x v="0"/>
    <x v="0"/>
    <x v="0"/>
    <n v="-0.13607819199999938"/>
    <x v="0"/>
  </r>
  <r>
    <x v="123"/>
    <n v="2020"/>
    <n v="32365.998049999998"/>
    <n v="77.159996030000002"/>
    <n v="97.09990707"/>
    <n v="0.35453968650000001"/>
    <n v="2.5455532409999999"/>
    <s v="null"/>
    <n v="90.197448120000004"/>
    <n v="0.54445139710000001"/>
    <n v="9.2581004779999994"/>
    <s v="null"/>
    <n v="99.14309591"/>
    <n v="0.29832426049999999"/>
    <n v="0.46857983190000002"/>
    <n v="0.09"/>
    <n v="5"/>
    <x v="1"/>
    <x v="1"/>
    <x v="1"/>
    <n v="97"/>
    <n v="90"/>
    <n v="99"/>
    <x v="0"/>
    <x v="0"/>
    <x v="0"/>
    <s v=""/>
    <x v="0"/>
  </r>
  <r>
    <x v="124"/>
    <n v="2015"/>
    <n v="454.91400149999998"/>
    <n v="38.528999329999998"/>
    <n v="98.814244290000005"/>
    <n v="0.11215787989999999"/>
    <n v="1.0735978349999999"/>
    <n v="0"/>
    <n v="98.879699270000003"/>
    <n v="0.16698528160000001"/>
    <n v="0.95331545299999998"/>
    <n v="0"/>
    <n v="98.709805689999996"/>
    <n v="2.4683622329999998E-2"/>
    <n v="1.265510688"/>
    <n v="0"/>
    <s v=""/>
    <x v="101"/>
    <x v="75"/>
    <x v="73"/>
    <n v="99"/>
    <n v="99"/>
    <n v="99"/>
    <x v="0"/>
    <x v="0"/>
    <x v="0"/>
    <n v="0.15022599799999625"/>
    <x v="0"/>
  </r>
  <r>
    <x v="124"/>
    <n v="2020"/>
    <n v="540.54199219999998"/>
    <n v="40.668998719999998"/>
    <n v="99.544438600000007"/>
    <n v="4.8050691299999997E-2"/>
    <n v="0.40751070499999997"/>
    <n v="0"/>
    <n v="99.919012499999994"/>
    <n v="8.0987500000000004E-2"/>
    <n v="0"/>
    <n v="0"/>
    <n v="98.997988930000005"/>
    <n v="0"/>
    <n v="1.0020110689999999"/>
    <n v="0"/>
    <n v="5"/>
    <x v="1"/>
    <x v="1"/>
    <x v="1"/>
    <n v="100"/>
    <n v="100"/>
    <n v="99"/>
    <x v="0"/>
    <x v="0"/>
    <x v="0"/>
    <s v=""/>
    <x v="0"/>
  </r>
  <r>
    <x v="125"/>
    <n v="2015"/>
    <n v="17438.771479999999"/>
    <n v="39.990997309999997"/>
    <n v="74.399512220000005"/>
    <n v="4.1718464529999997"/>
    <n v="19.37992934"/>
    <n v="2.0487119809999998"/>
    <n v="63.395714030000001"/>
    <n v="4.4493824149999996"/>
    <n v="28.94484164"/>
    <n v="3.2100619199999998"/>
    <n v="90.911405529999996"/>
    <n v="3.7553866569999999"/>
    <n v="5.0271739789999996"/>
    <n v="0.306033834"/>
    <s v=""/>
    <x v="102"/>
    <x v="76"/>
    <x v="74"/>
    <n v="74"/>
    <n v="63"/>
    <n v="91"/>
    <x v="0"/>
    <x v="0"/>
    <x v="0"/>
    <n v="0.735826391999997"/>
    <x v="4"/>
  </r>
  <r>
    <x v="125"/>
    <n v="2020"/>
    <n v="20250.833979999999"/>
    <n v="43.909004209999999"/>
    <n v="82.547291029999997"/>
    <n v="3.8547345270000002"/>
    <n v="12.246971350000001"/>
    <n v="1.3510030900000001"/>
    <n v="72.080895209999994"/>
    <n v="3.7824122299999998"/>
    <n v="21.72810084"/>
    <n v="2.4085917170000002"/>
    <n v="95.917454750000005"/>
    <n v="3.947121723"/>
    <n v="0.13542353139999999"/>
    <n v="0"/>
    <n v="5"/>
    <x v="1"/>
    <x v="1"/>
    <x v="1"/>
    <n v="83"/>
    <n v="72"/>
    <n v="96"/>
    <x v="0"/>
    <x v="0"/>
    <x v="0"/>
    <s v=""/>
    <x v="4"/>
  </r>
  <r>
    <x v="126"/>
    <n v="2015"/>
    <n v="433.55899049999999"/>
    <n v="94.414001459999994"/>
    <n v="100"/>
    <n v="0"/>
    <n v="0"/>
    <n v="0"/>
    <n v="100"/>
    <n v="0"/>
    <n v="0"/>
    <n v="0"/>
    <n v="100"/>
    <n v="0"/>
    <n v="0"/>
    <n v="0"/>
    <s v=""/>
    <x v="103"/>
    <x v="5"/>
    <x v="5"/>
    <n v="100"/>
    <n v="100"/>
    <n v="100"/>
    <x v="1"/>
    <x v="1"/>
    <x v="1"/>
    <n v="0"/>
    <x v="1"/>
  </r>
  <r>
    <x v="126"/>
    <n v="2020"/>
    <n v="441.53900149999998"/>
    <n v="94.744003300000003"/>
    <n v="100.0000004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127"/>
    <n v="2015"/>
    <n v="57.444000240000001"/>
    <n v="75.810997009999994"/>
    <n v="88.342523619999994"/>
    <n v="11.18141559"/>
    <n v="0.47606079179999999"/>
    <n v="0"/>
    <n v="94.278360000000006"/>
    <n v="5.38164"/>
    <n v="0.34"/>
    <n v="0"/>
    <n v="86.448577369999995"/>
    <n v="13.03194895"/>
    <n v="0.51947368419999995"/>
    <n v="0"/>
    <s v=""/>
    <x v="104"/>
    <x v="77"/>
    <x v="75"/>
    <n v="88"/>
    <n v="94"/>
    <n v="86"/>
    <x v="0"/>
    <x v="0"/>
    <x v="0"/>
    <n v="-6.0012526000002703E-2"/>
    <x v="3"/>
  </r>
  <r>
    <x v="127"/>
    <n v="2020"/>
    <n v="59.194000240000001"/>
    <n v="77.793991090000006"/>
    <n v="88.572046979999996"/>
    <n v="11.387979"/>
    <n v="3.9974025849999997E-2"/>
    <n v="0"/>
    <n v="94.429720000000003"/>
    <n v="5.3902799999999997"/>
    <n v="0.18"/>
    <n v="0"/>
    <n v="86.9"/>
    <n v="13.1"/>
    <n v="0"/>
    <n v="0"/>
    <n v="5"/>
    <x v="1"/>
    <x v="1"/>
    <x v="1"/>
    <n v="89"/>
    <n v="94"/>
    <n v="87"/>
    <x v="0"/>
    <x v="0"/>
    <x v="0"/>
    <s v=""/>
    <x v="3"/>
  </r>
  <r>
    <x v="128"/>
    <n v="2015"/>
    <n v="378.48300169999999"/>
    <n v="88.981002810000007"/>
    <n v="99.796030000000002"/>
    <n v="0"/>
    <n v="0.20396999539999999"/>
    <n v="0"/>
    <s v="null"/>
    <s v="null"/>
    <s v="null"/>
    <s v="null"/>
    <s v="null"/>
    <s v="null"/>
    <s v="null"/>
    <s v="null"/>
    <s v=""/>
    <x v="105"/>
    <x v="4"/>
    <x v="4"/>
    <n v="100"/>
    <s v="null"/>
    <s v="null"/>
    <x v="1"/>
    <x v="1"/>
    <x v="1"/>
    <s v=""/>
    <x v="5"/>
  </r>
  <r>
    <x v="128"/>
    <n v="2020"/>
    <n v="375.26501459999997"/>
    <n v="89.13999939"/>
    <n v="99.841970779999997"/>
    <n v="0"/>
    <n v="0.15802921580000001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5"/>
  </r>
  <r>
    <x v="129"/>
    <n v="2015"/>
    <n v="4046.3039549999999"/>
    <n v="51.0890007"/>
    <n v="66.973309400000005"/>
    <n v="14.811653570000001"/>
    <n v="17.637023750000001"/>
    <n v="0.57801328240000005"/>
    <n v="46.69284218"/>
    <n v="18.20063085"/>
    <n v="33.924761500000002"/>
    <n v="1.1817654639999999"/>
    <n v="86.389188590000003"/>
    <n v="11.56715369"/>
    <n v="2.043657719"/>
    <n v="0"/>
    <s v=""/>
    <x v="106"/>
    <x v="78"/>
    <x v="76"/>
    <n v="67"/>
    <n v="47"/>
    <n v="86"/>
    <x v="0"/>
    <x v="0"/>
    <x v="0"/>
    <n v="6.9798132000001067E-2"/>
    <x v="4"/>
  </r>
  <r>
    <x v="129"/>
    <n v="2020"/>
    <n v="4649.6601559999999"/>
    <n v="55.326995850000003"/>
    <n v="71.681049229999999"/>
    <n v="13.476891930000001"/>
    <n v="14.820326809999999"/>
    <n v="2.173203433E-2"/>
    <n v="49.911338899999997"/>
    <n v="18.49039689"/>
    <n v="31.549617300000001"/>
    <n v="4.8646907220000001E-2"/>
    <n v="89.258694649999995"/>
    <n v="9.4288080829999998"/>
    <n v="1.3124972699999999"/>
    <n v="0"/>
    <n v="5"/>
    <x v="1"/>
    <x v="1"/>
    <x v="1"/>
    <n v="72"/>
    <n v="50"/>
    <n v="89"/>
    <x v="0"/>
    <x v="0"/>
    <x v="0"/>
    <s v=""/>
    <x v="4"/>
  </r>
  <r>
    <x v="130"/>
    <n v="2015"/>
    <n v="1259.4570309999999"/>
    <n v="41"/>
    <n v="99.866481820000004"/>
    <n v="0"/>
    <n v="0.13351818090000001"/>
    <n v="0"/>
    <n v="99.827682339999996"/>
    <n v="0"/>
    <n v="0.17231766179999999"/>
    <n v="0"/>
    <n v="99.922315220000002"/>
    <n v="0"/>
    <n v="7.7684781189999996E-2"/>
    <n v="0"/>
    <s v=""/>
    <x v="107"/>
    <x v="5"/>
    <x v="5"/>
    <n v="100"/>
    <n v="100"/>
    <n v="100"/>
    <x v="1"/>
    <x v="1"/>
    <x v="1"/>
    <n v="0"/>
    <x v="4"/>
  </r>
  <r>
    <x v="130"/>
    <n v="2020"/>
    <n v="1271.7669679999999"/>
    <n v="40.759998320000001"/>
    <n v="99.866254699999999"/>
    <n v="0"/>
    <n v="0.13374530139999999"/>
    <n v="0"/>
    <n v="99.827682339999996"/>
    <n v="0"/>
    <n v="0.17231766179999999"/>
    <n v="0"/>
    <n v="99.922315220000002"/>
    <n v="0"/>
    <n v="7.7684781189999996E-2"/>
    <n v="0"/>
    <n v="5"/>
    <x v="1"/>
    <x v="1"/>
    <x v="1"/>
    <n v="100"/>
    <n v="100"/>
    <n v="100"/>
    <x v="0"/>
    <x v="0"/>
    <x v="0"/>
    <s v=""/>
    <x v="4"/>
  </r>
  <r>
    <x v="131"/>
    <n v="2015"/>
    <n v="240.01100159999999"/>
    <n v="46.989002229999997"/>
    <n v="96.837811279999997"/>
    <n v="0"/>
    <n v="0.28201846689999999"/>
    <n v="2.880170256"/>
    <s v="null"/>
    <s v="null"/>
    <s v="null"/>
    <s v="null"/>
    <s v="null"/>
    <s v="null"/>
    <s v="null"/>
    <s v="null"/>
    <s v=""/>
    <x v="108"/>
    <x v="4"/>
    <x v="4"/>
    <n v="97"/>
    <s v="null"/>
    <s v="null"/>
    <x v="0"/>
    <x v="1"/>
    <x v="1"/>
    <s v=""/>
    <x v="4"/>
  </r>
  <r>
    <x v="131"/>
    <n v="2020"/>
    <n v="272.81298829999997"/>
    <n v="45.750999450000002"/>
    <n v="96.371179710000007"/>
    <n v="0"/>
    <n v="3.6288202950000001"/>
    <s v="null"/>
    <s v="null"/>
    <s v="null"/>
    <s v="null"/>
    <s v="null"/>
    <s v="null"/>
    <s v="null"/>
    <s v="null"/>
    <s v="null"/>
    <n v="5"/>
    <x v="1"/>
    <x v="1"/>
    <x v="1"/>
    <n v="96"/>
    <s v="null"/>
    <s v="null"/>
    <x v="0"/>
    <x v="0"/>
    <x v="0"/>
    <s v=""/>
    <x v="4"/>
  </r>
  <r>
    <x v="132"/>
    <n v="2015"/>
    <n v="121858.25"/>
    <n v="79.284996030000002"/>
    <n v="98.025443539999998"/>
    <n v="0"/>
    <n v="1.4123609640000001"/>
    <n v="0.56219549209999997"/>
    <n v="93.286694030000007"/>
    <n v="0"/>
    <n v="4.3109388519999996"/>
    <n v="2.4023671210000002"/>
    <n v="99.263552899999993"/>
    <n v="0"/>
    <n v="0.65503800599999995"/>
    <n v="8.140909465E-2"/>
    <s v=""/>
    <x v="109"/>
    <x v="79"/>
    <x v="77"/>
    <n v="98"/>
    <n v="93"/>
    <n v="99"/>
    <x v="0"/>
    <x v="0"/>
    <x v="0"/>
    <n v="0.86278555999999751"/>
    <x v="5"/>
  </r>
  <r>
    <x v="132"/>
    <n v="2020"/>
    <n v="128932.75"/>
    <n v="80.730995179999994"/>
    <n v="99.679568279999998"/>
    <n v="0"/>
    <n v="0.3204317169"/>
    <n v="0"/>
    <n v="98.337068930000001"/>
    <n v="0"/>
    <n v="1.6629310669999999"/>
    <n v="0"/>
    <n v="100"/>
    <n v="0"/>
    <n v="0"/>
    <n v="0"/>
    <n v="5"/>
    <x v="1"/>
    <x v="1"/>
    <x v="1"/>
    <n v="100"/>
    <n v="98"/>
    <n v="100"/>
    <x v="0"/>
    <x v="0"/>
    <x v="0"/>
    <s v=""/>
    <x v="5"/>
  </r>
  <r>
    <x v="133"/>
    <n v="2015"/>
    <n v="108.8860016"/>
    <n v="22.455999370000001"/>
    <n v="88.308156679999996"/>
    <n v="0"/>
    <n v="11.69184332"/>
    <s v="null"/>
    <s v="null"/>
    <s v="null"/>
    <s v="null"/>
    <s v="null"/>
    <s v="null"/>
    <s v="null"/>
    <s v="null"/>
    <s v="null"/>
    <s v=""/>
    <x v="7"/>
    <x v="4"/>
    <x v="4"/>
    <n v="88"/>
    <s v="null"/>
    <s v="null"/>
    <x v="0"/>
    <x v="1"/>
    <x v="1"/>
    <s v=""/>
    <x v="3"/>
  </r>
  <r>
    <x v="133"/>
    <n v="2019"/>
    <n v="113.810997"/>
    <n v="22.812000269999999"/>
    <n v="88.308156679999996"/>
    <n v="0"/>
    <n v="11.69184332"/>
    <s v="null"/>
    <s v="null"/>
    <s v="null"/>
    <s v="null"/>
    <s v="null"/>
    <s v="null"/>
    <s v="null"/>
    <s v="null"/>
    <s v="null"/>
    <n v="4"/>
    <x v="1"/>
    <x v="1"/>
    <x v="1"/>
    <n v="88"/>
    <s v="null"/>
    <s v="null"/>
    <x v="0"/>
    <x v="0"/>
    <x v="0"/>
    <s v=""/>
    <x v="3"/>
  </r>
  <r>
    <x v="134"/>
    <n v="2015"/>
    <n v="37.722999569999999"/>
    <n v="100"/>
    <n v="100"/>
    <n v="0"/>
    <n v="0"/>
    <n v="0"/>
    <s v="null"/>
    <s v="null"/>
    <s v="null"/>
    <s v="null"/>
    <n v="100"/>
    <n v="0"/>
    <n v="0"/>
    <n v="0"/>
    <s v=""/>
    <x v="7"/>
    <x v="4"/>
    <x v="5"/>
    <n v="100"/>
    <s v="null"/>
    <n v="100"/>
    <x v="1"/>
    <x v="1"/>
    <x v="1"/>
    <s v=""/>
    <x v="1"/>
  </r>
  <r>
    <x v="134"/>
    <n v="2020"/>
    <n v="39.243999479999999"/>
    <n v="100"/>
    <n v="100"/>
    <n v="0"/>
    <n v="0"/>
    <n v="0"/>
    <s v="null"/>
    <s v="null"/>
    <s v="null"/>
    <s v="null"/>
    <n v="100"/>
    <n v="0"/>
    <n v="0"/>
    <n v="0"/>
    <n v="5"/>
    <x v="1"/>
    <x v="1"/>
    <x v="1"/>
    <n v="100"/>
    <s v="null"/>
    <n v="100"/>
    <x v="0"/>
    <x v="0"/>
    <x v="0"/>
    <s v=""/>
    <x v="1"/>
  </r>
  <r>
    <x v="135"/>
    <n v="2015"/>
    <n v="2998.4331050000001"/>
    <n v="68.229995729999999"/>
    <n v="80.813012090000001"/>
    <n v="3.905181378"/>
    <n v="7.5786445809999998"/>
    <n v="7.7031619500000001"/>
    <n v="52.093888010000001"/>
    <n v="5.3335891499999999"/>
    <n v="18.718643360000002"/>
    <n v="23.85387948"/>
    <n v="94.185527239999999"/>
    <n v="3.240070405"/>
    <n v="2.3915155440000002"/>
    <n v="0.1828868106"/>
    <s v=""/>
    <x v="110"/>
    <x v="80"/>
    <x v="78"/>
    <n v="81"/>
    <n v="52"/>
    <n v="94"/>
    <x v="0"/>
    <x v="0"/>
    <x v="0"/>
    <n v="1.3032849580000003"/>
    <x v="3"/>
  </r>
  <r>
    <x v="135"/>
    <n v="2020"/>
    <n v="3278.2919919999999"/>
    <n v="68.656997680000003"/>
    <n v="85.495625270000005"/>
    <n v="2.1464289299999999"/>
    <n v="6.6333667140000001"/>
    <n v="5.7245790809999999"/>
    <n v="61.070751139999999"/>
    <n v="3.0841705720000001"/>
    <n v="17.580781160000001"/>
    <n v="18.264297129999999"/>
    <n v="96.645965579999995"/>
    <n v="1.718335079"/>
    <n v="1.635699341"/>
    <n v="0"/>
    <n v="5"/>
    <x v="1"/>
    <x v="1"/>
    <x v="1"/>
    <n v="85"/>
    <n v="61"/>
    <n v="97"/>
    <x v="0"/>
    <x v="0"/>
    <x v="0"/>
    <s v=""/>
    <x v="3"/>
  </r>
  <r>
    <x v="136"/>
    <n v="2015"/>
    <n v="626.9569702"/>
    <n v="65.805999760000006"/>
    <n v="97.391295369999995"/>
    <n v="1.68690191"/>
    <n v="0.88144584619999999"/>
    <n v="4.035686954E-2"/>
    <n v="95.96066218"/>
    <n v="1.539303155"/>
    <n v="2.3820114100000001"/>
    <n v="0.1180232558"/>
    <n v="98.134678449999996"/>
    <n v="1.763596913"/>
    <n v="0.10172463599999999"/>
    <n v="0"/>
    <s v=""/>
    <x v="111"/>
    <x v="81"/>
    <x v="79"/>
    <n v="97"/>
    <n v="96"/>
    <n v="98"/>
    <x v="0"/>
    <x v="0"/>
    <x v="0"/>
    <n v="0.22883284399999865"/>
    <x v="1"/>
  </r>
  <r>
    <x v="136"/>
    <n v="2020"/>
    <n v="628.06201169999997"/>
    <n v="67.488006589999998"/>
    <n v="98.856916519999999"/>
    <n v="0.54547882039999995"/>
    <n v="0.59231201099999997"/>
    <n v="5.2926508940000002E-3"/>
    <n v="98.161887539999995"/>
    <n v="0"/>
    <n v="1.821833386"/>
    <n v="1.6279069770000001E-2"/>
    <n v="99.191739589999997"/>
    <n v="0.80826041280000005"/>
    <n v="0"/>
    <n v="0"/>
    <n v="5"/>
    <x v="1"/>
    <x v="1"/>
    <x v="1"/>
    <n v="99"/>
    <n v="98"/>
    <n v="99"/>
    <x v="0"/>
    <x v="0"/>
    <x v="0"/>
    <s v=""/>
    <x v="1"/>
  </r>
  <r>
    <x v="137"/>
    <n v="2015"/>
    <n v="4.9660000799999997"/>
    <n v="9.0410003660000005"/>
    <n v="98.070820560000001"/>
    <n v="0"/>
    <n v="1.9291794390000001"/>
    <n v="0"/>
    <s v="null"/>
    <s v="null"/>
    <s v="null"/>
    <s v="null"/>
    <s v="null"/>
    <s v="null"/>
    <s v="null"/>
    <s v="null"/>
    <s v=""/>
    <x v="112"/>
    <x v="4"/>
    <x v="4"/>
    <n v="98"/>
    <s v="null"/>
    <s v="null"/>
    <x v="0"/>
    <x v="1"/>
    <x v="1"/>
    <s v=""/>
    <x v="5"/>
  </r>
  <r>
    <x v="137"/>
    <n v="2020"/>
    <n v="4.9990000720000003"/>
    <n v="9.1149997710000008"/>
    <n v="98.077482619999998"/>
    <n v="0"/>
    <n v="1.922517378"/>
    <n v="0"/>
    <s v="null"/>
    <s v="null"/>
    <s v="null"/>
    <s v="null"/>
    <s v="null"/>
    <s v="null"/>
    <s v="null"/>
    <s v="null"/>
    <n v="5"/>
    <x v="1"/>
    <x v="1"/>
    <x v="1"/>
    <n v="98"/>
    <s v="null"/>
    <s v="null"/>
    <x v="0"/>
    <x v="0"/>
    <x v="0"/>
    <s v=""/>
    <x v="5"/>
  </r>
  <r>
    <x v="138"/>
    <n v="2015"/>
    <n v="34663.609380000002"/>
    <n v="60.808998109999997"/>
    <n v="83.75113288"/>
    <n v="5.9371884149999996"/>
    <n v="8.5178818580000009"/>
    <n v="1.793796851"/>
    <n v="64.172528740000004"/>
    <n v="12.25581871"/>
    <n v="19.029579640000001"/>
    <n v="4.5420729140000002"/>
    <n v="96.369415020000005"/>
    <n v="1.864872571"/>
    <n v="1.743161481"/>
    <n v="2.255092798E-2"/>
    <s v=""/>
    <x v="113"/>
    <x v="82"/>
    <x v="80"/>
    <n v="84"/>
    <n v="64"/>
    <n v="96"/>
    <x v="0"/>
    <x v="0"/>
    <x v="0"/>
    <n v="2.3292538460000003"/>
    <x v="2"/>
  </r>
  <r>
    <x v="138"/>
    <n v="2020"/>
    <n v="36910.558590000001"/>
    <n v="63.531997680000003"/>
    <n v="90.402344679999999"/>
    <n v="5.2635496010000002"/>
    <n v="2.8776725000000001"/>
    <n v="1.456433219"/>
    <n v="77.346128960000001"/>
    <n v="12.03707816"/>
    <n v="6.6230633729999999"/>
    <n v="3.9937295019999999"/>
    <n v="97.896746010000001"/>
    <n v="1.375477117"/>
    <n v="0.72777687589999995"/>
    <n v="0"/>
    <n v="5"/>
    <x v="1"/>
    <x v="1"/>
    <x v="1"/>
    <n v="90"/>
    <n v="77"/>
    <n v="98"/>
    <x v="0"/>
    <x v="0"/>
    <x v="0"/>
    <s v=""/>
    <x v="2"/>
  </r>
  <r>
    <x v="139"/>
    <n v="2015"/>
    <n v="27042.001950000002"/>
    <n v="34.400001529999997"/>
    <n v="51.176175209999997"/>
    <n v="10.3714084"/>
    <n v="26.513493149999999"/>
    <n v="11.938923239999999"/>
    <n v="35.97137876"/>
    <n v="12.36707992"/>
    <n v="34.814873949999999"/>
    <n v="16.846667360000001"/>
    <n v="80.171365829999999"/>
    <n v="6.5657095710000002"/>
    <n v="10.68295442"/>
    <n v="2.5799701810000002"/>
    <s v=""/>
    <x v="114"/>
    <x v="83"/>
    <x v="81"/>
    <n v="51"/>
    <n v="36"/>
    <n v="80"/>
    <x v="0"/>
    <x v="0"/>
    <x v="0"/>
    <n v="1.0163251299999998"/>
    <x v="4"/>
  </r>
  <r>
    <x v="139"/>
    <n v="2020"/>
    <n v="31255.435549999998"/>
    <n v="37.073997499999997"/>
    <n v="63.369425630000002"/>
    <n v="9.9757845070000002"/>
    <n v="16.726145110000001"/>
    <n v="9.9286447590000009"/>
    <n v="48.8666865"/>
    <n v="12.64088359"/>
    <n v="23.686256400000001"/>
    <n v="14.80617352"/>
    <n v="87.98504792"/>
    <n v="5.4522910270000002"/>
    <n v="4.9126846439999996"/>
    <n v="1.649976404"/>
    <n v="5"/>
    <x v="1"/>
    <x v="1"/>
    <x v="1"/>
    <n v="63"/>
    <n v="49"/>
    <n v="88"/>
    <x v="0"/>
    <x v="0"/>
    <x v="0"/>
    <s v=""/>
    <x v="4"/>
  </r>
  <r>
    <x v="140"/>
    <n v="2015"/>
    <n v="52680.722659999999"/>
    <n v="29.857999800000002"/>
    <n v="73.587470499999995"/>
    <n v="6.8355322689999998"/>
    <n v="8.269037119"/>
    <n v="11.30796011"/>
    <n v="67.249613539999999"/>
    <n v="8.0422803540000007"/>
    <n v="10.1459869"/>
    <n v="14.562119210000001"/>
    <n v="88.476276290000001"/>
    <n v="4.0006563789999996"/>
    <n v="3.859732696"/>
    <n v="3.6633346320000002"/>
    <s v=""/>
    <x v="115"/>
    <x v="84"/>
    <x v="82"/>
    <n v="74"/>
    <n v="67"/>
    <n v="88"/>
    <x v="0"/>
    <x v="0"/>
    <x v="0"/>
    <n v="0.84426827599999976"/>
    <x v="3"/>
  </r>
  <r>
    <x v="140"/>
    <n v="2020"/>
    <n v="54409.792970000002"/>
    <n v="31.14100075"/>
    <n v="83.718191910000002"/>
    <n v="1.595436949"/>
    <n v="5.1094247800000003"/>
    <n v="9.5769463619999993"/>
    <n v="78.422564690000002"/>
    <n v="2.3169621419999999"/>
    <n v="6.5923936940000001"/>
    <n v="12.66807947"/>
    <n v="95.427886060000006"/>
    <n v="0"/>
    <n v="1.8302830059999999"/>
    <n v="2.741830931"/>
    <n v="5"/>
    <x v="1"/>
    <x v="1"/>
    <x v="1"/>
    <n v="84"/>
    <n v="78"/>
    <n v="95"/>
    <x v="0"/>
    <x v="0"/>
    <x v="0"/>
    <s v=""/>
    <x v="3"/>
  </r>
  <r>
    <x v="141"/>
    <n v="2015"/>
    <n v="2314.9008789999998"/>
    <n v="46.90000534"/>
    <n v="82.524135150000006"/>
    <n v="7.2754761539999997"/>
    <n v="4.4164614110000002"/>
    <n v="5.7839272810000004"/>
    <n v="70.141031380000001"/>
    <n v="11.72007222"/>
    <n v="7.6143896370000004"/>
    <n v="10.52450676"/>
    <n v="96.544235619999995"/>
    <n v="2.2433222979999998"/>
    <n v="0.79577988889999995"/>
    <n v="0.41666219110000002"/>
    <s v=""/>
    <x v="116"/>
    <x v="85"/>
    <x v="83"/>
    <n v="83"/>
    <n v="70"/>
    <n v="97"/>
    <x v="0"/>
    <x v="0"/>
    <x v="0"/>
    <n v="0.2784812639999984"/>
    <x v="4"/>
  </r>
  <r>
    <x v="141"/>
    <n v="2020"/>
    <n v="2540.9160160000001"/>
    <n v="52.033000950000002"/>
    <n v="84.270036279999999"/>
    <n v="7.0876275099999999"/>
    <n v="3.740143722"/>
    <n v="4.9021924849999996"/>
    <n v="71.256167430000005"/>
    <n v="11.97218925"/>
    <n v="7.0818037589999996"/>
    <n v="9.6898395629999996"/>
    <n v="96.266965350000007"/>
    <n v="2.5847589649999998"/>
    <n v="0.65961026379999999"/>
    <n v="0.4886654211"/>
    <n v="5"/>
    <x v="1"/>
    <x v="1"/>
    <x v="1"/>
    <n v="84"/>
    <n v="71"/>
    <n v="96"/>
    <x v="0"/>
    <x v="0"/>
    <x v="0"/>
    <s v=""/>
    <x v="4"/>
  </r>
  <r>
    <x v="142"/>
    <n v="2015"/>
    <n v="10.373999599999999"/>
    <n v="100"/>
    <n v="100"/>
    <n v="0"/>
    <n v="0"/>
    <n v="0"/>
    <s v="null"/>
    <s v="null"/>
    <s v="null"/>
    <s v="null"/>
    <n v="100"/>
    <n v="0"/>
    <n v="0"/>
    <n v="0"/>
    <s v=""/>
    <x v="7"/>
    <x v="4"/>
    <x v="5"/>
    <n v="100"/>
    <s v="null"/>
    <n v="100"/>
    <x v="1"/>
    <x v="1"/>
    <x v="1"/>
    <s v=""/>
    <x v="3"/>
  </r>
  <r>
    <x v="142"/>
    <n v="2020"/>
    <n v="10.833999629999999"/>
    <n v="100"/>
    <n v="100"/>
    <n v="0"/>
    <n v="0"/>
    <n v="0"/>
    <s v="null"/>
    <s v="null"/>
    <s v="null"/>
    <s v="null"/>
    <n v="100"/>
    <n v="0"/>
    <n v="0"/>
    <n v="0"/>
    <n v="5"/>
    <x v="1"/>
    <x v="1"/>
    <x v="1"/>
    <n v="100"/>
    <s v="null"/>
    <n v="100"/>
    <x v="0"/>
    <x v="0"/>
    <x v="0"/>
    <s v=""/>
    <x v="3"/>
  </r>
  <r>
    <x v="143"/>
    <n v="2015"/>
    <n v="27015.033200000002"/>
    <n v="18.556999210000001"/>
    <n v="87.808467590000006"/>
    <n v="3.1679044589999998"/>
    <n v="7.2642085280000002"/>
    <n v="1.759419423"/>
    <n v="87.241979639999997"/>
    <n v="3.3102712580000002"/>
    <n v="7.5313174839999997"/>
    <n v="1.9164316180000001"/>
    <n v="90.294671100000002"/>
    <n v="2.5430847519999999"/>
    <n v="6.091920182"/>
    <n v="1.07032397"/>
    <s v=""/>
    <x v="117"/>
    <x v="86"/>
    <x v="84"/>
    <n v="88"/>
    <n v="87"/>
    <n v="90"/>
    <x v="0"/>
    <x v="0"/>
    <x v="0"/>
    <n v="0.7356659900000011"/>
    <x v="0"/>
  </r>
  <r>
    <x v="143"/>
    <n v="2020"/>
    <n v="29136.808590000001"/>
    <n v="20.57600021"/>
    <n v="90.074541789999998"/>
    <n v="3.979825725"/>
    <n v="4.699081176"/>
    <n v="1.246551314"/>
    <n v="90.203271650000005"/>
    <n v="4.2073482459999996"/>
    <n v="4.2690239510000003"/>
    <n v="1.320356149"/>
    <n v="89.577633160000005"/>
    <n v="3.1015814110000002"/>
    <n v="6.359123168"/>
    <n v="0.96166225849999998"/>
    <n v="5"/>
    <x v="1"/>
    <x v="1"/>
    <x v="1"/>
    <n v="90"/>
    <n v="90"/>
    <n v="90"/>
    <x v="0"/>
    <x v="0"/>
    <x v="0"/>
    <s v=""/>
    <x v="0"/>
  </r>
  <r>
    <x v="144"/>
    <n v="2015"/>
    <n v="16938.492190000001"/>
    <n v="90.172996519999998"/>
    <n v="99.999998559999995"/>
    <n v="0"/>
    <n v="1.441336238E-6"/>
    <n v="0"/>
    <n v="100"/>
    <n v="0"/>
    <n v="0"/>
    <n v="0"/>
    <n v="100"/>
    <n v="0"/>
    <n v="0"/>
    <n v="0"/>
    <s v=""/>
    <x v="118"/>
    <x v="5"/>
    <x v="5"/>
    <n v="100"/>
    <n v="100"/>
    <n v="100"/>
    <x v="1"/>
    <x v="1"/>
    <x v="1"/>
    <n v="0"/>
    <x v="1"/>
  </r>
  <r>
    <x v="144"/>
    <n v="2020"/>
    <n v="17134.873049999998"/>
    <n v="92.236000059999995"/>
    <n v="99.999999290000005"/>
    <n v="0"/>
    <n v="7.1240862099999999E-7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145"/>
    <n v="2015"/>
    <n v="271.06201170000003"/>
    <n v="69.379005430000007"/>
    <n v="98.138558489999994"/>
    <n v="0"/>
    <n v="1.861441508"/>
    <n v="0"/>
    <s v="null"/>
    <s v="null"/>
    <s v="null"/>
    <s v="null"/>
    <s v="null"/>
    <s v="null"/>
    <s v="null"/>
    <s v="null"/>
    <s v=""/>
    <x v="119"/>
    <x v="4"/>
    <x v="4"/>
    <n v="98"/>
    <s v="null"/>
    <s v="null"/>
    <x v="0"/>
    <x v="1"/>
    <x v="1"/>
    <s v=""/>
    <x v="3"/>
  </r>
  <r>
    <x v="145"/>
    <n v="2020"/>
    <n v="285.4909973"/>
    <n v="71.517997739999998"/>
    <n v="99.305320570000006"/>
    <n v="0"/>
    <n v="0.69467942780000003"/>
    <n v="0"/>
    <s v="null"/>
    <s v="null"/>
    <s v="null"/>
    <s v="null"/>
    <s v="null"/>
    <s v="null"/>
    <s v="null"/>
    <s v="null"/>
    <n v="5"/>
    <x v="1"/>
    <x v="1"/>
    <x v="1"/>
    <n v="99"/>
    <s v="null"/>
    <s v="null"/>
    <x v="0"/>
    <x v="0"/>
    <x v="0"/>
    <s v=""/>
    <x v="3"/>
  </r>
  <r>
    <x v="146"/>
    <n v="2015"/>
    <n v="4614.5268550000001"/>
    <n v="86.340995789999994"/>
    <n v="99.999997350000001"/>
    <n v="0"/>
    <n v="2.6453484029999998E-6"/>
    <n v="0"/>
    <n v="100"/>
    <n v="0"/>
    <n v="0"/>
    <n v="0"/>
    <n v="100"/>
    <n v="0"/>
    <n v="0"/>
    <n v="0"/>
    <s v=""/>
    <x v="120"/>
    <x v="5"/>
    <x v="5"/>
    <n v="100"/>
    <n v="100"/>
    <n v="100"/>
    <x v="1"/>
    <x v="1"/>
    <x v="1"/>
    <n v="0"/>
    <x v="3"/>
  </r>
  <r>
    <x v="146"/>
    <n v="2020"/>
    <n v="4822.2329099999997"/>
    <n v="86.698997500000004"/>
    <n v="100.00000129999999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3"/>
  </r>
  <r>
    <x v="147"/>
    <n v="2015"/>
    <n v="6223.2338870000003"/>
    <n v="57.894996640000002"/>
    <n v="81.35312854"/>
    <n v="1.4259273880000001"/>
    <n v="13.835758999999999"/>
    <n v="3.3851850699999999"/>
    <n v="59.50465784"/>
    <n v="3.2389618649999998"/>
    <n v="29.55960602"/>
    <n v="7.6967742709999998"/>
    <n v="97.242754880000007"/>
    <n v="0.1073710103"/>
    <n v="2.4003566219999999"/>
    <n v="0.24951748460000001"/>
    <s v=""/>
    <x v="121"/>
    <x v="87"/>
    <x v="85"/>
    <n v="81"/>
    <n v="60"/>
    <n v="97"/>
    <x v="0"/>
    <x v="0"/>
    <x v="0"/>
    <n v="-0.11228258799999792"/>
    <x v="5"/>
  </r>
  <r>
    <x v="147"/>
    <n v="2020"/>
    <n v="6624.5541990000002"/>
    <n v="59.012001040000001"/>
    <n v="81.708753799999997"/>
    <n v="1.506645682"/>
    <n v="13.530531140000001"/>
    <n v="3.2540693780000001"/>
    <n v="59.107446629999998"/>
    <n v="3.5209742849999999"/>
    <n v="29.780173680000001"/>
    <n v="7.5914054000000002"/>
    <n v="97.406956609999995"/>
    <n v="0.10755231429999999"/>
    <n v="2.244007656"/>
    <n v="0.24148342289999999"/>
    <n v="5"/>
    <x v="1"/>
    <x v="1"/>
    <x v="1"/>
    <n v="82"/>
    <n v="59"/>
    <n v="97"/>
    <x v="0"/>
    <x v="0"/>
    <x v="0"/>
    <s v=""/>
    <x v="5"/>
  </r>
  <r>
    <x v="148"/>
    <n v="2015"/>
    <n v="20001.662110000001"/>
    <n v="16.24699974"/>
    <n v="45.482458059999999"/>
    <n v="16.128836960000001"/>
    <n v="34.719560010000002"/>
    <n v="3.6691449719999998"/>
    <n v="37.329941650000002"/>
    <n v="17.64359486"/>
    <n v="40.888487750000003"/>
    <n v="4.1379757509999999"/>
    <n v="87.508539040000002"/>
    <n v="8.3202861959999996"/>
    <n v="2.918844344"/>
    <n v="1.252330425"/>
    <s v=""/>
    <x v="122"/>
    <x v="88"/>
    <x v="86"/>
    <n v="45"/>
    <n v="37"/>
    <n v="88"/>
    <x v="0"/>
    <x v="0"/>
    <x v="0"/>
    <n v="0.70378339000000101"/>
    <x v="4"/>
  </r>
  <r>
    <x v="148"/>
    <n v="2020"/>
    <n v="24206.636719999999"/>
    <n v="16.625999449999998"/>
    <n v="46.911797470000003"/>
    <n v="21.653898699999999"/>
    <n v="27.027512439999999"/>
    <n v="4.4067913919999997"/>
    <n v="39.154159319999998"/>
    <n v="23.987740389999999"/>
    <n v="31.991506480000002"/>
    <n v="4.8665938129999997"/>
    <n v="85.813839759999993"/>
    <n v="9.9504408289999997"/>
    <n v="2.1346877800000001"/>
    <n v="2.1010316339999999"/>
    <n v="5"/>
    <x v="1"/>
    <x v="1"/>
    <x v="1"/>
    <n v="47"/>
    <n v="39"/>
    <n v="86"/>
    <x v="0"/>
    <x v="0"/>
    <x v="0"/>
    <s v=""/>
    <x v="4"/>
  </r>
  <r>
    <x v="149"/>
    <n v="2015"/>
    <n v="181137.45310000001"/>
    <n v="47.837997440000002"/>
    <n v="68.779755460000004"/>
    <n v="6.7135509960000004"/>
    <n v="14.733762459999999"/>
    <n v="9.7729310859999998"/>
    <n v="53.492449000000001"/>
    <n v="7.1064402710000003"/>
    <n v="23.107160100000002"/>
    <n v="16.29395062"/>
    <n v="85.448858319999999"/>
    <n v="6.2851490559999998"/>
    <n v="5.6035061180000003"/>
    <n v="2.6624865010000001"/>
    <s v=""/>
    <x v="123"/>
    <x v="89"/>
    <x v="87"/>
    <n v="69"/>
    <n v="53"/>
    <n v="85"/>
    <x v="0"/>
    <x v="0"/>
    <x v="0"/>
    <n v="0.25138283199999867"/>
    <x v="4"/>
  </r>
  <r>
    <x v="149"/>
    <n v="2020"/>
    <n v="206139.5938"/>
    <n v="51.958000179999999"/>
    <n v="77.609053380000006"/>
    <n v="4.9793993429999999"/>
    <n v="11.79691148"/>
    <n v="5.6146357939999998"/>
    <n v="61.658210029999999"/>
    <n v="7.1289245829999999"/>
    <n v="20.924875350000001"/>
    <n v="10.28799004"/>
    <n v="92.357705190000004"/>
    <n v="2.9918806500000001"/>
    <n v="3.356908786"/>
    <n v="1.2935053700000001"/>
    <n v="5"/>
    <x v="1"/>
    <x v="1"/>
    <x v="1"/>
    <n v="78"/>
    <n v="62"/>
    <n v="92"/>
    <x v="0"/>
    <x v="0"/>
    <x v="0"/>
    <s v=""/>
    <x v="4"/>
  </r>
  <r>
    <x v="150"/>
    <n v="2015"/>
    <n v="1.6100000139999999"/>
    <n v="42.568000789999999"/>
    <n v="97.606139409999997"/>
    <n v="0"/>
    <n v="2.393860594"/>
    <n v="0"/>
    <s v="null"/>
    <s v="null"/>
    <s v="null"/>
    <s v="null"/>
    <s v="null"/>
    <s v="null"/>
    <s v="null"/>
    <s v="null"/>
    <s v=""/>
    <x v="124"/>
    <x v="4"/>
    <x v="4"/>
    <n v="98"/>
    <s v="null"/>
    <s v="null"/>
    <x v="0"/>
    <x v="1"/>
    <x v="1"/>
    <s v=""/>
    <x v="3"/>
  </r>
  <r>
    <x v="150"/>
    <n v="2020"/>
    <n v="1.618000031"/>
    <n v="46.202003480000002"/>
    <n v="97.010876179999997"/>
    <n v="0"/>
    <n v="2.9891238219999998"/>
    <n v="0"/>
    <s v="null"/>
    <s v="null"/>
    <s v="null"/>
    <s v="null"/>
    <s v="null"/>
    <s v="null"/>
    <s v="null"/>
    <s v="null"/>
    <n v="5"/>
    <x v="1"/>
    <x v="1"/>
    <x v="1"/>
    <n v="97"/>
    <s v="null"/>
    <s v="null"/>
    <x v="0"/>
    <x v="0"/>
    <x v="0"/>
    <s v=""/>
    <x v="3"/>
  </r>
  <r>
    <x v="151"/>
    <n v="2015"/>
    <n v="2079.334961"/>
    <n v="57.407997129999998"/>
    <n v="97.472332829999999"/>
    <n v="1.8859917129999999"/>
    <n v="0.59247317450000003"/>
    <n v="4.9202279760000002E-2"/>
    <n v="97.633233129999994"/>
    <n v="1.2224645000000001"/>
    <n v="1.0287823730000001"/>
    <n v="0.11552"/>
    <n v="97.352958079999993"/>
    <n v="2.37827419"/>
    <n v="0.2687677275"/>
    <n v="0"/>
    <s v=""/>
    <x v="125"/>
    <x v="90"/>
    <x v="88"/>
    <n v="97"/>
    <n v="98"/>
    <n v="97"/>
    <x v="0"/>
    <x v="0"/>
    <x v="0"/>
    <n v="-0.14979269399999851"/>
    <x v="1"/>
  </r>
  <r>
    <x v="151"/>
    <n v="2020"/>
    <n v="2083.3798830000001"/>
    <n v="58.481998439999998"/>
    <n v="97.742815789999995"/>
    <n v="1.6349941400000001"/>
    <n v="0.57422847619999995"/>
    <n v="4.796159706E-2"/>
    <n v="97.468714570000003"/>
    <n v="1.505202232"/>
    <n v="0.91056319819999998"/>
    <n v="0.11552"/>
    <n v="97.937402989999995"/>
    <n v="1.7271369539999999"/>
    <n v="0.33546005629999998"/>
    <n v="0"/>
    <n v="5"/>
    <x v="1"/>
    <x v="1"/>
    <x v="1"/>
    <n v="98"/>
    <n v="97"/>
    <n v="98"/>
    <x v="0"/>
    <x v="0"/>
    <x v="0"/>
    <s v=""/>
    <x v="1"/>
  </r>
  <r>
    <x v="152"/>
    <n v="2015"/>
    <n v="55.778999329999998"/>
    <n v="91.356994630000003"/>
    <n v="99.980183389999993"/>
    <n v="0"/>
    <n v="1.9816611519999999E-2"/>
    <n v="0"/>
    <s v="null"/>
    <s v="null"/>
    <s v="null"/>
    <s v="null"/>
    <s v="null"/>
    <s v="null"/>
    <s v="null"/>
    <s v="null"/>
    <s v=""/>
    <x v="126"/>
    <x v="4"/>
    <x v="4"/>
    <n v="100"/>
    <s v="null"/>
    <s v="null"/>
    <x v="1"/>
    <x v="1"/>
    <x v="1"/>
    <s v=""/>
    <x v="3"/>
  </r>
  <r>
    <x v="152"/>
    <n v="2020"/>
    <n v="57.556999210000001"/>
    <n v="91.797996519999998"/>
    <n v="100"/>
    <n v="0"/>
    <n v="0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3"/>
  </r>
  <r>
    <x v="153"/>
    <n v="2015"/>
    <n v="5199.8271480000003"/>
    <n v="81.090995789999994"/>
    <n v="100.0000012"/>
    <n v="0"/>
    <n v="0"/>
    <n v="0"/>
    <n v="100"/>
    <n v="0"/>
    <n v="0"/>
    <n v="0"/>
    <n v="100"/>
    <n v="0"/>
    <n v="0"/>
    <n v="0"/>
    <s v=""/>
    <x v="127"/>
    <x v="5"/>
    <x v="5"/>
    <n v="100"/>
    <n v="100"/>
    <n v="100"/>
    <x v="1"/>
    <x v="1"/>
    <x v="1"/>
    <n v="0"/>
    <x v="1"/>
  </r>
  <r>
    <x v="153"/>
    <n v="2020"/>
    <n v="5421.2421880000002"/>
    <n v="82.973991389999995"/>
    <n v="99.999995499999997"/>
    <n v="0"/>
    <n v="4.5034074529999998E-6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154"/>
    <n v="2015"/>
    <n v="4267.3408200000003"/>
    <n v="81.349998470000003"/>
    <n v="90.238485639999993"/>
    <n v="8.2088027879999999"/>
    <n v="1.473142599"/>
    <n v="7.9568975099999995E-2"/>
    <n v="74.366908460000005"/>
    <n v="21.097672360000001"/>
    <n v="4.3867318319999997"/>
    <n v="0.14868735080000001"/>
    <n v="93.877145080000005"/>
    <n v="5.2539479289999997"/>
    <n v="0.80518384210000005"/>
    <n v="6.3723150359999994E-2"/>
    <s v=""/>
    <x v="128"/>
    <x v="91"/>
    <x v="89"/>
    <n v="90"/>
    <n v="74"/>
    <n v="94"/>
    <x v="0"/>
    <x v="0"/>
    <x v="0"/>
    <n v="0.21220330600000067"/>
    <x v="2"/>
  </r>
  <r>
    <x v="154"/>
    <n v="2020"/>
    <n v="5106.6220700000003"/>
    <n v="86.275993349999993"/>
    <n v="92.168024689999996"/>
    <n v="7.5414198929999996"/>
    <n v="0.26040520360000002"/>
    <n v="3.0150217449999999E-2"/>
    <n v="76.250779910000006"/>
    <n v="21.632121130000002"/>
    <n v="1.897409218"/>
    <n v="0.21968973750000001"/>
    <n v="94.7"/>
    <n v="5.3"/>
    <n v="0"/>
    <n v="0"/>
    <n v="5"/>
    <x v="1"/>
    <x v="1"/>
    <x v="1"/>
    <n v="92"/>
    <n v="76"/>
    <n v="95"/>
    <x v="0"/>
    <x v="0"/>
    <x v="0"/>
    <s v=""/>
    <x v="2"/>
  </r>
  <r>
    <x v="155"/>
    <n v="2015"/>
    <n v="199426.95310000001"/>
    <n v="36.026000979999999"/>
    <n v="89.454982340000001"/>
    <n v="3.6559530200000001"/>
    <n v="4.4216911899999998"/>
    <n v="2.4673734469999999"/>
    <n v="87.15095676"/>
    <n v="3.9565638390000002"/>
    <n v="5.2364128790000004"/>
    <n v="3.6560665229999998"/>
    <n v="93.546408839999998"/>
    <n v="3.1221364330000001"/>
    <n v="2.9749303889999998"/>
    <n v="0.35652434"/>
    <s v=""/>
    <x v="129"/>
    <x v="92"/>
    <x v="90"/>
    <n v="89"/>
    <n v="87"/>
    <n v="94"/>
    <x v="0"/>
    <x v="0"/>
    <x v="0"/>
    <n v="0.44545259799999998"/>
    <x v="0"/>
  </r>
  <r>
    <x v="155"/>
    <n v="2020"/>
    <n v="220892.32810000001"/>
    <n v="37.165000919999997"/>
    <n v="90.148965079999996"/>
    <n v="3.8222795249999999"/>
    <n v="4.4133075740000001"/>
    <n v="1.61544782"/>
    <n v="88.599860759999999"/>
    <n v="3.852278117"/>
    <n v="5.1745965089999997"/>
    <n v="2.3732646169999998"/>
    <n v="92.768049849999997"/>
    <n v="3.7715611619999998"/>
    <n v="3.126184571"/>
    <n v="0.33420442230000003"/>
    <n v="5"/>
    <x v="1"/>
    <x v="1"/>
    <x v="1"/>
    <n v="90"/>
    <n v="89"/>
    <n v="93"/>
    <x v="0"/>
    <x v="0"/>
    <x v="0"/>
    <s v=""/>
    <x v="0"/>
  </r>
  <r>
    <x v="156"/>
    <n v="2015"/>
    <n v="17.665000920000001"/>
    <n v="78.158996579999993"/>
    <n v="99.630150850000007"/>
    <n v="0"/>
    <n v="0.36984914990000001"/>
    <n v="0"/>
    <n v="99.61387148"/>
    <n v="0"/>
    <n v="0.38612851729999997"/>
    <n v="0"/>
    <n v="99.634701730000003"/>
    <n v="0"/>
    <n v="0.36529827059999997"/>
    <n v="0"/>
    <s v=""/>
    <x v="130"/>
    <x v="93"/>
    <x v="91"/>
    <n v="100"/>
    <n v="100"/>
    <n v="100"/>
    <x v="1"/>
    <x v="1"/>
    <x v="1"/>
    <n v="2.8722658000000931E-2"/>
    <x v="3"/>
  </r>
  <r>
    <x v="156"/>
    <n v="2020"/>
    <n v="18.091999049999998"/>
    <n v="80.987998959999999"/>
    <n v="99.657545499999998"/>
    <n v="0"/>
    <n v="0.34245449839999997"/>
    <n v="0"/>
    <n v="99.756985029999996"/>
    <n v="0"/>
    <n v="0.2430149677"/>
    <n v="0"/>
    <n v="99.634201989999994"/>
    <n v="0"/>
    <n v="0.36579800779999999"/>
    <n v="0"/>
    <n v="5"/>
    <x v="1"/>
    <x v="1"/>
    <x v="1"/>
    <n v="100"/>
    <n v="100"/>
    <n v="100"/>
    <x v="0"/>
    <x v="0"/>
    <x v="0"/>
    <s v=""/>
    <x v="3"/>
  </r>
  <r>
    <x v="157"/>
    <n v="2015"/>
    <n v="3968.48999"/>
    <n v="66.695999150000006"/>
    <n v="92.904365609999999"/>
    <n v="1.845644171"/>
    <n v="3.160016841"/>
    <n v="2.08997338"/>
    <n v="83.679579529999998"/>
    <n v="1.737106037"/>
    <n v="8.379298168"/>
    <n v="6.2040162600000004"/>
    <n v="97.510677389999998"/>
    <n v="1.899841721"/>
    <n v="0.55381483909999996"/>
    <n v="3.5666046159999999E-2"/>
    <s v=""/>
    <x v="131"/>
    <x v="94"/>
    <x v="92"/>
    <n v="93"/>
    <n v="84"/>
    <n v="98"/>
    <x v="0"/>
    <x v="0"/>
    <x v="0"/>
    <n v="0.41305768999999948"/>
    <x v="5"/>
  </r>
  <r>
    <x v="157"/>
    <n v="2020"/>
    <n v="4314.7680659999996"/>
    <n v="68.414001459999994"/>
    <n v="94.372544360000006"/>
    <n v="1.8734805919999999"/>
    <n v="2.2623042469999999"/>
    <n v="1.491670799"/>
    <n v="86.323083260000004"/>
    <n v="1.791982583"/>
    <n v="7.1623643420000001"/>
    <n v="4.7225698109999996"/>
    <n v="98.088892670000007"/>
    <n v="1.9111073329999999"/>
    <n v="0"/>
    <n v="0"/>
    <n v="5"/>
    <x v="1"/>
    <x v="1"/>
    <x v="1"/>
    <n v="94"/>
    <n v="86"/>
    <n v="98"/>
    <x v="0"/>
    <x v="0"/>
    <x v="0"/>
    <s v=""/>
    <x v="5"/>
  </r>
  <r>
    <x v="158"/>
    <n v="2015"/>
    <n v="8107.7719729999999"/>
    <n v="13.01200008"/>
    <n v="41.485508439999997"/>
    <n v="1.8099530800000001"/>
    <n v="21.261051999999999"/>
    <n v="35.443486479999997"/>
    <n v="34.990633000000003"/>
    <n v="1.8047244330000001"/>
    <n v="23.25354875"/>
    <n v="39.951093819999997"/>
    <n v="84.90514306"/>
    <n v="1.844907912"/>
    <n v="7.9407764350000001"/>
    <n v="5.309172598"/>
    <s v=""/>
    <x v="132"/>
    <x v="95"/>
    <x v="93"/>
    <n v="41"/>
    <n v="35"/>
    <n v="85"/>
    <x v="0"/>
    <x v="0"/>
    <x v="0"/>
    <n v="0.58211641799999969"/>
    <x v="3"/>
  </r>
  <r>
    <x v="158"/>
    <n v="2020"/>
    <n v="8947.0273440000001"/>
    <n v="13.34500027"/>
    <n v="45.344017520000001"/>
    <n v="2.128564452"/>
    <n v="22.157624949999999"/>
    <n v="30.369793080000001"/>
    <n v="39.071343669999997"/>
    <n v="2.4298502929999999"/>
    <n v="24.431800859999999"/>
    <n v="34.067005170000002"/>
    <n v="86.075271639999997"/>
    <n v="0.17218226079999999"/>
    <n v="7.3903855639999998"/>
    <n v="6.3621605319999999"/>
    <n v="5"/>
    <x v="1"/>
    <x v="1"/>
    <x v="1"/>
    <n v="45"/>
    <n v="39"/>
    <n v="86"/>
    <x v="0"/>
    <x v="0"/>
    <x v="0"/>
    <s v=""/>
    <x v="3"/>
  </r>
  <r>
    <x v="159"/>
    <n v="2015"/>
    <n v="6688.7460940000001"/>
    <n v="60.75"/>
    <n v="96.836214530000007"/>
    <n v="0.32842400300000002"/>
    <n v="2.7567681990000001"/>
    <n v="7.8593266980000007E-2"/>
    <n v="93.344700290000006"/>
    <n v="0.69766643969999997"/>
    <n v="5.757395646"/>
    <n v="0.20023762880000001"/>
    <n v="99.092048730000002"/>
    <n v="8.9859971169999997E-2"/>
    <n v="0.81809130100000005"/>
    <n v="0"/>
    <s v=""/>
    <x v="133"/>
    <x v="96"/>
    <x v="94"/>
    <n v="97"/>
    <n v="93"/>
    <n v="99"/>
    <x v="0"/>
    <x v="0"/>
    <x v="0"/>
    <n v="0.99436548599999808"/>
    <x v="5"/>
  </r>
  <r>
    <x v="159"/>
    <n v="2020"/>
    <n v="7132.5297849999997"/>
    <n v="62.182994839999999"/>
    <n v="99.593466329999998"/>
    <n v="0.40653024389999998"/>
    <n v="3.4229177000000001E-6"/>
    <n v="0"/>
    <n v="99.111227529999994"/>
    <n v="0.88877246840000002"/>
    <n v="0"/>
    <n v="0"/>
    <n v="99.886748539999999"/>
    <n v="0.11325146429999999"/>
    <n v="0"/>
    <n v="0"/>
    <n v="5"/>
    <x v="1"/>
    <x v="1"/>
    <x v="1"/>
    <n v="100"/>
    <n v="99"/>
    <n v="100"/>
    <x v="0"/>
    <x v="0"/>
    <x v="0"/>
    <s v=""/>
    <x v="5"/>
  </r>
  <r>
    <x v="160"/>
    <n v="2015"/>
    <n v="30470.738280000001"/>
    <n v="77.357002260000002"/>
    <n v="90.282003040000006"/>
    <n v="0.93258347190000002"/>
    <n v="5.7636260549999996"/>
    <n v="3.0217874390000001"/>
    <n v="73.287623839999995"/>
    <n v="1.5230403370000001"/>
    <n v="12.99206766"/>
    <n v="12.197268169999999"/>
    <n v="95.256387020000005"/>
    <n v="0.75975208999999999"/>
    <n v="3.6478085579999999"/>
    <n v="0.33605232909999999"/>
    <s v=""/>
    <x v="134"/>
    <x v="97"/>
    <x v="95"/>
    <n v="90"/>
    <n v="73"/>
    <n v="95"/>
    <x v="0"/>
    <x v="0"/>
    <x v="0"/>
    <n v="1.2416715180000011"/>
    <x v="5"/>
  </r>
  <r>
    <x v="160"/>
    <n v="2020"/>
    <n v="32971.847659999999"/>
    <n v="78.297004700000002"/>
    <n v="93.139366210000006"/>
    <n v="0.84955935110000003"/>
    <n v="4.1504683489999996"/>
    <n v="1.8606060870000001"/>
    <n v="80.79943849"/>
    <n v="1.5969437710000001"/>
    <n v="9.6126911629999992"/>
    <n v="7.9909265779999998"/>
    <n v="96.559844080000005"/>
    <n v="0.64239323559999995"/>
    <n v="2.6364086929999999"/>
    <n v="0.1613539953"/>
    <n v="5"/>
    <x v="1"/>
    <x v="1"/>
    <x v="1"/>
    <n v="93"/>
    <n v="81"/>
    <n v="97"/>
    <x v="0"/>
    <x v="0"/>
    <x v="0"/>
    <s v=""/>
    <x v="5"/>
  </r>
  <r>
    <x v="161"/>
    <n v="2015"/>
    <n v="102113.2031"/>
    <n v="46.284000399999996"/>
    <n v="92.017701020000004"/>
    <n v="2.9204293190000001"/>
    <n v="4.5321384619999998"/>
    <n v="0.52973119440000005"/>
    <n v="88.208162329999993"/>
    <n v="3.8258925420000001"/>
    <n v="7.1112130369999997"/>
    <n v="0.85473209370000003"/>
    <n v="96.438952139999998"/>
    <n v="1.8695723529999999"/>
    <n v="1.5389318729999999"/>
    <n v="0.15254363930000001"/>
    <s v=""/>
    <x v="135"/>
    <x v="98"/>
    <x v="96"/>
    <n v="92"/>
    <n v="88"/>
    <n v="96"/>
    <x v="0"/>
    <x v="0"/>
    <x v="0"/>
    <n v="0.36067810600000028"/>
    <x v="0"/>
  </r>
  <r>
    <x v="161"/>
    <n v="2020"/>
    <n v="109581.08590000001"/>
    <n v="47.407997129999998"/>
    <n v="94.109034559999998"/>
    <n v="2.8564861370000001"/>
    <n v="3.0344793069999998"/>
    <n v="0"/>
    <n v="91.06193322"/>
    <n v="3.9595204279999998"/>
    <n v="4.978546347"/>
    <n v="0"/>
    <n v="97.489332500000003"/>
    <n v="1.632836465"/>
    <n v="0.87783103600000001"/>
    <n v="0"/>
    <n v="5"/>
    <x v="1"/>
    <x v="1"/>
    <x v="1"/>
    <n v="94"/>
    <n v="91"/>
    <n v="97"/>
    <x v="0"/>
    <x v="0"/>
    <x v="0"/>
    <s v=""/>
    <x v="0"/>
  </r>
  <r>
    <x v="162"/>
    <n v="2015"/>
    <n v="38034.074220000002"/>
    <n v="60.27799606"/>
    <n v="99.232069879999997"/>
    <n v="0"/>
    <n v="0.76793012459999999"/>
    <n v="0"/>
    <n v="98.537903229999998"/>
    <n v="0"/>
    <n v="1.4620967739999999"/>
    <n v="0"/>
    <n v="99.689516130000001"/>
    <n v="0"/>
    <n v="0.31048387100000002"/>
    <n v="0"/>
    <s v=""/>
    <x v="136"/>
    <x v="99"/>
    <x v="97"/>
    <n v="99"/>
    <n v="99"/>
    <n v="100"/>
    <x v="0"/>
    <x v="0"/>
    <x v="1"/>
    <n v="0.2414516120000002"/>
    <x v="1"/>
  </r>
  <r>
    <x v="162"/>
    <n v="2020"/>
    <n v="37846.605470000002"/>
    <n v="60.043003079999998"/>
    <n v="99.966591550000004"/>
    <n v="0"/>
    <n v="3.3408445289999998E-2"/>
    <n v="0"/>
    <n v="100"/>
    <n v="0"/>
    <n v="0"/>
    <n v="0"/>
    <n v="99.944354840000003"/>
    <n v="0"/>
    <n v="5.5645161290000002E-2"/>
    <n v="0"/>
    <n v="5"/>
    <x v="1"/>
    <x v="1"/>
    <x v="1"/>
    <n v="100"/>
    <n v="100"/>
    <n v="100"/>
    <x v="0"/>
    <x v="0"/>
    <x v="0"/>
    <s v=""/>
    <x v="1"/>
  </r>
  <r>
    <x v="163"/>
    <n v="2015"/>
    <n v="10368.3457"/>
    <n v="63.513999939999998"/>
    <n v="99.904689840000003"/>
    <n v="0"/>
    <n v="9.5310157000000006E-2"/>
    <n v="0"/>
    <n v="99.738776090000002"/>
    <n v="0"/>
    <n v="0.26122391220000002"/>
    <n v="0"/>
    <n v="100"/>
    <n v="0"/>
    <n v="0"/>
    <n v="0"/>
    <s v=""/>
    <x v="137"/>
    <x v="5"/>
    <x v="5"/>
    <n v="100"/>
    <n v="100"/>
    <n v="100"/>
    <x v="1"/>
    <x v="1"/>
    <x v="1"/>
    <n v="0"/>
    <x v="1"/>
  </r>
  <r>
    <x v="163"/>
    <n v="2020"/>
    <n v="10196.70703"/>
    <n v="66.309997559999999"/>
    <n v="99.911993670000001"/>
    <n v="0"/>
    <n v="8.8006333689999994E-2"/>
    <n v="0"/>
    <n v="99.738776090000002"/>
    <n v="0"/>
    <n v="0.26122391220000002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164"/>
    <n v="2015"/>
    <n v="3381.5119629999999"/>
    <n v="93.624000550000005"/>
    <n v="99.425449760000006"/>
    <n v="0"/>
    <n v="0.57455024300000002"/>
    <n v="0"/>
    <s v="null"/>
    <s v="null"/>
    <s v="null"/>
    <s v="null"/>
    <s v="null"/>
    <s v="null"/>
    <s v="null"/>
    <s v="null"/>
    <s v=""/>
    <x v="138"/>
    <x v="4"/>
    <x v="4"/>
    <n v="99"/>
    <s v="null"/>
    <s v="null"/>
    <x v="0"/>
    <x v="1"/>
    <x v="1"/>
    <s v=""/>
    <x v="5"/>
  </r>
  <r>
    <x v="164"/>
    <n v="2020"/>
    <n v="2860.8400879999999"/>
    <n v="93.581001279999995"/>
    <n v="100"/>
    <n v="0"/>
    <n v="0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5"/>
  </r>
  <r>
    <x v="165"/>
    <n v="2015"/>
    <n v="2565.7080080000001"/>
    <n v="98.944992069999998"/>
    <n v="99.691501380000005"/>
    <n v="0"/>
    <n v="0.30849861699999997"/>
    <n v="0"/>
    <s v="null"/>
    <s v="null"/>
    <s v="null"/>
    <s v="null"/>
    <s v="null"/>
    <s v="null"/>
    <s v="null"/>
    <s v="null"/>
    <s v=""/>
    <x v="139"/>
    <x v="4"/>
    <x v="4"/>
    <n v="100"/>
    <s v="null"/>
    <s v="null"/>
    <x v="1"/>
    <x v="1"/>
    <x v="1"/>
    <s v=""/>
    <x v="1"/>
  </r>
  <r>
    <x v="165"/>
    <n v="2020"/>
    <n v="2881.0600589999999"/>
    <n v="99.23500061"/>
    <n v="99.568101940000005"/>
    <n v="0"/>
    <n v="0.4318980637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1"/>
  </r>
  <r>
    <x v="166"/>
    <n v="2015"/>
    <n v="50823.085939999997"/>
    <n v="81.634002690000003"/>
    <n v="99.472746409999999"/>
    <n v="0"/>
    <n v="0.5272535907"/>
    <n v="0"/>
    <s v="null"/>
    <s v="null"/>
    <s v="null"/>
    <s v="null"/>
    <s v="null"/>
    <s v="null"/>
    <s v="null"/>
    <s v="null"/>
    <s v=""/>
    <x v="140"/>
    <x v="4"/>
    <x v="4"/>
    <n v="99"/>
    <s v="null"/>
    <s v="null"/>
    <x v="0"/>
    <x v="1"/>
    <x v="1"/>
    <s v=""/>
    <x v="3"/>
  </r>
  <r>
    <x v="166"/>
    <n v="2020"/>
    <n v="51269.183590000001"/>
    <n v="81.414001459999994"/>
    <n v="99.931396649999996"/>
    <n v="0"/>
    <n v="6.8603352960000002E-2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3"/>
  </r>
  <r>
    <x v="167"/>
    <n v="2015"/>
    <n v="4070.705078"/>
    <n v="42.489997860000003"/>
    <n v="88.576031900000004"/>
    <n v="1.485629517"/>
    <n v="9.9383385820000001"/>
    <n v="0"/>
    <n v="82.542490749999999"/>
    <n v="1.4702224820000001"/>
    <n v="15.987286770000001"/>
    <n v="0"/>
    <n v="96.742399399999996"/>
    <n v="1.5064828610000001"/>
    <n v="1.7511177389999999"/>
    <n v="0"/>
    <s v=""/>
    <x v="141"/>
    <x v="100"/>
    <x v="98"/>
    <n v="89"/>
    <n v="83"/>
    <n v="97"/>
    <x v="0"/>
    <x v="0"/>
    <x v="0"/>
    <n v="0.46470045799999865"/>
    <x v="1"/>
  </r>
  <r>
    <x v="167"/>
    <n v="2020"/>
    <n v="4033.9628910000001"/>
    <n v="42.849002839999997"/>
    <n v="90.569962239999995"/>
    <n v="1.519776762"/>
    <n v="7.910260997"/>
    <n v="0"/>
    <n v="85.481038119999994"/>
    <n v="1.52256302"/>
    <n v="12.996398859999999"/>
    <n v="0"/>
    <n v="97.357444479999998"/>
    <n v="1.516060408"/>
    <n v="1.1264951110000001"/>
    <n v="0"/>
    <n v="5"/>
    <x v="1"/>
    <x v="1"/>
    <x v="1"/>
    <n v="91"/>
    <n v="85"/>
    <n v="97"/>
    <x v="0"/>
    <x v="0"/>
    <x v="0"/>
    <s v=""/>
    <x v="1"/>
  </r>
  <r>
    <x v="168"/>
    <n v="2015"/>
    <n v="863.35900879999997"/>
    <n v="99.339004520000003"/>
    <n v="99.911530189999993"/>
    <n v="0"/>
    <n v="8.8469814100000002E-2"/>
    <n v="0"/>
    <s v="null"/>
    <s v="null"/>
    <s v="null"/>
    <s v="null"/>
    <s v="null"/>
    <s v="null"/>
    <s v="null"/>
    <s v="null"/>
    <s v=""/>
    <x v="142"/>
    <x v="4"/>
    <x v="4"/>
    <n v="100"/>
    <s v="null"/>
    <s v="null"/>
    <x v="1"/>
    <x v="1"/>
    <x v="1"/>
    <s v=""/>
    <x v="7"/>
  </r>
  <r>
    <x v="168"/>
    <n v="2020"/>
    <n v="895.30798340000001"/>
    <n v="99.659004210000006"/>
    <n v="100"/>
    <n v="0"/>
    <n v="0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7"/>
  </r>
  <r>
    <x v="169"/>
    <n v="2015"/>
    <n v="19925.181639999999"/>
    <n v="53.886997219999998"/>
    <n v="100"/>
    <n v="0"/>
    <n v="0"/>
    <n v="0"/>
    <n v="100"/>
    <n v="0"/>
    <n v="0"/>
    <n v="0"/>
    <n v="100"/>
    <n v="0"/>
    <n v="0"/>
    <n v="0"/>
    <s v=""/>
    <x v="7"/>
    <x v="5"/>
    <x v="5"/>
    <n v="100"/>
    <n v="100"/>
    <n v="100"/>
    <x v="1"/>
    <x v="1"/>
    <x v="1"/>
    <n v="0"/>
    <x v="1"/>
  </r>
  <r>
    <x v="169"/>
    <n v="2020"/>
    <n v="19237.681639999999"/>
    <n v="54.194000240000001"/>
    <n v="100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170"/>
    <n v="2015"/>
    <n v="144985.0625"/>
    <n v="74.049995420000002"/>
    <n v="96.527155429999993"/>
    <n v="0.62448653440000002"/>
    <n v="2.848358036"/>
    <s v="null"/>
    <n v="90.110109010000002"/>
    <n v="1.558364042"/>
    <n v="8.3315269460000003"/>
    <s v="null"/>
    <n v="98.775934890000002"/>
    <n v="0.29721946310000003"/>
    <n v="0.72684564200000001"/>
    <n v="0.2"/>
    <s v=""/>
    <x v="143"/>
    <x v="101"/>
    <x v="99"/>
    <n v="97"/>
    <n v="90"/>
    <n v="99"/>
    <x v="0"/>
    <x v="0"/>
    <x v="0"/>
    <n v="0.27546564600000067"/>
    <x v="1"/>
  </r>
  <r>
    <x v="170"/>
    <n v="2020"/>
    <n v="145934.45310000001"/>
    <n v="74.754005430000007"/>
    <n v="96.992548069999998"/>
    <n v="0.62199637659999996"/>
    <n v="2.3854555500000001"/>
    <s v="null"/>
    <n v="91.544101960000006"/>
    <n v="1.5831635129999999"/>
    <n v="6.8727345309999999"/>
    <s v="null"/>
    <n v="98.832599610000003"/>
    <n v="0.29738996870000001"/>
    <n v="0.67001042359999996"/>
    <n v="0.2"/>
    <n v="5"/>
    <x v="1"/>
    <x v="1"/>
    <x v="1"/>
    <n v="97"/>
    <n v="92"/>
    <n v="99"/>
    <x v="0"/>
    <x v="0"/>
    <x v="0"/>
    <s v=""/>
    <x v="1"/>
  </r>
  <r>
    <x v="171"/>
    <n v="2015"/>
    <n v="11369.066409999999"/>
    <n v="17.003999709999999"/>
    <n v="57.121774019999997"/>
    <n v="22.154046149999999"/>
    <n v="13.45013172"/>
    <n v="7.2740481099999998"/>
    <n v="52.352709560000001"/>
    <n v="24.60883866"/>
    <n v="14.980603540000001"/>
    <n v="8.0578482410000003"/>
    <n v="80.399437379999995"/>
    <n v="10.172282620000001"/>
    <n v="5.9799351659999997"/>
    <n v="3.4483448280000002"/>
    <s v=""/>
    <x v="144"/>
    <x v="102"/>
    <x v="100"/>
    <n v="57"/>
    <n v="52"/>
    <n v="80"/>
    <x v="0"/>
    <x v="0"/>
    <x v="0"/>
    <n v="0.13431934999999839"/>
    <x v="4"/>
  </r>
  <r>
    <x v="171"/>
    <n v="2020"/>
    <n v="12952.208979999999"/>
    <n v="17.432001110000002"/>
    <n v="60.41450115"/>
    <n v="22.3207193"/>
    <n v="13.15480415"/>
    <n v="4.1099754009999998"/>
    <n v="55.642468229999999"/>
    <n v="25.08014133"/>
    <n v="14.778867719999999"/>
    <n v="4.4985227139999999"/>
    <n v="83.017599300000001"/>
    <n v="9.2505062509999991"/>
    <n v="5.4623030569999997"/>
    <n v="2.2695913939999999"/>
    <n v="5"/>
    <x v="1"/>
    <x v="1"/>
    <x v="1"/>
    <n v="60"/>
    <n v="56"/>
    <n v="83"/>
    <x v="0"/>
    <x v="0"/>
    <x v="0"/>
    <s v=""/>
    <x v="4"/>
  </r>
  <r>
    <x v="172"/>
    <n v="2015"/>
    <n v="9.6959999999999997"/>
    <n v="100"/>
    <n v="99.964919269999996"/>
    <n v="0"/>
    <n v="3.5080726299999997E-2"/>
    <n v="0"/>
    <s v="null"/>
    <s v="null"/>
    <s v="null"/>
    <s v="null"/>
    <n v="99.964919269999996"/>
    <n v="0"/>
    <n v="3.5080726299999997E-2"/>
    <n v="0"/>
    <s v=""/>
    <x v="145"/>
    <x v="4"/>
    <x v="101"/>
    <n v="100"/>
    <s v="null"/>
    <n v="100"/>
    <x v="1"/>
    <x v="1"/>
    <x v="1"/>
    <s v=""/>
    <x v="5"/>
  </r>
  <r>
    <x v="172"/>
    <n v="2020"/>
    <n v="9.8849999999999998"/>
    <n v="100"/>
    <n v="100"/>
    <n v="0"/>
    <n v="0"/>
    <n v="0"/>
    <s v="null"/>
    <s v="null"/>
    <s v="null"/>
    <s v="null"/>
    <n v="100"/>
    <n v="0"/>
    <n v="0"/>
    <n v="0"/>
    <n v="5"/>
    <x v="1"/>
    <x v="1"/>
    <x v="1"/>
    <n v="100"/>
    <s v="null"/>
    <n v="100"/>
    <x v="0"/>
    <x v="0"/>
    <x v="0"/>
    <s v=""/>
    <x v="5"/>
  </r>
  <r>
    <x v="173"/>
    <n v="2015"/>
    <n v="5.8689999579999999"/>
    <n v="39.539997100000001"/>
    <n v="98.95"/>
    <n v="0"/>
    <n v="1.05"/>
    <n v="0"/>
    <s v="null"/>
    <s v="null"/>
    <s v="null"/>
    <s v="null"/>
    <s v="null"/>
    <s v="null"/>
    <s v="null"/>
    <s v="null"/>
    <s v=""/>
    <x v="146"/>
    <x v="4"/>
    <x v="4"/>
    <n v="99"/>
    <s v="null"/>
    <s v="null"/>
    <x v="0"/>
    <x v="1"/>
    <x v="1"/>
    <s v=""/>
    <x v="4"/>
  </r>
  <r>
    <x v="173"/>
    <n v="2020"/>
    <n v="6.0710000989999999"/>
    <n v="40.082000729999997"/>
    <n v="99.1"/>
    <n v="0"/>
    <n v="0.9"/>
    <n v="0"/>
    <s v="null"/>
    <s v="null"/>
    <s v="null"/>
    <s v="null"/>
    <s v="null"/>
    <s v="null"/>
    <s v="null"/>
    <s v="null"/>
    <n v="5"/>
    <x v="1"/>
    <x v="1"/>
    <x v="1"/>
    <n v="99"/>
    <s v="null"/>
    <s v="null"/>
    <x v="0"/>
    <x v="0"/>
    <x v="0"/>
    <s v=""/>
    <x v="4"/>
  </r>
  <r>
    <x v="174"/>
    <n v="2015"/>
    <n v="51.203998570000003"/>
    <n v="30.82700157"/>
    <n v="98.611854129999998"/>
    <n v="0"/>
    <n v="1.3881458680000001"/>
    <n v="0"/>
    <s v="null"/>
    <s v="null"/>
    <s v="null"/>
    <s v="null"/>
    <s v="null"/>
    <s v="null"/>
    <s v="null"/>
    <s v="null"/>
    <s v=""/>
    <x v="7"/>
    <x v="4"/>
    <x v="4"/>
    <n v="99"/>
    <s v="null"/>
    <s v="null"/>
    <x v="0"/>
    <x v="1"/>
    <x v="1"/>
    <s v=""/>
    <x v="5"/>
  </r>
  <r>
    <x v="174"/>
    <n v="2017"/>
    <n v="52.0359993"/>
    <n v="30.772996899999999"/>
    <n v="98.611854129999998"/>
    <n v="0"/>
    <n v="1.3881458680000001"/>
    <n v="0"/>
    <s v="null"/>
    <s v="null"/>
    <s v="null"/>
    <s v="null"/>
    <s v="null"/>
    <s v="null"/>
    <s v="null"/>
    <s v="null"/>
    <n v="2"/>
    <x v="1"/>
    <x v="1"/>
    <x v="1"/>
    <n v="99"/>
    <s v="null"/>
    <s v="null"/>
    <x v="0"/>
    <x v="0"/>
    <x v="0"/>
    <s v=""/>
    <x v="5"/>
  </r>
  <r>
    <x v="175"/>
    <n v="2015"/>
    <n v="179.1309967"/>
    <n v="18.51499939"/>
    <n v="95.568094279999997"/>
    <n v="1.790210415"/>
    <n v="2.6416953030000001"/>
    <n v="0"/>
    <n v="95.312261239999998"/>
    <n v="1.707252381"/>
    <n v="2.9804863780000002"/>
    <n v="0"/>
    <n v="96.694033180000005"/>
    <n v="2.1553111029999998"/>
    <n v="1.1506557129999999"/>
    <n v="0"/>
    <s v=""/>
    <x v="147"/>
    <x v="103"/>
    <x v="102"/>
    <n v="96"/>
    <n v="95"/>
    <n v="97"/>
    <x v="0"/>
    <x v="0"/>
    <x v="0"/>
    <n v="0.19799471599999946"/>
    <x v="5"/>
  </r>
  <r>
    <x v="175"/>
    <n v="2020"/>
    <n v="183.62899780000001"/>
    <n v="18.8409996"/>
    <n v="96.887844569999999"/>
    <n v="1.815652166"/>
    <n v="1.296503269"/>
    <n v="0"/>
    <n v="96.814023829999996"/>
    <n v="1.7341522549999999"/>
    <n v="1.4518239180000001"/>
    <n v="0"/>
    <n v="97.205822190000006"/>
    <n v="2.166718886"/>
    <n v="0.6274589237"/>
    <n v="0"/>
    <n v="5"/>
    <x v="1"/>
    <x v="1"/>
    <x v="1"/>
    <n v="97"/>
    <n v="97"/>
    <n v="97"/>
    <x v="0"/>
    <x v="0"/>
    <x v="0"/>
    <s v=""/>
    <x v="5"/>
  </r>
  <r>
    <x v="176"/>
    <n v="2015"/>
    <n v="35.865000000000002"/>
    <n v="100"/>
    <n v="99.999774200000004"/>
    <n v="0"/>
    <n v="2.2580388819999999E-4"/>
    <n v="0"/>
    <s v="null"/>
    <s v="null"/>
    <s v="null"/>
    <s v="null"/>
    <n v="99.999774200000004"/>
    <n v="0"/>
    <n v="2.2580388819999999E-4"/>
    <n v="0"/>
    <s v=""/>
    <x v="148"/>
    <x v="4"/>
    <x v="103"/>
    <n v="100"/>
    <s v="null"/>
    <n v="100"/>
    <x v="1"/>
    <x v="1"/>
    <x v="1"/>
    <s v=""/>
    <x v="5"/>
  </r>
  <r>
    <x v="176"/>
    <n v="2020"/>
    <n v="38.658999999999999"/>
    <n v="100"/>
    <n v="99.999271390000004"/>
    <n v="0"/>
    <n v="7.2861055070000001E-4"/>
    <n v="0"/>
    <s v="null"/>
    <s v="null"/>
    <s v="null"/>
    <s v="null"/>
    <n v="99.999271390000004"/>
    <n v="0"/>
    <n v="7.2861055070000001E-4"/>
    <n v="0"/>
    <n v="5"/>
    <x v="1"/>
    <x v="1"/>
    <x v="1"/>
    <n v="100"/>
    <s v="null"/>
    <n v="100"/>
    <x v="0"/>
    <x v="0"/>
    <x v="0"/>
    <s v=""/>
    <x v="5"/>
  </r>
  <r>
    <x v="177"/>
    <n v="2015"/>
    <n v="5.9920001029999996"/>
    <n v="89.888999940000005"/>
    <n v="91.4"/>
    <n v="0"/>
    <n v="8.6"/>
    <n v="0"/>
    <s v="null"/>
    <s v="null"/>
    <s v="null"/>
    <s v="null"/>
    <s v="null"/>
    <s v="null"/>
    <s v="null"/>
    <s v="null"/>
    <s v=""/>
    <x v="7"/>
    <x v="4"/>
    <x v="4"/>
    <n v="91"/>
    <s v="null"/>
    <s v="null"/>
    <x v="0"/>
    <x v="1"/>
    <x v="1"/>
    <s v=""/>
    <x v="6"/>
  </r>
  <r>
    <x v="177"/>
    <n v="2020"/>
    <n v="5.795000076"/>
    <n v="89.96199799"/>
    <n v="91.4"/>
    <n v="0"/>
    <n v="8.6"/>
    <n v="0"/>
    <s v="null"/>
    <s v="null"/>
    <s v="null"/>
    <s v="null"/>
    <s v="null"/>
    <s v="null"/>
    <s v="null"/>
    <s v="null"/>
    <n v="5"/>
    <x v="1"/>
    <x v="1"/>
    <x v="1"/>
    <n v="91"/>
    <s v="null"/>
    <s v="null"/>
    <x v="0"/>
    <x v="0"/>
    <x v="0"/>
    <s v=""/>
    <x v="6"/>
  </r>
  <r>
    <x v="178"/>
    <n v="2015"/>
    <n v="109.13500209999999"/>
    <n v="50.963996889999997"/>
    <n v="95.145219900000001"/>
    <n v="0"/>
    <n v="4.0700937030000004"/>
    <n v="0.78468639699999998"/>
    <s v="null"/>
    <s v="null"/>
    <s v="null"/>
    <s v="null"/>
    <s v="null"/>
    <s v="null"/>
    <s v="null"/>
    <s v="null"/>
    <s v=""/>
    <x v="7"/>
    <x v="4"/>
    <x v="4"/>
    <n v="95"/>
    <s v="null"/>
    <s v="null"/>
    <x v="0"/>
    <x v="1"/>
    <x v="1"/>
    <s v=""/>
    <x v="5"/>
  </r>
  <r>
    <x v="178"/>
    <n v="2018"/>
    <n v="110.2099991"/>
    <n v="52.197998050000002"/>
    <n v="95.145219900000001"/>
    <n v="0"/>
    <n v="4.8547801000000002"/>
    <s v="null"/>
    <s v="null"/>
    <s v="null"/>
    <s v="null"/>
    <s v="null"/>
    <s v="null"/>
    <s v="null"/>
    <s v="null"/>
    <s v="null"/>
    <n v="3"/>
    <x v="1"/>
    <x v="1"/>
    <x v="1"/>
    <n v="95"/>
    <s v="null"/>
    <s v="null"/>
    <x v="0"/>
    <x v="0"/>
    <x v="0"/>
    <s v=""/>
    <x v="5"/>
  </r>
  <r>
    <x v="179"/>
    <n v="2015"/>
    <n v="193.5099945"/>
    <n v="18.914001460000001"/>
    <n v="91.321397360000006"/>
    <n v="6.4992812960000004"/>
    <n v="1.929815904"/>
    <n v="0.24950544129999999"/>
    <n v="91.386415650000004"/>
    <n v="6.194005024"/>
    <n v="2.1485295340000001"/>
    <n v="0.2710497959"/>
    <n v="91.042648679999999"/>
    <n v="7.8080270609999998"/>
    <n v="0.9921814015"/>
    <n v="0.15714285710000001"/>
    <s v=""/>
    <x v="149"/>
    <x v="104"/>
    <x v="104"/>
    <n v="91"/>
    <n v="91"/>
    <n v="91"/>
    <x v="0"/>
    <x v="0"/>
    <x v="0"/>
    <n v="-0.13292682000000014"/>
    <x v="3"/>
  </r>
  <r>
    <x v="179"/>
    <n v="2020"/>
    <n v="198.4100037"/>
    <n v="17.888999940000001"/>
    <n v="91.837724550000004"/>
    <n v="6.5208999519999997"/>
    <n v="1.4186234280000001"/>
    <n v="0.22275206789999999"/>
    <n v="91.780322870000006"/>
    <n v="6.2207033389999999"/>
    <n v="1.7276921599999999"/>
    <n v="0.2712816327"/>
    <n v="92.101190000000003"/>
    <n v="7.8988100000000001"/>
    <n v="0"/>
    <n v="0"/>
    <n v="5"/>
    <x v="1"/>
    <x v="1"/>
    <x v="1"/>
    <n v="92"/>
    <n v="92"/>
    <n v="92"/>
    <x v="0"/>
    <x v="0"/>
    <x v="0"/>
    <s v=""/>
    <x v="3"/>
  </r>
  <r>
    <x v="180"/>
    <n v="2015"/>
    <n v="33.270000459999999"/>
    <n v="96.738998409999994"/>
    <n v="100"/>
    <n v="0"/>
    <n v="0"/>
    <n v="0"/>
    <s v="null"/>
    <s v="null"/>
    <s v="null"/>
    <s v="null"/>
    <s v="null"/>
    <s v="null"/>
    <s v="null"/>
    <s v="null"/>
    <s v=""/>
    <x v="7"/>
    <x v="4"/>
    <x v="4"/>
    <n v="100"/>
    <s v="null"/>
    <s v="null"/>
    <x v="1"/>
    <x v="1"/>
    <x v="1"/>
    <s v=""/>
    <x v="1"/>
  </r>
  <r>
    <x v="180"/>
    <n v="2020"/>
    <n v="33.937999730000001"/>
    <n v="97.499000550000005"/>
    <n v="100"/>
    <n v="0"/>
    <n v="0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1"/>
  </r>
  <r>
    <x v="181"/>
    <n v="2015"/>
    <n v="199.43899540000001"/>
    <n v="70.174003600000006"/>
    <n v="77.124229790000001"/>
    <n v="18.34430682"/>
    <n v="1.8595771210000001"/>
    <n v="2.6718862689999998"/>
    <n v="71.282716640000004"/>
    <n v="17.07304495"/>
    <n v="4.1184792559999996"/>
    <n v="7.5257591550000003"/>
    <n v="79.607040999999995"/>
    <n v="18.884629660000002"/>
    <n v="0.89948056340000004"/>
    <n v="0.60884877739999999"/>
    <s v=""/>
    <x v="150"/>
    <x v="105"/>
    <x v="105"/>
    <n v="77"/>
    <n v="71"/>
    <n v="80"/>
    <x v="0"/>
    <x v="0"/>
    <x v="0"/>
    <n v="0.6088791899999989"/>
    <x v="4"/>
  </r>
  <r>
    <x v="181"/>
    <n v="2020"/>
    <n v="219.16099550000001"/>
    <n v="74.354003910000003"/>
    <n v="78.22645516"/>
    <n v="20.237982980000002"/>
    <n v="0.44351992839999999"/>
    <n v="1.0920419299999999"/>
    <n v="74.300614490000001"/>
    <n v="19.711842579999999"/>
    <n v="1.7294057039999999"/>
    <n v="4.2581372279999998"/>
    <n v="79.580542899999998"/>
    <n v="20.419457099999999"/>
    <n v="0"/>
    <n v="0"/>
    <n v="5"/>
    <x v="1"/>
    <x v="1"/>
    <x v="1"/>
    <n v="78"/>
    <n v="74"/>
    <n v="80"/>
    <x v="0"/>
    <x v="0"/>
    <x v="0"/>
    <s v=""/>
    <x v="4"/>
  </r>
  <r>
    <x v="182"/>
    <n v="2015"/>
    <n v="31717.675780000001"/>
    <n v="83.180000309999997"/>
    <n v="99.548026379999996"/>
    <n v="0"/>
    <n v="0.45197361660000002"/>
    <n v="0"/>
    <s v="null"/>
    <s v="null"/>
    <s v="null"/>
    <s v="null"/>
    <s v="null"/>
    <s v="null"/>
    <s v="null"/>
    <s v="null"/>
    <s v=""/>
    <x v="151"/>
    <x v="4"/>
    <x v="4"/>
    <n v="100"/>
    <s v="null"/>
    <s v="null"/>
    <x v="1"/>
    <x v="1"/>
    <x v="1"/>
    <s v=""/>
    <x v="1"/>
  </r>
  <r>
    <x v="182"/>
    <n v="2020"/>
    <n v="34813.867189999997"/>
    <n v="84.287002560000005"/>
    <n v="100"/>
    <n v="0"/>
    <n v="0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1"/>
  </r>
  <r>
    <x v="183"/>
    <n v="2015"/>
    <n v="14578.450199999999"/>
    <n v="45.86200333"/>
    <n v="78.602093620000005"/>
    <n v="3.3921456349999999"/>
    <n v="17.594913179999999"/>
    <n v="0.41084756459999999"/>
    <n v="65.941201559999996"/>
    <n v="5.2534118540000003"/>
    <n v="28.079192549999998"/>
    <n v="0.72619403689999995"/>
    <n v="93.547697760000005"/>
    <n v="1.195005973"/>
    <n v="5.2187007940000001"/>
    <n v="3.8595473790000001E-2"/>
    <s v=""/>
    <x v="152"/>
    <x v="106"/>
    <x v="106"/>
    <n v="79"/>
    <n v="66"/>
    <n v="94"/>
    <x v="0"/>
    <x v="0"/>
    <x v="0"/>
    <n v="1.5055446920000009"/>
    <x v="4"/>
  </r>
  <r>
    <x v="183"/>
    <n v="2020"/>
    <n v="16743.929690000001"/>
    <n v="48.122001650000001"/>
    <n v="84.905237790000001"/>
    <n v="2.3872175090000001"/>
    <n v="12.60781566"/>
    <n v="9.9729040419999998E-2"/>
    <n v="75.242928199999994"/>
    <n v="4.052382433"/>
    <n v="20.512451739999999"/>
    <n v="0.1922376314"/>
    <n v="95.321700939999999"/>
    <n v="0.59208365669999996"/>
    <n v="4.0862154019999997"/>
    <n v="0"/>
    <n v="5"/>
    <x v="1"/>
    <x v="1"/>
    <x v="1"/>
    <n v="85"/>
    <n v="75"/>
    <n v="95"/>
    <x v="0"/>
    <x v="0"/>
    <x v="0"/>
    <s v=""/>
    <x v="4"/>
  </r>
  <r>
    <x v="184"/>
    <n v="2015"/>
    <n v="8876.7773440000001"/>
    <n v="55.695999149999999"/>
    <n v="93.386457300000004"/>
    <n v="6.1120960520000001"/>
    <n v="0.48354363439999998"/>
    <n v="1.7903015790000001E-2"/>
    <n v="94.723529049999996"/>
    <n v="4.6004382010000002"/>
    <n v="0.63562326859999996"/>
    <n v="4.0409477999999999E-2"/>
    <n v="92.322868690000007"/>
    <n v="7.3145611089999996"/>
    <n v="0.36257019709999999"/>
    <n v="0"/>
    <s v=""/>
    <x v="153"/>
    <x v="107"/>
    <x v="107"/>
    <n v="93"/>
    <n v="95"/>
    <n v="92"/>
    <x v="0"/>
    <x v="0"/>
    <x v="0"/>
    <n v="-0.2854510999999974"/>
    <x v="1"/>
  </r>
  <r>
    <x v="184"/>
    <n v="2020"/>
    <n v="8737.3701170000004"/>
    <n v="56.445999149999999"/>
    <n v="95.29552932"/>
    <n v="4.244199279"/>
    <n v="0.44372047780000001"/>
    <n v="1.6550926470000001E-2"/>
    <n v="95.844974750000006"/>
    <n v="3.545864028"/>
    <n v="0.57116028659999996"/>
    <n v="3.8000931410000001E-2"/>
    <n v="94.871569890000004"/>
    <n v="4.7830378649999998"/>
    <n v="0.3453922445"/>
    <n v="0"/>
    <n v="5"/>
    <x v="1"/>
    <x v="1"/>
    <x v="1"/>
    <n v="95"/>
    <n v="96"/>
    <n v="95"/>
    <x v="0"/>
    <x v="0"/>
    <x v="0"/>
    <s v=""/>
    <x v="1"/>
  </r>
  <r>
    <x v="185"/>
    <n v="2015"/>
    <n v="94.981002810000007"/>
    <n v="55.400001529999997"/>
    <n v="96.250891499999994"/>
    <n v="0"/>
    <n v="0"/>
    <n v="3.7491085019999999"/>
    <s v="null"/>
    <s v="null"/>
    <s v="null"/>
    <s v="null"/>
    <s v="null"/>
    <s v="null"/>
    <s v="null"/>
    <s v="null"/>
    <s v=""/>
    <x v="154"/>
    <x v="4"/>
    <x v="4"/>
    <n v="96"/>
    <s v="null"/>
    <s v="null"/>
    <x v="0"/>
    <x v="1"/>
    <x v="1"/>
    <s v=""/>
    <x v="3"/>
  </r>
  <r>
    <x v="185"/>
    <n v="2019"/>
    <n v="97.740997309999997"/>
    <n v="57.119003300000003"/>
    <n v="96.851746890000001"/>
    <n v="0"/>
    <n v="3.1482531090000001"/>
    <s v="null"/>
    <s v="null"/>
    <s v="null"/>
    <s v="null"/>
    <s v="null"/>
    <s v="null"/>
    <s v="null"/>
    <s v="null"/>
    <s v="null"/>
    <n v="4"/>
    <x v="1"/>
    <x v="1"/>
    <x v="1"/>
    <n v="97"/>
    <s v="null"/>
    <s v="null"/>
    <x v="0"/>
    <x v="0"/>
    <x v="0"/>
    <s v=""/>
    <x v="3"/>
  </r>
  <r>
    <x v="186"/>
    <n v="2015"/>
    <n v="7171.9091799999997"/>
    <n v="40.828998570000003"/>
    <n v="57.847465159999999"/>
    <n v="8.1969579570000004"/>
    <n v="15.91095456"/>
    <n v="18.044622319999998"/>
    <n v="45.529713839999999"/>
    <n v="4.8404944719999996"/>
    <n v="21.716961430000001"/>
    <n v="27.912830270000001"/>
    <n v="75.698837580000003"/>
    <n v="13.06127759"/>
    <n v="7.4966597610000001"/>
    <n v="3.7432250680000001"/>
    <s v=""/>
    <x v="155"/>
    <x v="108"/>
    <x v="108"/>
    <n v="58"/>
    <n v="46"/>
    <n v="76"/>
    <x v="0"/>
    <x v="0"/>
    <x v="0"/>
    <n v="0.90203775000000097"/>
    <x v="4"/>
  </r>
  <r>
    <x v="186"/>
    <n v="2020"/>
    <n v="7976.9848629999997"/>
    <n v="42.923000340000002"/>
    <n v="63.766285619999998"/>
    <n v="9.0233163570000006"/>
    <n v="15.5639457"/>
    <n v="11.646452330000001"/>
    <n v="52.752702669999998"/>
    <n v="5.2211368890000003"/>
    <n v="23.142949089999998"/>
    <n v="18.88321135"/>
    <n v="78.411637659999997"/>
    <n v="14.079277429999999"/>
    <n v="5.4857354369999998"/>
    <n v="2.0233494749999998"/>
    <n v="5"/>
    <x v="1"/>
    <x v="1"/>
    <x v="1"/>
    <n v="64"/>
    <n v="53"/>
    <n v="78"/>
    <x v="0"/>
    <x v="0"/>
    <x v="0"/>
    <s v=""/>
    <x v="4"/>
  </r>
  <r>
    <x v="187"/>
    <n v="2015"/>
    <n v="5592.1430659999996"/>
    <n v="100"/>
    <n v="100"/>
    <n v="0"/>
    <n v="0"/>
    <n v="0"/>
    <s v="null"/>
    <s v="null"/>
    <s v="null"/>
    <s v="null"/>
    <n v="100"/>
    <n v="0"/>
    <n v="0"/>
    <n v="0"/>
    <s v=""/>
    <x v="7"/>
    <x v="4"/>
    <x v="5"/>
    <n v="100"/>
    <s v="null"/>
    <n v="100"/>
    <x v="1"/>
    <x v="1"/>
    <x v="1"/>
    <s v=""/>
    <x v="3"/>
  </r>
  <r>
    <x v="187"/>
    <n v="2020"/>
    <n v="5850.3427730000003"/>
    <n v="100"/>
    <n v="100"/>
    <n v="0"/>
    <n v="0"/>
    <n v="0"/>
    <s v="null"/>
    <s v="null"/>
    <s v="null"/>
    <s v="null"/>
    <n v="100"/>
    <n v="0"/>
    <n v="0"/>
    <n v="0"/>
    <n v="5"/>
    <x v="1"/>
    <x v="1"/>
    <x v="1"/>
    <n v="100"/>
    <s v="null"/>
    <n v="100"/>
    <x v="0"/>
    <x v="0"/>
    <x v="0"/>
    <s v=""/>
    <x v="3"/>
  </r>
  <r>
    <x v="188"/>
    <n v="2015"/>
    <n v="39.966999049999998"/>
    <n v="100"/>
    <n v="95.311179330000002"/>
    <n v="0"/>
    <n v="4.6888206700000001"/>
    <n v="0"/>
    <s v="null"/>
    <s v="null"/>
    <s v="null"/>
    <s v="null"/>
    <n v="95.311179330000002"/>
    <n v="0"/>
    <n v="4.6888206700000001"/>
    <n v="0"/>
    <s v=""/>
    <x v="7"/>
    <x v="4"/>
    <x v="5"/>
    <n v="95"/>
    <s v="null"/>
    <n v="95"/>
    <x v="0"/>
    <x v="1"/>
    <x v="0"/>
    <s v=""/>
    <x v="5"/>
  </r>
  <r>
    <x v="188"/>
    <n v="2017"/>
    <n v="41.444000240000001"/>
    <n v="100"/>
    <n v="95.311179330000002"/>
    <n v="0"/>
    <n v="4.6888206700000001"/>
    <n v="0"/>
    <s v="null"/>
    <s v="null"/>
    <s v="null"/>
    <s v="null"/>
    <n v="95.311179330000002"/>
    <n v="0"/>
    <n v="4.6888206700000001"/>
    <n v="0"/>
    <n v="2"/>
    <x v="1"/>
    <x v="1"/>
    <x v="1"/>
    <n v="95"/>
    <s v="null"/>
    <n v="95"/>
    <x v="0"/>
    <x v="0"/>
    <x v="0"/>
    <s v=""/>
    <x v="5"/>
  </r>
  <r>
    <x v="189"/>
    <n v="2015"/>
    <n v="5435.6137699999999"/>
    <n v="53.888999939999998"/>
    <n v="99.787189130000002"/>
    <n v="0.21281086739999999"/>
    <n v="0"/>
    <n v="0"/>
    <n v="100"/>
    <n v="0"/>
    <n v="0"/>
    <n v="0"/>
    <n v="99.605094059999999"/>
    <n v="0.39490593740000002"/>
    <n v="0"/>
    <n v="0"/>
    <s v=""/>
    <x v="156"/>
    <x v="5"/>
    <x v="5"/>
    <n v="100"/>
    <n v="100"/>
    <n v="100"/>
    <x v="1"/>
    <x v="1"/>
    <x v="1"/>
    <n v="0"/>
    <x v="1"/>
  </r>
  <r>
    <x v="189"/>
    <n v="2020"/>
    <n v="5459.6430659999996"/>
    <n v="53.759998320000001"/>
    <n v="99.787698579999997"/>
    <n v="0.2123014241"/>
    <n v="0"/>
    <n v="0"/>
    <n v="100"/>
    <n v="0"/>
    <n v="0"/>
    <n v="0"/>
    <n v="99.605094059999999"/>
    <n v="0.39490593740000002"/>
    <n v="0"/>
    <n v="0"/>
    <n v="5"/>
    <x v="1"/>
    <x v="1"/>
    <x v="1"/>
    <n v="100"/>
    <n v="100"/>
    <n v="100"/>
    <x v="0"/>
    <x v="0"/>
    <x v="0"/>
    <s v=""/>
    <x v="1"/>
  </r>
  <r>
    <x v="190"/>
    <n v="2015"/>
    <n v="2071.1989749999998"/>
    <n v="53.78100586"/>
    <n v="99.5"/>
    <n v="0"/>
    <n v="0.5"/>
    <n v="0"/>
    <s v="null"/>
    <s v="null"/>
    <s v="null"/>
    <s v="null"/>
    <s v="null"/>
    <s v="null"/>
    <s v="null"/>
    <s v="null"/>
    <s v=""/>
    <x v="7"/>
    <x v="4"/>
    <x v="4"/>
    <n v="100"/>
    <s v="null"/>
    <s v="null"/>
    <x v="1"/>
    <x v="1"/>
    <x v="1"/>
    <s v=""/>
    <x v="1"/>
  </r>
  <r>
    <x v="190"/>
    <n v="2020"/>
    <n v="2078.931885"/>
    <n v="55.118003850000001"/>
    <n v="99.5"/>
    <n v="0"/>
    <n v="0.5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1"/>
  </r>
  <r>
    <x v="191"/>
    <n v="2015"/>
    <n v="603.13299559999996"/>
    <n v="22.359998699999998"/>
    <n v="69.329918890000002"/>
    <n v="5.7052676340000001"/>
    <n v="18.988981249999998"/>
    <n v="5.9758322210000001"/>
    <n v="63.012138190000002"/>
    <n v="6.3384682029999997"/>
    <n v="23.284595639999999"/>
    <n v="7.3647979660000003"/>
    <n v="91.266972050000007"/>
    <n v="3.5066230169999999"/>
    <n v="4.0734396070000001"/>
    <n v="1.1529653280000001"/>
    <s v=""/>
    <x v="157"/>
    <x v="109"/>
    <x v="109"/>
    <n v="69"/>
    <n v="63"/>
    <n v="91"/>
    <x v="0"/>
    <x v="0"/>
    <x v="0"/>
    <n v="-0.75013510799999772"/>
    <x v="3"/>
  </r>
  <r>
    <x v="191"/>
    <n v="2020"/>
    <n v="686.87799070000005"/>
    <n v="24.670000080000001"/>
    <n v="67.301025539999998"/>
    <n v="5.79547831"/>
    <n v="21.267843129999999"/>
    <n v="5.6356530249999999"/>
    <n v="59.40526749"/>
    <n v="6.5285236490000003"/>
    <n v="26.955911"/>
    <n v="7.1102978569999999"/>
    <n v="91.410776889999994"/>
    <n v="3.5571204249999999"/>
    <n v="3.8992861369999998"/>
    <n v="1.1328165530000001"/>
    <n v="5"/>
    <x v="1"/>
    <x v="1"/>
    <x v="1"/>
    <n v="67"/>
    <n v="59"/>
    <n v="91"/>
    <x v="0"/>
    <x v="0"/>
    <x v="0"/>
    <s v=""/>
    <x v="3"/>
  </r>
  <r>
    <x v="192"/>
    <n v="2015"/>
    <n v="13797.204100000001"/>
    <n v="43.245002749999998"/>
    <n v="48.711153680000002"/>
    <n v="23.406187760000002"/>
    <n v="20.154106760000001"/>
    <n v="7.7285517889999999"/>
    <n v="29.2281926"/>
    <n v="28.887148530000001"/>
    <n v="28.975788860000002"/>
    <n v="12.908870009999999"/>
    <n v="74.28070864"/>
    <n v="16.212941990000001"/>
    <n v="8.5764782830000001"/>
    <n v="0.92987109219999997"/>
    <s v=""/>
    <x v="158"/>
    <x v="110"/>
    <x v="110"/>
    <n v="49"/>
    <n v="29"/>
    <n v="74"/>
    <x v="0"/>
    <x v="0"/>
    <x v="0"/>
    <n v="0.60101462399999839"/>
    <x v="4"/>
  </r>
  <r>
    <x v="192"/>
    <n v="2020"/>
    <n v="15893.21875"/>
    <n v="46.140998840000002"/>
    <n v="56.476973389999998"/>
    <n v="27.704199559999999"/>
    <n v="13.41704303"/>
    <n v="2.4017840210000001"/>
    <n v="37.075862819999998"/>
    <n v="36.643249580000003"/>
    <n v="21.821495460000001"/>
    <n v="4.4593921429999996"/>
    <n v="79.123305740000006"/>
    <n v="17.269915560000001"/>
    <n v="3.6067787029999998"/>
    <n v="0"/>
    <n v="5"/>
    <x v="1"/>
    <x v="1"/>
    <x v="1"/>
    <n v="56"/>
    <n v="37"/>
    <n v="79"/>
    <x v="0"/>
    <x v="0"/>
    <x v="0"/>
    <s v=""/>
    <x v="4"/>
  </r>
  <r>
    <x v="193"/>
    <n v="2015"/>
    <n v="55386.367189999997"/>
    <n v="64.828002929999997"/>
    <n v="91.876343869999999"/>
    <n v="2.8031559650000002"/>
    <n v="2.0788208039999998"/>
    <n v="3.2416793589999999"/>
    <n v="79.033738529999994"/>
    <n v="6.6176674499999999"/>
    <n v="5.1319458180000002"/>
    <n v="9.216648202"/>
    <n v="98.844013450000006"/>
    <n v="0.73361828630000003"/>
    <n v="0.42236825970000003"/>
    <n v="0"/>
    <s v=""/>
    <x v="159"/>
    <x v="111"/>
    <x v="111"/>
    <n v="92"/>
    <n v="79"/>
    <n v="99"/>
    <x v="0"/>
    <x v="0"/>
    <x v="0"/>
    <n v="0.82769825200000191"/>
    <x v="4"/>
  </r>
  <r>
    <x v="193"/>
    <n v="2020"/>
    <n v="59308.691409999999"/>
    <n v="67.354003910000003"/>
    <n v="93.885057439999997"/>
    <n v="2.7727361859999999"/>
    <n v="1.410816657"/>
    <n v="1.9313897120000001"/>
    <n v="83.329481180000002"/>
    <n v="6.9773593590000003"/>
    <n v="3.7769992870000002"/>
    <n v="5.9161601729999997"/>
    <n v="99.001264840000005"/>
    <n v="0.73478540299999995"/>
    <n v="0.26394975469999998"/>
    <n v="0"/>
    <n v="5"/>
    <x v="1"/>
    <x v="1"/>
    <x v="1"/>
    <n v="94"/>
    <n v="83"/>
    <n v="99"/>
    <x v="0"/>
    <x v="0"/>
    <x v="0"/>
    <s v=""/>
    <x v="4"/>
  </r>
  <r>
    <x v="194"/>
    <n v="2015"/>
    <n v="10715.657230000001"/>
    <n v="18.851999280000001"/>
    <n v="41.247509460000003"/>
    <n v="30.695737130000001"/>
    <n v="13.55439295"/>
    <n v="14.502360449999999"/>
    <n v="36.726779729999997"/>
    <n v="32.662799669999998"/>
    <n v="14.310065379999999"/>
    <n v="16.30035522"/>
    <n v="60.70687736"/>
    <n v="22.228553949999998"/>
    <n v="10.301639140000001"/>
    <n v="6.7629295520000001"/>
    <s v=""/>
    <x v="160"/>
    <x v="112"/>
    <x v="112"/>
    <n v="41"/>
    <n v="37"/>
    <n v="61"/>
    <x v="0"/>
    <x v="0"/>
    <x v="0"/>
    <n v="-2.4887956019999988"/>
    <x v="4"/>
  </r>
  <r>
    <x v="194"/>
    <n v="2020"/>
    <n v="11193.728520000001"/>
    <n v="20.198999400000002"/>
    <n v="40.95092717"/>
    <n v="37.426962869999997"/>
    <n v="13.537555190000001"/>
    <n v="8.0845547619999998"/>
    <n v="33.593628809999998"/>
    <n v="42.164380680000001"/>
    <n v="14.111096160000001"/>
    <n v="10.13089435"/>
    <n v="70.017704449999997"/>
    <n v="18.710660919999999"/>
    <n v="11.27163464"/>
    <n v="0"/>
    <n v="5"/>
    <x v="1"/>
    <x v="1"/>
    <x v="1"/>
    <n v="41"/>
    <n v="34"/>
    <n v="70"/>
    <x v="0"/>
    <x v="0"/>
    <x v="0"/>
    <s v=""/>
    <x v="4"/>
  </r>
  <r>
    <x v="195"/>
    <n v="2015"/>
    <n v="46671.917970000002"/>
    <n v="79.60199738"/>
    <n v="99.926720459999999"/>
    <n v="0"/>
    <n v="7.3279544409999994E-2"/>
    <n v="0"/>
    <n v="100"/>
    <n v="0"/>
    <n v="0"/>
    <n v="0"/>
    <n v="99.907945209999994"/>
    <n v="0"/>
    <n v="9.2054794519999997E-2"/>
    <n v="0"/>
    <s v=""/>
    <x v="161"/>
    <x v="5"/>
    <x v="5"/>
    <n v="100"/>
    <n v="100"/>
    <n v="100"/>
    <x v="1"/>
    <x v="1"/>
    <x v="1"/>
    <n v="0"/>
    <x v="1"/>
  </r>
  <r>
    <x v="195"/>
    <n v="2020"/>
    <n v="46754.78125"/>
    <n v="80.809997559999999"/>
    <n v="99.925612610000002"/>
    <n v="0"/>
    <n v="7.4387391420000004E-2"/>
    <n v="0"/>
    <n v="100"/>
    <n v="0"/>
    <n v="0"/>
    <n v="0"/>
    <n v="99.907945209999994"/>
    <n v="0"/>
    <n v="9.2054794519999997E-2"/>
    <n v="0"/>
    <n v="5"/>
    <x v="1"/>
    <x v="1"/>
    <x v="1"/>
    <n v="100"/>
    <n v="100"/>
    <n v="100"/>
    <x v="0"/>
    <x v="0"/>
    <x v="0"/>
    <s v=""/>
    <x v="1"/>
  </r>
  <r>
    <x v="196"/>
    <n v="2015"/>
    <n v="20908.023440000001"/>
    <n v="18.256000520000001"/>
    <n v="90.111028570000002"/>
    <n v="0.91280129350000005"/>
    <n v="6.7615228930000004"/>
    <n v="2.2146472469999998"/>
    <n v="88.257106140000005"/>
    <n v="1.0162902579999999"/>
    <n v="8.017356135"/>
    <n v="2.7092474630000001"/>
    <n v="98.412246519999997"/>
    <n v="0.44941380939999998"/>
    <n v="1.1383396720000001"/>
    <n v="0"/>
    <s v=""/>
    <x v="162"/>
    <x v="113"/>
    <x v="113"/>
    <n v="90"/>
    <n v="88"/>
    <n v="98"/>
    <x v="0"/>
    <x v="0"/>
    <x v="0"/>
    <n v="0.22463917799999819"/>
    <x v="0"/>
  </r>
  <r>
    <x v="196"/>
    <n v="2020"/>
    <n v="21413.25"/>
    <n v="18.71299934"/>
    <n v="92.227579370000001"/>
    <n v="0.59545814949999998"/>
    <n v="5.3489270639999997"/>
    <n v="1.82803542"/>
    <n v="90.537435700000003"/>
    <n v="0.70320990380000004"/>
    <n v="6.5104886119999996"/>
    <n v="2.2488657820000002"/>
    <n v="99.569380190000004"/>
    <n v="0.12739779009999999"/>
    <n v="0.3032220202"/>
    <n v="0"/>
    <n v="5"/>
    <x v="1"/>
    <x v="1"/>
    <x v="1"/>
    <n v="92"/>
    <n v="91"/>
    <n v="100"/>
    <x v="0"/>
    <x v="0"/>
    <x v="0"/>
    <s v=""/>
    <x v="0"/>
  </r>
  <r>
    <x v="197"/>
    <n v="2015"/>
    <n v="38902.949220000002"/>
    <n v="33.894001009999997"/>
    <n v="58.950253320000002"/>
    <n v="26.111815979999999"/>
    <n v="5.635847128"/>
    <n v="9.3020835690000006"/>
    <n v="51.707437730000002"/>
    <n v="26.687789639999998"/>
    <n v="8.1225675119999998"/>
    <n v="13.482205130000001"/>
    <n v="73.076457570000002"/>
    <n v="24.98845154"/>
    <n v="0.78581062170000004"/>
    <n v="1.14928027"/>
    <s v=""/>
    <x v="163"/>
    <x v="114"/>
    <x v="114"/>
    <n v="59"/>
    <n v="52"/>
    <n v="73"/>
    <x v="0"/>
    <x v="0"/>
    <x v="0"/>
    <n v="0.16087747000000124"/>
    <x v="2"/>
  </r>
  <r>
    <x v="197"/>
    <n v="2020"/>
    <n v="43849.269529999998"/>
    <n v="35.252998349999999"/>
    <n v="60.448675600000001"/>
    <n v="26.670019750000002"/>
    <n v="3.6502178750000001"/>
    <n v="9.2310867739999996"/>
    <n v="53.19902707"/>
    <n v="27.457644510000002"/>
    <n v="5.6376600080000001"/>
    <n v="13.70566842"/>
    <n v="73.763659559999994"/>
    <n v="25.223439859999999"/>
    <n v="0"/>
    <n v="1.012900581"/>
    <n v="5"/>
    <x v="1"/>
    <x v="1"/>
    <x v="1"/>
    <n v="60"/>
    <n v="53"/>
    <n v="74"/>
    <x v="0"/>
    <x v="0"/>
    <x v="0"/>
    <s v=""/>
    <x v="2"/>
  </r>
  <r>
    <x v="198"/>
    <n v="2015"/>
    <n v="559.13598630000001"/>
    <n v="66.055999760000006"/>
    <n v="95.747692169999993"/>
    <n v="0.88280139830000004"/>
    <n v="1.0138349760000001"/>
    <n v="2.3556714599999999"/>
    <n v="90.57961632"/>
    <n v="1.2850321419999999"/>
    <n v="1.200506574"/>
    <n v="6.9348449649999999"/>
    <n v="98.403399699999994"/>
    <n v="0.67610833329999998"/>
    <n v="0.91790651420000002"/>
    <n v="2.585454545E-3"/>
    <s v=""/>
    <x v="164"/>
    <x v="115"/>
    <x v="115"/>
    <n v="96"/>
    <n v="91"/>
    <n v="98"/>
    <x v="0"/>
    <x v="0"/>
    <x v="0"/>
    <n v="1.1368684279999997"/>
    <x v="5"/>
  </r>
  <r>
    <x v="198"/>
    <n v="2020"/>
    <n v="586.63397220000002"/>
    <n v="66.149002080000002"/>
    <n v="97.989631669999994"/>
    <n v="1.0672469410000001"/>
    <n v="0.37933650730000001"/>
    <n v="0.56378488400000004"/>
    <n v="96.574412629999998"/>
    <n v="1.6002958599999999"/>
    <n v="0.1598017947"/>
    <n v="1.6654897200000001"/>
    <n v="98.713853869999994"/>
    <n v="0.79446523710000005"/>
    <n v="0.49168089250000002"/>
    <n v="0"/>
    <n v="5"/>
    <x v="1"/>
    <x v="1"/>
    <x v="1"/>
    <n v="98"/>
    <n v="97"/>
    <n v="99"/>
    <x v="0"/>
    <x v="0"/>
    <x v="0"/>
    <s v=""/>
    <x v="5"/>
  </r>
  <r>
    <x v="199"/>
    <n v="2015"/>
    <n v="9764.9492190000001"/>
    <n v="86.553001399999999"/>
    <n v="99.781231030000001"/>
    <n v="0"/>
    <n v="0.2187689729"/>
    <n v="0"/>
    <n v="99.549986529999998"/>
    <n v="0"/>
    <n v="0.4500134657"/>
    <n v="0"/>
    <n v="99.817160389999998"/>
    <n v="0"/>
    <n v="0.18283961479999999"/>
    <n v="0"/>
    <s v=""/>
    <x v="165"/>
    <x v="116"/>
    <x v="116"/>
    <n v="100"/>
    <n v="100"/>
    <n v="100"/>
    <x v="1"/>
    <x v="1"/>
    <x v="1"/>
    <n v="2.8998184000002425E-2"/>
    <x v="1"/>
  </r>
  <r>
    <x v="199"/>
    <n v="2020"/>
    <n v="10099.26953"/>
    <n v="87.97699738"/>
    <n v="99.826867629999995"/>
    <n v="0"/>
    <n v="0.17313237349999999"/>
    <n v="0"/>
    <n v="99.719374740000006"/>
    <n v="0"/>
    <n v="0.28062526259999998"/>
    <n v="0"/>
    <n v="99.841557679999994"/>
    <n v="0"/>
    <n v="0.1584423157"/>
    <n v="0"/>
    <n v="5"/>
    <x v="1"/>
    <x v="1"/>
    <x v="1"/>
    <n v="100"/>
    <n v="100"/>
    <n v="100"/>
    <x v="0"/>
    <x v="0"/>
    <x v="0"/>
    <s v=""/>
    <x v="1"/>
  </r>
  <r>
    <x v="200"/>
    <n v="2015"/>
    <n v="8296.7753909999992"/>
    <n v="73.718002319999997"/>
    <n v="100"/>
    <n v="0"/>
    <n v="0"/>
    <n v="0"/>
    <n v="100"/>
    <n v="0"/>
    <n v="0"/>
    <n v="0"/>
    <n v="100"/>
    <n v="0"/>
    <n v="0"/>
    <n v="0"/>
    <s v=""/>
    <x v="166"/>
    <x v="5"/>
    <x v="5"/>
    <n v="100"/>
    <n v="100"/>
    <n v="100"/>
    <x v="1"/>
    <x v="1"/>
    <x v="1"/>
    <n v="0"/>
    <x v="1"/>
  </r>
  <r>
    <x v="200"/>
    <n v="2020"/>
    <n v="8654.6181639999995"/>
    <n v="73.915000919999997"/>
    <n v="100.0000028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201"/>
    <n v="2015"/>
    <n v="17997.410159999999"/>
    <n v="52.167999270000003"/>
    <n v="93.509611480000004"/>
    <n v="5.9680836279999996"/>
    <n v="0.52230488829999999"/>
    <n v="0"/>
    <n v="91.385705099999996"/>
    <n v="7.8573236560000002"/>
    <n v="0.75697124390000003"/>
    <n v="0"/>
    <n v="95.456987190000007"/>
    <n v="4.2358697369999998"/>
    <n v="0.30714306949999998"/>
    <n v="0"/>
    <s v=""/>
    <x v="167"/>
    <x v="117"/>
    <x v="117"/>
    <n v="94"/>
    <n v="91"/>
    <n v="95"/>
    <x v="0"/>
    <x v="0"/>
    <x v="0"/>
    <n v="0.14977254600000264"/>
    <x v="2"/>
  </r>
  <r>
    <x v="201"/>
    <n v="2020"/>
    <n v="17500.65625"/>
    <n v="55.475002289999999"/>
    <n v="93.925857179999994"/>
    <n v="5.8737307679999997"/>
    <n v="0.20041205419999999"/>
    <n v="0"/>
    <n v="92.082745000000003"/>
    <n v="7.9172549999999999"/>
    <n v="0"/>
    <n v="0"/>
    <n v="95.405164360000001"/>
    <n v="4.2335701170000002"/>
    <n v="0.36126552499999998"/>
    <n v="0"/>
    <n v="5"/>
    <x v="1"/>
    <x v="1"/>
    <x v="1"/>
    <n v="94"/>
    <n v="92"/>
    <n v="95"/>
    <x v="0"/>
    <x v="0"/>
    <x v="0"/>
    <s v=""/>
    <x v="2"/>
  </r>
  <r>
    <x v="202"/>
    <n v="2015"/>
    <n v="8454.0185550000006"/>
    <n v="26.742000579999999"/>
    <n v="76.239495509999998"/>
    <n v="3.050011091"/>
    <n v="3.944733748"/>
    <n v="16.76575965"/>
    <n v="69.552182060000007"/>
    <n v="3.681021887"/>
    <n v="4.8574855120000002"/>
    <n v="21.90931054"/>
    <n v="94.558955389999994"/>
    <n v="1.321396987"/>
    <n v="1.444318955"/>
    <n v="2.6753286630000002"/>
    <s v=""/>
    <x v="168"/>
    <x v="118"/>
    <x v="118"/>
    <n v="76"/>
    <n v="70"/>
    <n v="95"/>
    <x v="0"/>
    <x v="0"/>
    <x v="0"/>
    <n v="1.2139497339999963"/>
    <x v="1"/>
  </r>
  <r>
    <x v="202"/>
    <n v="2020"/>
    <n v="9537.6416019999997"/>
    <n v="27.505998609999999"/>
    <n v="81.852415019999995"/>
    <n v="2.5683639349999998"/>
    <n v="3.4218570050000001"/>
    <n v="12.157364039999999"/>
    <n v="76.643599199999997"/>
    <n v="3.2071439279999998"/>
    <n v="4.1407069480000001"/>
    <n v="16.00854992"/>
    <n v="95.580623860000003"/>
    <n v="0.88481447629999999"/>
    <n v="1.5272683229999999"/>
    <n v="2.0072933389999998"/>
    <n v="5"/>
    <x v="1"/>
    <x v="1"/>
    <x v="1"/>
    <n v="82"/>
    <n v="77"/>
    <n v="96"/>
    <x v="0"/>
    <x v="0"/>
    <x v="0"/>
    <s v=""/>
    <x v="1"/>
  </r>
  <r>
    <x v="203"/>
    <n v="2015"/>
    <n v="68714.515629999994"/>
    <n v="47.694004059999997"/>
    <n v="99.259170580000003"/>
    <n v="0.2176525852"/>
    <n v="0.1822513237"/>
    <n v="0.34092551430000001"/>
    <n v="98.879516710000004"/>
    <n v="0.2456716052"/>
    <n v="0.22302119049999999"/>
    <n v="0.65179049"/>
    <n v="99.675536840000007"/>
    <n v="0.1869241354"/>
    <n v="0.1375390245"/>
    <n v="0"/>
    <s v=""/>
    <x v="169"/>
    <x v="119"/>
    <x v="119"/>
    <n v="99"/>
    <n v="99"/>
    <n v="100"/>
    <x v="0"/>
    <x v="0"/>
    <x v="1"/>
    <n v="0.15920402600000044"/>
    <x v="3"/>
  </r>
  <r>
    <x v="203"/>
    <n v="2020"/>
    <n v="69799.976559999996"/>
    <n v="51.430000309999997"/>
    <n v="100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3"/>
  </r>
  <r>
    <x v="204"/>
    <n v="2015"/>
    <n v="1196.2939449999999"/>
    <n v="29.489999770000001"/>
    <n v="75.250103710000005"/>
    <n v="3.486316247"/>
    <n v="16.460746719999999"/>
    <n v="4.8028333229999998"/>
    <n v="68.95938975"/>
    <n v="4.2085077100000001"/>
    <n v="20.19524109"/>
    <n v="6.6368614499999996"/>
    <n v="90.291081230000003"/>
    <n v="1.759571234"/>
    <n v="7.5316383"/>
    <n v="0.41770924009999999"/>
    <s v=""/>
    <x v="170"/>
    <x v="120"/>
    <x v="120"/>
    <n v="75"/>
    <n v="69"/>
    <n v="90"/>
    <x v="0"/>
    <x v="0"/>
    <x v="0"/>
    <n v="1.0685058359999999"/>
    <x v="3"/>
  </r>
  <r>
    <x v="204"/>
    <n v="2020"/>
    <n v="1318.4420170000001"/>
    <n v="31.31999969"/>
    <n v="85.495601199999996"/>
    <n v="1.88586597"/>
    <n v="8.3600293969999999"/>
    <n v="4.2585034329999996"/>
    <n v="80.48779562"/>
    <n v="2.0493646750000001"/>
    <n v="11.26233968"/>
    <n v="6.2005000179999996"/>
    <n v="96.476957920000004"/>
    <n v="1.527338152"/>
    <n v="1.995703929"/>
    <n v="0"/>
    <n v="5"/>
    <x v="1"/>
    <x v="1"/>
    <x v="1"/>
    <n v="85"/>
    <n v="80"/>
    <n v="96"/>
    <x v="0"/>
    <x v="0"/>
    <x v="0"/>
    <s v=""/>
    <x v="3"/>
  </r>
  <r>
    <x v="205"/>
    <n v="2015"/>
    <n v="7323.1621089999999"/>
    <n v="40.099998470000003"/>
    <n v="63.637126350000003"/>
    <n v="5.6657679649999997"/>
    <n v="17.17891539"/>
    <n v="13.51819029"/>
    <n v="47.242183279999999"/>
    <n v="7.3346522839999997"/>
    <n v="23.470036180000001"/>
    <n v="21.953128249999999"/>
    <n v="88.127329700000004"/>
    <n v="3.1728458380000002"/>
    <n v="7.7814550410000001"/>
    <n v="0.91836941770000002"/>
    <s v=""/>
    <x v="171"/>
    <x v="121"/>
    <x v="121"/>
    <n v="64"/>
    <n v="47"/>
    <n v="88"/>
    <x v="0"/>
    <x v="0"/>
    <x v="0"/>
    <n v="0.48255783200000202"/>
    <x v="4"/>
  </r>
  <r>
    <x v="205"/>
    <n v="2020"/>
    <n v="8278.7373050000006"/>
    <n v="42.799999239999998"/>
    <n v="68.58372009"/>
    <n v="6.065434765"/>
    <n v="14.16432245"/>
    <n v="11.18652269"/>
    <n v="52.117552750000002"/>
    <n v="8.1875420190000003"/>
    <n v="20.7910842"/>
    <n v="18.90382103"/>
    <n v="90.589910009999997"/>
    <n v="3.2293480560000001"/>
    <n v="5.3079905280000004"/>
    <n v="0.87275140490000003"/>
    <n v="5"/>
    <x v="1"/>
    <x v="1"/>
    <x v="1"/>
    <n v="69"/>
    <n v="52"/>
    <n v="91"/>
    <x v="0"/>
    <x v="0"/>
    <x v="0"/>
    <s v=""/>
    <x v="4"/>
  </r>
  <r>
    <x v="206"/>
    <n v="2015"/>
    <n v="1.2469999789999999"/>
    <n v="0"/>
    <n v="99.457396000000003"/>
    <n v="0"/>
    <n v="0.54260399999999998"/>
    <n v="0"/>
    <n v="99.457396000000003"/>
    <n v="0"/>
    <n v="0.54260399999999998"/>
    <n v="0"/>
    <s v="null"/>
    <s v="null"/>
    <s v="null"/>
    <s v="null"/>
    <s v=""/>
    <x v="172"/>
    <x v="122"/>
    <x v="4"/>
    <n v="99"/>
    <n v="99"/>
    <s v="null"/>
    <x v="0"/>
    <x v="0"/>
    <x v="1"/>
    <s v=""/>
    <x v="3"/>
  </r>
  <r>
    <x v="206"/>
    <n v="2020"/>
    <n v="1.3500000240000001"/>
    <n v="0"/>
    <n v="99.707676649999996"/>
    <n v="0"/>
    <n v="0.29232334589999998"/>
    <n v="0"/>
    <n v="99.707676649999996"/>
    <n v="0"/>
    <n v="0.29232334589999998"/>
    <n v="0"/>
    <s v="null"/>
    <s v="null"/>
    <s v="null"/>
    <s v="null"/>
    <n v="5"/>
    <x v="1"/>
    <x v="1"/>
    <x v="1"/>
    <n v="100"/>
    <n v="100"/>
    <s v="null"/>
    <x v="0"/>
    <x v="0"/>
    <x v="0"/>
    <s v=""/>
    <x v="3"/>
  </r>
  <r>
    <x v="207"/>
    <n v="2015"/>
    <n v="100.7799988"/>
    <n v="23.274999619999999"/>
    <n v="98.549705349999996"/>
    <n v="0.87898212229999995"/>
    <n v="0.57131252860000004"/>
    <n v="0"/>
    <n v="98.393048230000005"/>
    <n v="1.1023191240000001"/>
    <n v="0.50463264750000003"/>
    <n v="0"/>
    <n v="99.066110559999998"/>
    <n v="0.14276156700000001"/>
    <n v="0.79112787279999996"/>
    <n v="0"/>
    <s v=""/>
    <x v="173"/>
    <x v="123"/>
    <x v="122"/>
    <n v="99"/>
    <n v="98"/>
    <n v="99"/>
    <x v="0"/>
    <x v="0"/>
    <x v="0"/>
    <n v="-9.310346400000355E-2"/>
    <x v="3"/>
  </r>
  <r>
    <x v="207"/>
    <n v="2020"/>
    <n v="105.6969986"/>
    <n v="23.098999020000001"/>
    <n v="98.731080829999996"/>
    <n v="0.88149729619999995"/>
    <n v="0.38742187769999997"/>
    <n v="0"/>
    <n v="98.468078539999993"/>
    <n v="1.103159706"/>
    <n v="0.42876175509999997"/>
    <n v="0"/>
    <n v="99.606658190000005"/>
    <n v="0.143540536"/>
    <n v="0.2498012758"/>
    <n v="0"/>
    <n v="5"/>
    <x v="1"/>
    <x v="1"/>
    <x v="1"/>
    <n v="99"/>
    <n v="98"/>
    <n v="100"/>
    <x v="0"/>
    <x v="0"/>
    <x v="0"/>
    <s v=""/>
    <x v="3"/>
  </r>
  <r>
    <x v="208"/>
    <n v="2015"/>
    <n v="1370.3320309999999"/>
    <n v="53.319000240000001"/>
    <n v="98.136177649999993"/>
    <n v="1.1164222559999999"/>
    <n v="0.56928192339999995"/>
    <n v="0.17811817260000001"/>
    <s v="null"/>
    <s v="null"/>
    <s v="null"/>
    <s v="null"/>
    <s v="null"/>
    <s v="null"/>
    <s v="null"/>
    <s v="null"/>
    <s v=""/>
    <x v="174"/>
    <x v="4"/>
    <x v="4"/>
    <n v="98"/>
    <s v="null"/>
    <s v="null"/>
    <x v="0"/>
    <x v="1"/>
    <x v="1"/>
    <s v=""/>
    <x v="5"/>
  </r>
  <r>
    <x v="208"/>
    <n v="2020"/>
    <n v="1399.490967"/>
    <n v="53.2140007"/>
    <n v="98.875170769999997"/>
    <n v="1.1248292310000001"/>
    <n v="0"/>
    <n v="0"/>
    <s v="null"/>
    <s v="null"/>
    <s v="null"/>
    <s v="null"/>
    <s v="null"/>
    <s v="null"/>
    <s v="null"/>
    <s v="null"/>
    <n v="5"/>
    <x v="1"/>
    <x v="1"/>
    <x v="1"/>
    <n v="99"/>
    <s v="null"/>
    <s v="null"/>
    <x v="0"/>
    <x v="0"/>
    <x v="0"/>
    <s v=""/>
    <x v="5"/>
  </r>
  <r>
    <x v="209"/>
    <n v="2015"/>
    <n v="11179.95117"/>
    <n v="68.055999760000006"/>
    <n v="94.845455099999995"/>
    <n v="2.9001003930000002"/>
    <n v="2.1791030770000002"/>
    <n v="7.5341425109999999E-2"/>
    <n v="85.59067297"/>
    <n v="7.6364837000000003"/>
    <n v="6.5369886399999997"/>
    <n v="0.23585469070000001"/>
    <n v="99.189447939999994"/>
    <n v="0.67694539840000001"/>
    <n v="0.13360666639999999"/>
    <n v="0"/>
    <s v=""/>
    <x v="175"/>
    <x v="124"/>
    <x v="123"/>
    <n v="95"/>
    <n v="86"/>
    <n v="99"/>
    <x v="0"/>
    <x v="0"/>
    <x v="0"/>
    <n v="1.6827618540000004"/>
    <x v="4"/>
  </r>
  <r>
    <x v="209"/>
    <n v="2020"/>
    <n v="11818.61816"/>
    <n v="69.568000789999999"/>
    <n v="97.54330899"/>
    <n v="1.63135067"/>
    <n v="0.82534033780000005"/>
    <n v="0"/>
    <n v="93.936231930000005"/>
    <n v="3.3516873569999999"/>
    <n v="2.71208071"/>
    <n v="0"/>
    <n v="99.121197629999998"/>
    <n v="0.87880236840000003"/>
    <n v="0"/>
    <n v="0"/>
    <n v="5"/>
    <x v="1"/>
    <x v="1"/>
    <x v="1"/>
    <n v="98"/>
    <n v="94"/>
    <n v="99"/>
    <x v="0"/>
    <x v="0"/>
    <x v="0"/>
    <s v=""/>
    <x v="4"/>
  </r>
  <r>
    <x v="210"/>
    <n v="2015"/>
    <n v="78529.414059999996"/>
    <n v="73.611000059999995"/>
    <n v="96.256159120000007"/>
    <n v="2.0267476019999999"/>
    <n v="1.5188707130000001"/>
    <n v="0.1982225671"/>
    <n v="94.203882989999997"/>
    <n v="2.6336569440000002"/>
    <n v="2.7404600640000001"/>
    <n v="0.42199999999999999"/>
    <n v="96.99188504"/>
    <n v="1.8091750579999999"/>
    <n v="1.080939898"/>
    <n v="0.11799999999999999"/>
    <s v=""/>
    <x v="176"/>
    <x v="125"/>
    <x v="124"/>
    <n v="96"/>
    <n v="94"/>
    <n v="97"/>
    <x v="0"/>
    <x v="0"/>
    <x v="0"/>
    <n v="0.29767079800000146"/>
    <x v="1"/>
  </r>
  <r>
    <x v="210"/>
    <n v="2020"/>
    <n v="84339.070309999996"/>
    <n v="76.105003359999998"/>
    <n v="97.014269159999998"/>
    <n v="2.0230780749999999"/>
    <n v="0.73767495449999998"/>
    <n v="0.2249778093"/>
    <n v="96.025169770000005"/>
    <n v="2.684574639"/>
    <n v="0.78825559109999999"/>
    <n v="0.502"/>
    <n v="97.324817830000001"/>
    <n v="1.8153852029999999"/>
    <n v="0.72179696339999999"/>
    <n v="0.13800000000000001"/>
    <n v="5"/>
    <x v="1"/>
    <x v="1"/>
    <x v="1"/>
    <n v="97"/>
    <n v="96"/>
    <n v="97"/>
    <x v="0"/>
    <x v="0"/>
    <x v="0"/>
    <s v=""/>
    <x v="1"/>
  </r>
  <r>
    <x v="211"/>
    <n v="2015"/>
    <n v="5565.283203"/>
    <n v="50.317001339999997"/>
    <n v="97.658944309999995"/>
    <n v="0.94791505470000004"/>
    <n v="0.24775003200000001"/>
    <n v="1.1453906060000001"/>
    <n v="96.219783160000006"/>
    <n v="1.0009544290000001"/>
    <n v="0.47386486500000002"/>
    <n v="2.305397551"/>
    <n v="99.079971720000003"/>
    <n v="0.89554398800000001"/>
    <n v="2.4484294899999998E-2"/>
    <n v="0"/>
    <s v=""/>
    <x v="177"/>
    <x v="126"/>
    <x v="125"/>
    <n v="98"/>
    <n v="96"/>
    <n v="99"/>
    <x v="0"/>
    <x v="0"/>
    <x v="0"/>
    <n v="0.57203771199999953"/>
    <x v="1"/>
  </r>
  <r>
    <x v="211"/>
    <n v="2020"/>
    <n v="6031.1870120000003"/>
    <n v="52.516002659999998"/>
    <n v="100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212"/>
    <n v="2015"/>
    <n v="35.97900009"/>
    <n v="92.194992069999998"/>
    <n v="94.318181820000007"/>
    <n v="0"/>
    <n v="5.6818181819999998"/>
    <n v="0"/>
    <s v="null"/>
    <s v="null"/>
    <s v="null"/>
    <s v="null"/>
    <s v="null"/>
    <s v="null"/>
    <s v="null"/>
    <s v="null"/>
    <s v=""/>
    <x v="7"/>
    <x v="4"/>
    <x v="4"/>
    <n v="94"/>
    <s v="null"/>
    <s v="null"/>
    <x v="0"/>
    <x v="1"/>
    <x v="1"/>
    <s v=""/>
    <x v="5"/>
  </r>
  <r>
    <x v="212"/>
    <n v="2018"/>
    <n v="37.666999820000001"/>
    <n v="93.097999569999999"/>
    <n v="94.318181820000007"/>
    <n v="0"/>
    <n v="5.6818181819999998"/>
    <n v="0"/>
    <s v="null"/>
    <s v="null"/>
    <s v="null"/>
    <s v="null"/>
    <s v="null"/>
    <s v="null"/>
    <s v="null"/>
    <s v="null"/>
    <n v="3"/>
    <x v="1"/>
    <x v="1"/>
    <x v="1"/>
    <n v="94"/>
    <s v="null"/>
    <s v="null"/>
    <x v="0"/>
    <x v="0"/>
    <x v="0"/>
    <s v=""/>
    <x v="5"/>
  </r>
  <r>
    <x v="213"/>
    <n v="2015"/>
    <n v="11.09899998"/>
    <n v="59.729999540000001"/>
    <n v="100"/>
    <n v="0"/>
    <n v="0"/>
    <n v="0"/>
    <n v="100"/>
    <n v="0"/>
    <n v="0"/>
    <n v="0"/>
    <n v="100"/>
    <n v="0"/>
    <n v="0"/>
    <n v="0"/>
    <s v=""/>
    <x v="7"/>
    <x v="5"/>
    <x v="5"/>
    <n v="100"/>
    <n v="100"/>
    <n v="100"/>
    <x v="1"/>
    <x v="1"/>
    <x v="1"/>
    <n v="0"/>
    <x v="3"/>
  </r>
  <r>
    <x v="213"/>
    <n v="2020"/>
    <n v="11.791999819999999"/>
    <n v="64.013999940000005"/>
    <n v="100"/>
    <n v="0"/>
    <n v="0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3"/>
  </r>
  <r>
    <x v="214"/>
    <n v="2015"/>
    <n v="38225.445310000003"/>
    <n v="22.059999470000001"/>
    <n v="47.841558360000001"/>
    <n v="30.095403770000001"/>
    <n v="15.106768450000001"/>
    <n v="6.9562694199999999"/>
    <n v="39.717003130000002"/>
    <n v="34.176563299999998"/>
    <n v="17.519117219999998"/>
    <n v="8.5873163479999999"/>
    <n v="76.546356090000003"/>
    <n v="15.67629339"/>
    <n v="6.5837192800000004"/>
    <n v="1.1936312419999999"/>
    <s v=""/>
    <x v="178"/>
    <x v="127"/>
    <x v="126"/>
    <n v="48"/>
    <n v="40"/>
    <n v="77"/>
    <x v="0"/>
    <x v="0"/>
    <x v="0"/>
    <n v="1.2555381479999994"/>
    <x v="4"/>
  </r>
  <r>
    <x v="214"/>
    <n v="2020"/>
    <n v="45741"/>
    <n v="24.95400047"/>
    <n v="55.855049209999997"/>
    <n v="27.282859999999999"/>
    <n v="12.16590654"/>
    <n v="4.6961842520000001"/>
    <n v="48.231189579999999"/>
    <n v="31.784694259999998"/>
    <n v="14.076160610000001"/>
    <n v="5.9079555460000002"/>
    <n v="78.782851800000003"/>
    <n v="13.74416783"/>
    <n v="6.4210441329999997"/>
    <n v="1.0519362379999999"/>
    <n v="5"/>
    <x v="1"/>
    <x v="1"/>
    <x v="1"/>
    <n v="56"/>
    <n v="48"/>
    <n v="79"/>
    <x v="0"/>
    <x v="0"/>
    <x v="0"/>
    <s v=""/>
    <x v="4"/>
  </r>
  <r>
    <x v="215"/>
    <n v="2015"/>
    <n v="44921.636720000002"/>
    <n v="69.061004639999993"/>
    <n v="93.65690669"/>
    <n v="5.6308737229999997"/>
    <n v="0.4364563488"/>
    <n v="0.27576323949999998"/>
    <n v="98.843111609999994"/>
    <n v="0"/>
    <n v="0.944405312"/>
    <n v="0.21248308169999999"/>
    <n v="91.333508530000003"/>
    <n v="8.1534782769999996"/>
    <n v="0.20890075559999999"/>
    <n v="0.30411244139999999"/>
    <s v=""/>
    <x v="179"/>
    <x v="128"/>
    <x v="127"/>
    <n v="94"/>
    <n v="99"/>
    <n v="91"/>
    <x v="0"/>
    <x v="0"/>
    <x v="0"/>
    <n v="0.24262536200000112"/>
    <x v="1"/>
  </r>
  <r>
    <x v="215"/>
    <n v="2020"/>
    <n v="43733.757810000003"/>
    <n v="69.608001709999996"/>
    <n v="93.928281949999999"/>
    <n v="5.671978717"/>
    <n v="7.5904501289999995E-2"/>
    <n v="0.32383483600000001"/>
    <n v="100"/>
    <n v="0"/>
    <n v="0"/>
    <n v="0"/>
    <n v="91.277270110000003"/>
    <n v="8.1484577900000001"/>
    <n v="0.1090456533"/>
    <n v="0.46522644460000001"/>
    <n v="5"/>
    <x v="1"/>
    <x v="1"/>
    <x v="1"/>
    <n v="94"/>
    <n v="100"/>
    <n v="91"/>
    <x v="0"/>
    <x v="0"/>
    <x v="0"/>
    <s v=""/>
    <x v="1"/>
  </r>
  <r>
    <x v="216"/>
    <n v="2015"/>
    <n v="9262.8964840000008"/>
    <n v="85.674003600000006"/>
    <n v="99.971332469999993"/>
    <n v="0"/>
    <n v="2.8667534309999999E-2"/>
    <n v="0"/>
    <s v="null"/>
    <s v="null"/>
    <s v="null"/>
    <s v="null"/>
    <s v="null"/>
    <s v="null"/>
    <s v="null"/>
    <s v="null"/>
    <s v=""/>
    <x v="180"/>
    <x v="4"/>
    <x v="4"/>
    <n v="100"/>
    <s v="null"/>
    <s v="null"/>
    <x v="1"/>
    <x v="1"/>
    <x v="1"/>
    <s v=""/>
    <x v="1"/>
  </r>
  <r>
    <x v="216"/>
    <n v="2020"/>
    <n v="9890.4003909999992"/>
    <n v="87.047996519999998"/>
    <n v="99.965596000000005"/>
    <n v="0"/>
    <n v="3.4403999999999997E-2"/>
    <n v="0"/>
    <s v="null"/>
    <s v="null"/>
    <s v="null"/>
    <s v="null"/>
    <s v="null"/>
    <s v="null"/>
    <s v="null"/>
    <s v="null"/>
    <n v="5"/>
    <x v="1"/>
    <x v="1"/>
    <x v="1"/>
    <n v="100"/>
    <s v="null"/>
    <s v="null"/>
    <x v="0"/>
    <x v="0"/>
    <x v="0"/>
    <s v=""/>
    <x v="1"/>
  </r>
  <r>
    <x v="217"/>
    <n v="2015"/>
    <n v="65860.148440000004"/>
    <n v="82.625999449999995"/>
    <n v="100.0000015"/>
    <n v="0"/>
    <n v="0"/>
    <n v="0"/>
    <n v="100"/>
    <n v="0"/>
    <n v="0"/>
    <n v="0"/>
    <n v="100"/>
    <n v="0"/>
    <n v="0"/>
    <n v="0"/>
    <s v=""/>
    <x v="181"/>
    <x v="5"/>
    <x v="5"/>
    <n v="100"/>
    <n v="100"/>
    <n v="100"/>
    <x v="1"/>
    <x v="1"/>
    <x v="1"/>
    <n v="0"/>
    <x v="1"/>
  </r>
  <r>
    <x v="217"/>
    <n v="2020"/>
    <n v="67886.007809999996"/>
    <n v="83.902999879999996"/>
    <n v="99.999998559999995"/>
    <n v="0"/>
    <n v="1.4385328199999999E-6"/>
    <n v="0"/>
    <n v="100"/>
    <n v="0"/>
    <n v="0"/>
    <n v="0"/>
    <n v="100"/>
    <n v="0"/>
    <n v="0"/>
    <n v="0"/>
    <n v="5"/>
    <x v="1"/>
    <x v="1"/>
    <x v="1"/>
    <n v="100"/>
    <n v="100"/>
    <n v="100"/>
    <x v="0"/>
    <x v="0"/>
    <x v="0"/>
    <s v=""/>
    <x v="1"/>
  </r>
  <r>
    <x v="218"/>
    <n v="2015"/>
    <n v="51482.636720000002"/>
    <n v="31.617000579999999"/>
    <n v="52.963794589999999"/>
    <n v="11.30893693"/>
    <n v="21.385247880000001"/>
    <n v="14.3420206"/>
    <n v="38.863424559999999"/>
    <n v="13.19289824"/>
    <n v="28.1932841"/>
    <n v="19.750393110000001"/>
    <n v="83.4608554"/>
    <n v="7.2342011279999996"/>
    <n v="6.6604502999999999"/>
    <n v="2.6444931710000001"/>
    <s v=""/>
    <x v="182"/>
    <x v="129"/>
    <x v="128"/>
    <n v="53"/>
    <n v="39"/>
    <n v="83"/>
    <x v="0"/>
    <x v="0"/>
    <x v="0"/>
    <n v="0.25009425600000124"/>
    <x v="4"/>
  </r>
  <r>
    <x v="218"/>
    <n v="2020"/>
    <n v="59734.214840000001"/>
    <n v="35.227001190000003"/>
    <n v="60.716797589999999"/>
    <n v="11.29007067"/>
    <n v="14.51775136"/>
    <n v="13.475380380000001"/>
    <n v="45.446965339999998"/>
    <n v="13.98368881"/>
    <n v="21.21996133"/>
    <n v="19.349384520000001"/>
    <n v="88.793924899999993"/>
    <n v="6.3372311659999996"/>
    <n v="2.1941787860000002"/>
    <n v="2.6746651520000002"/>
    <n v="5"/>
    <x v="1"/>
    <x v="1"/>
    <x v="1"/>
    <n v="61"/>
    <n v="45"/>
    <n v="89"/>
    <x v="0"/>
    <x v="0"/>
    <x v="0"/>
    <s v=""/>
    <x v="4"/>
  </r>
  <r>
    <x v="219"/>
    <n v="2015"/>
    <n v="320878.3125"/>
    <n v="81.671005249999993"/>
    <n v="99.447157759999996"/>
    <n v="0"/>
    <n v="0.55284223720000003"/>
    <n v="0"/>
    <n v="97.780118509999994"/>
    <n v="0"/>
    <n v="2.2198814850000002"/>
    <n v="0"/>
    <n v="99.821279809999993"/>
    <n v="0"/>
    <n v="0.1787201944"/>
    <n v="0"/>
    <s v=""/>
    <x v="183"/>
    <x v="130"/>
    <x v="129"/>
    <n v="99"/>
    <n v="98"/>
    <n v="100"/>
    <x v="0"/>
    <x v="0"/>
    <x v="1"/>
    <n v="0.35676083399999925"/>
    <x v="6"/>
  </r>
  <r>
    <x v="219"/>
    <n v="2020"/>
    <n v="331002.65629999997"/>
    <n v="82.664001459999994"/>
    <n v="99.883526680000003"/>
    <n v="0"/>
    <n v="0.1164733182"/>
    <n v="0"/>
    <n v="99.670787340000004"/>
    <n v="0"/>
    <n v="0.3292126628"/>
    <n v="0"/>
    <n v="99.928144470000007"/>
    <n v="0"/>
    <n v="7.1855529599999995E-2"/>
    <n v="0"/>
    <n v="5"/>
    <x v="1"/>
    <x v="1"/>
    <x v="1"/>
    <n v="100"/>
    <n v="100"/>
    <n v="100"/>
    <x v="0"/>
    <x v="0"/>
    <x v="0"/>
    <s v=""/>
    <x v="6"/>
  </r>
  <r>
    <x v="220"/>
    <n v="2015"/>
    <n v="104.9499969"/>
    <n v="95.349998470000003"/>
    <n v="98.718272810000002"/>
    <n v="0"/>
    <n v="1.2817271859999999"/>
    <n v="0"/>
    <s v="null"/>
    <s v="null"/>
    <s v="null"/>
    <s v="null"/>
    <s v="null"/>
    <s v="null"/>
    <s v="null"/>
    <s v="null"/>
    <s v=""/>
    <x v="184"/>
    <x v="4"/>
    <x v="4"/>
    <n v="99"/>
    <s v="null"/>
    <s v="null"/>
    <x v="0"/>
    <x v="1"/>
    <x v="1"/>
    <s v=""/>
    <x v="5"/>
  </r>
  <r>
    <x v="220"/>
    <n v="2020"/>
    <n v="104.4229965"/>
    <n v="95.939002990000006"/>
    <n v="98.71826738"/>
    <n v="0"/>
    <n v="1.281732624"/>
    <n v="0"/>
    <s v="null"/>
    <s v="null"/>
    <s v="null"/>
    <s v="null"/>
    <s v="null"/>
    <s v="null"/>
    <s v="null"/>
    <s v="null"/>
    <n v="5"/>
    <x v="1"/>
    <x v="1"/>
    <x v="1"/>
    <n v="99"/>
    <s v="null"/>
    <s v="null"/>
    <x v="0"/>
    <x v="0"/>
    <x v="0"/>
    <s v=""/>
    <x v="5"/>
  </r>
  <r>
    <x v="221"/>
    <n v="2015"/>
    <n v="3412.0129390000002"/>
    <n v="95.04499817"/>
    <n v="99.131397559999996"/>
    <n v="0.53810473530000003"/>
    <n v="0.30749747300000002"/>
    <n v="2.3000230189999998E-2"/>
    <n v="91.495843840000006"/>
    <n v="4.5115506810000001"/>
    <n v="3.5284232109999998"/>
    <n v="0.46418227099999998"/>
    <n v="99.529461979999994"/>
    <n v="0.3309562908"/>
    <n v="0.13958172699999999"/>
    <n v="0"/>
    <s v=""/>
    <x v="185"/>
    <x v="131"/>
    <x v="130"/>
    <n v="99"/>
    <n v="91"/>
    <n v="100"/>
    <x v="0"/>
    <x v="0"/>
    <x v="1"/>
    <n v="0.72834273999999932"/>
    <x v="5"/>
  </r>
  <r>
    <x v="221"/>
    <n v="2020"/>
    <n v="3473.7270509999998"/>
    <n v="95.51499939"/>
    <n v="99.495757560000001"/>
    <n v="0.50424244119999995"/>
    <n v="0"/>
    <n v="0"/>
    <n v="95.300830000000005"/>
    <n v="4.6991699999999996"/>
    <n v="0"/>
    <n v="0"/>
    <n v="99.692734439999995"/>
    <n v="0.30726556170000002"/>
    <n v="0"/>
    <n v="0"/>
    <n v="5"/>
    <x v="1"/>
    <x v="1"/>
    <x v="1"/>
    <n v="99"/>
    <n v="95"/>
    <n v="100"/>
    <x v="0"/>
    <x v="0"/>
    <x v="0"/>
    <s v=""/>
    <x v="5"/>
  </r>
  <r>
    <x v="222"/>
    <n v="2015"/>
    <n v="30929.556639999999"/>
    <n v="50.75"/>
    <n v="97.528578260000003"/>
    <n v="0"/>
    <n v="0"/>
    <n v="2.4714217359999999"/>
    <n v="95.642391549999999"/>
    <n v="0"/>
    <n v="0"/>
    <n v="4.3576084509999999"/>
    <n v="99.359015619999994"/>
    <n v="0"/>
    <n v="0"/>
    <n v="0.64098438430000004"/>
    <s v=""/>
    <x v="186"/>
    <x v="132"/>
    <x v="131"/>
    <n v="98"/>
    <n v="96"/>
    <n v="99"/>
    <x v="0"/>
    <x v="0"/>
    <x v="0"/>
    <n v="4.6640173999998077E-2"/>
    <x v="1"/>
  </r>
  <r>
    <x v="222"/>
    <n v="2020"/>
    <n v="33469.199220000002"/>
    <n v="50.415996550000003"/>
    <n v="97.828784850000005"/>
    <n v="0"/>
    <n v="0.22384422000000001"/>
    <n v="1.947370925"/>
    <n v="96.072582359999998"/>
    <n v="0"/>
    <n v="0"/>
    <n v="3.927417637"/>
    <n v="99.556005560000003"/>
    <n v="0"/>
    <n v="0.44399444339999999"/>
    <n v="0"/>
    <n v="5"/>
    <x v="1"/>
    <x v="1"/>
    <x v="1"/>
    <n v="98"/>
    <n v="96"/>
    <n v="100"/>
    <x v="0"/>
    <x v="0"/>
    <x v="0"/>
    <s v=""/>
    <x v="1"/>
  </r>
  <r>
    <x v="223"/>
    <n v="2015"/>
    <n v="271.1279907"/>
    <n v="24.961002350000001"/>
    <n v="89.988176490000001"/>
    <n v="1.05094321"/>
    <n v="1.545004807"/>
    <n v="7.4158754880000002"/>
    <n v="86.978050659999994"/>
    <n v="1.234982464"/>
    <n v="1.9042720630000001"/>
    <n v="9.8826948130000005"/>
    <n v="99.037355989999995"/>
    <n v="0.49767515569999998"/>
    <n v="0.46496885310000002"/>
    <n v="0"/>
    <s v=""/>
    <x v="187"/>
    <x v="133"/>
    <x v="132"/>
    <n v="90"/>
    <n v="87"/>
    <n v="99"/>
    <x v="0"/>
    <x v="0"/>
    <x v="0"/>
    <n v="0.19130131199999878"/>
    <x v="3"/>
  </r>
  <r>
    <x v="223"/>
    <n v="2020"/>
    <n v="307.14999390000003"/>
    <n v="25.525001530000001"/>
    <n v="91.231190749999996"/>
    <n v="1.0623850500000001"/>
    <n v="0"/>
    <n v="7.706424202"/>
    <n v="88.397201229999993"/>
    <n v="1.255132675"/>
    <n v="0"/>
    <n v="10.3476661"/>
    <n v="99.5"/>
    <n v="0.5"/>
    <n v="0"/>
    <n v="0"/>
    <n v="5"/>
    <x v="1"/>
    <x v="1"/>
    <x v="1"/>
    <n v="91"/>
    <n v="88"/>
    <n v="100"/>
    <x v="0"/>
    <x v="0"/>
    <x v="0"/>
    <s v=""/>
    <x v="3"/>
  </r>
  <r>
    <x v="224"/>
    <n v="2015"/>
    <n v="30081.82617"/>
    <n v="88.153999330000005"/>
    <n v="94.571275009999994"/>
    <n v="0.47523253770000001"/>
    <n v="3.5752642610000001"/>
    <n v="1.3782281919999999"/>
    <s v="null"/>
    <s v="null"/>
    <s v="null"/>
    <s v="null"/>
    <s v="null"/>
    <s v="null"/>
    <s v="null"/>
    <s v="null"/>
    <s v=""/>
    <x v="188"/>
    <x v="4"/>
    <x v="4"/>
    <n v="95"/>
    <s v="null"/>
    <s v="null"/>
    <x v="0"/>
    <x v="1"/>
    <x v="1"/>
    <s v=""/>
    <x v="5"/>
  </r>
  <r>
    <x v="224"/>
    <n v="2020"/>
    <n v="28435.943360000001"/>
    <n v="88.278999330000005"/>
    <n v="93.685800709999995"/>
    <n v="0.4707829181"/>
    <n v="5.8434163730000002"/>
    <s v="null"/>
    <s v="null"/>
    <s v="null"/>
    <s v="null"/>
    <s v="null"/>
    <s v="null"/>
    <s v="null"/>
    <s v="null"/>
    <s v="null"/>
    <n v="5"/>
    <x v="1"/>
    <x v="1"/>
    <x v="1"/>
    <n v="94"/>
    <s v="null"/>
    <s v="null"/>
    <x v="0"/>
    <x v="0"/>
    <x v="0"/>
    <s v=""/>
    <x v="5"/>
  </r>
  <r>
    <x v="225"/>
    <n v="2015"/>
    <n v="92677.078129999994"/>
    <n v="33.80900192"/>
    <n v="93.328060579999999"/>
    <n v="5.2071837849999997E-2"/>
    <n v="6.1636180359999999"/>
    <n v="0.45624954629999998"/>
    <n v="90.833067990000004"/>
    <n v="0"/>
    <n v="8.4776395650000005"/>
    <n v="0.68929244290000002"/>
    <n v="98.212743520000004"/>
    <n v="0.15401768120000001"/>
    <n v="1.6332387960000001"/>
    <n v="0"/>
    <s v=""/>
    <x v="189"/>
    <x v="134"/>
    <x v="133"/>
    <n v="93"/>
    <n v="91"/>
    <n v="98"/>
    <x v="0"/>
    <x v="0"/>
    <x v="0"/>
    <n v="0.74223479199999931"/>
    <x v="3"/>
  </r>
  <r>
    <x v="225"/>
    <n v="2020"/>
    <n v="97338.585940000004"/>
    <n v="37.340000150000002"/>
    <n v="96.884356870000005"/>
    <n v="0"/>
    <n v="3.1156431260000002"/>
    <n v="0"/>
    <n v="95.514538439999995"/>
    <n v="0"/>
    <n v="4.4854615600000001"/>
    <n v="0"/>
    <n v="99.183040009999999"/>
    <n v="0"/>
    <n v="0.81695998700000005"/>
    <n v="0"/>
    <n v="5"/>
    <x v="1"/>
    <x v="1"/>
    <x v="1"/>
    <n v="97"/>
    <n v="96"/>
    <n v="99"/>
    <x v="0"/>
    <x v="0"/>
    <x v="0"/>
    <s v=""/>
    <x v="3"/>
  </r>
  <r>
    <x v="226"/>
    <n v="2015"/>
    <n v="12.26200008"/>
    <n v="0"/>
    <n v="99.321381529999996"/>
    <n v="0"/>
    <n v="0.67861847409999998"/>
    <n v="0"/>
    <n v="99.321381529999996"/>
    <n v="0"/>
    <n v="0.67861847409999998"/>
    <n v="0"/>
    <s v="null"/>
    <s v="null"/>
    <s v="null"/>
    <s v="null"/>
    <s v=""/>
    <x v="190"/>
    <x v="135"/>
    <x v="4"/>
    <n v="99"/>
    <n v="99"/>
    <s v="null"/>
    <x v="0"/>
    <x v="0"/>
    <x v="1"/>
    <s v=""/>
    <x v="3"/>
  </r>
  <r>
    <x v="226"/>
    <n v="2020"/>
    <n v="11.24600029"/>
    <n v="0"/>
    <n v="99.143287360000002"/>
    <n v="0"/>
    <n v="0.85671263900000005"/>
    <n v="0"/>
    <n v="99.143287360000002"/>
    <n v="0"/>
    <n v="0.85671263900000005"/>
    <n v="0"/>
    <s v="null"/>
    <s v="null"/>
    <s v="null"/>
    <s v="null"/>
    <n v="5"/>
    <x v="1"/>
    <x v="1"/>
    <x v="1"/>
    <n v="99"/>
    <n v="99"/>
    <s v="null"/>
    <x v="0"/>
    <x v="0"/>
    <x v="0"/>
    <s v=""/>
    <x v="3"/>
  </r>
  <r>
    <x v="227"/>
    <n v="2015"/>
    <n v="4529.1601559999999"/>
    <n v="75.367996219999995"/>
    <n v="96.379856709999999"/>
    <n v="0.58753466440000002"/>
    <n v="3.0326086220000001"/>
    <s v="null"/>
    <n v="95.381142350000005"/>
    <n v="0.99273120920000002"/>
    <n v="3.6261264409999998"/>
    <s v="null"/>
    <n v="96.706259619999997"/>
    <n v="0.45510708030000002"/>
    <n v="2.838633298"/>
    <s v="null"/>
    <s v=""/>
    <x v="191"/>
    <x v="136"/>
    <x v="134"/>
    <n v="96"/>
    <n v="95"/>
    <n v="97"/>
    <x v="0"/>
    <x v="0"/>
    <x v="0"/>
    <n v="0.48274185199999808"/>
    <x v="1"/>
  </r>
  <r>
    <x v="227"/>
    <n v="2020"/>
    <n v="5101.4160160000001"/>
    <n v="76.718994140000007"/>
    <n v="97.880397220000006"/>
    <n v="1.029979486"/>
    <n v="1.089623295"/>
    <s v="null"/>
    <n v="98.715556419999999"/>
    <n v="0.31740062730000002"/>
    <n v="0.96704295760000003"/>
    <s v="null"/>
    <n v="97.626964430000001"/>
    <n v="1.246217358"/>
    <n v="1.126818208"/>
    <s v="null"/>
    <n v="5"/>
    <x v="1"/>
    <x v="1"/>
    <x v="1"/>
    <n v="98"/>
    <n v="99"/>
    <n v="98"/>
    <x v="0"/>
    <x v="0"/>
    <x v="0"/>
    <s v=""/>
    <x v="1"/>
  </r>
  <r>
    <x v="228"/>
    <n v="2015"/>
    <n v="26497.880860000001"/>
    <n v="34.777000430000001"/>
    <n v="55.778868629999998"/>
    <n v="26.035606600000001"/>
    <n v="14.70974567"/>
    <n v="3.4757790979999998"/>
    <n v="44.958268160000003"/>
    <n v="28.794611020000001"/>
    <n v="21.10381293"/>
    <n v="5.1433078959999996"/>
    <n v="76.072511899999995"/>
    <n v="20.861194009999998"/>
    <n v="2.7179047039999999"/>
    <n v="0.3483893924"/>
    <s v=""/>
    <x v="192"/>
    <x v="137"/>
    <x v="135"/>
    <n v="56"/>
    <n v="45"/>
    <n v="76"/>
    <x v="0"/>
    <x v="0"/>
    <x v="0"/>
    <n v="0.95628975399999938"/>
    <x v="1"/>
  </r>
  <r>
    <x v="228"/>
    <n v="2020"/>
    <n v="29825.96875"/>
    <n v="37.907997129999998"/>
    <n v="60.663569840000001"/>
    <n v="28.9627418"/>
    <n v="7.77785276"/>
    <n v="2.595835594"/>
    <n v="50.681334370000002"/>
    <n v="33.53021373"/>
    <n v="11.60782393"/>
    <n v="4.1806279780000004"/>
    <n v="77.014129339999997"/>
    <n v="21.481379369999999"/>
    <n v="1.5044912859999999"/>
    <n v="0"/>
    <n v="5"/>
    <x v="1"/>
    <x v="1"/>
    <x v="1"/>
    <n v="61"/>
    <n v="51"/>
    <n v="77"/>
    <x v="0"/>
    <x v="0"/>
    <x v="0"/>
    <s v=""/>
    <x v="1"/>
  </r>
  <r>
    <x v="229"/>
    <n v="2015"/>
    <n v="15879.37012"/>
    <n v="41.9070015"/>
    <n v="61.338746280000002"/>
    <n v="5.6539172300000002"/>
    <n v="23.3359001"/>
    <n v="9.6714363920000004"/>
    <n v="43.616834320000002"/>
    <n v="7.2108648679999998"/>
    <n v="33.257219489999997"/>
    <n v="15.915081320000001"/>
    <n v="85.90549729"/>
    <n v="3.495619671"/>
    <n v="9.5826138469999993"/>
    <n v="1.0162691930000001"/>
    <s v=""/>
    <x v="193"/>
    <x v="138"/>
    <x v="136"/>
    <n v="61"/>
    <n v="44"/>
    <n v="86"/>
    <x v="0"/>
    <x v="0"/>
    <x v="0"/>
    <n v="0.75641932799999834"/>
    <x v="4"/>
  </r>
  <r>
    <x v="229"/>
    <n v="2020"/>
    <n v="18383.95508"/>
    <n v="44.6289978"/>
    <n v="65.412383570000003"/>
    <n v="6.1539390200000001"/>
    <n v="21.576840709999999"/>
    <n v="6.8568367060000002"/>
    <n v="48.22728833"/>
    <n v="8.3317036130000002"/>
    <n v="31.608654439999999"/>
    <n v="11.832353619999999"/>
    <n v="86.733854660000006"/>
    <n v="3.4519961939999999"/>
    <n v="9.1304141049999998"/>
    <n v="0.68373504630000004"/>
    <n v="5"/>
    <x v="1"/>
    <x v="1"/>
    <x v="1"/>
    <n v="65"/>
    <n v="48"/>
    <n v="87"/>
    <x v="0"/>
    <x v="0"/>
    <x v="0"/>
    <s v=""/>
    <x v="4"/>
  </r>
  <r>
    <x v="230"/>
    <n v="2015"/>
    <s v="13 815"/>
    <n v="32"/>
    <n v="65"/>
    <n v="12"/>
    <n v="16"/>
    <n v="7"/>
    <n v="51"/>
    <n v="16"/>
    <n v="23"/>
    <n v="10"/>
    <n v="94"/>
    <n v="4"/>
    <n v="2"/>
    <s v="&lt;1"/>
    <s v=""/>
    <x v="194"/>
    <x v="139"/>
    <x v="137"/>
    <n v="65"/>
    <n v="51"/>
    <n v="94"/>
    <x v="0"/>
    <x v="0"/>
    <x v="0"/>
    <n v="-0.39999999999999997"/>
    <x v="4"/>
  </r>
  <r>
    <x v="230"/>
    <n v="2020"/>
    <s v="14 863"/>
    <n v="32"/>
    <n v="63"/>
    <n v="14"/>
    <n v="16"/>
    <n v="7"/>
    <n v="48"/>
    <n v="19"/>
    <n v="23"/>
    <n v="10"/>
    <n v="93"/>
    <n v="5"/>
    <n v="2"/>
    <s v="&lt;1"/>
    <n v="5"/>
    <x v="1"/>
    <x v="1"/>
    <x v="1"/>
    <n v="63"/>
    <n v="48"/>
    <n v="93"/>
    <x v="0"/>
    <x v="0"/>
    <x v="0"/>
    <s v="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DA168-AE97-4347-A3C7-E92490FD5877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18:E27" firstHeaderRow="0" firstDataRow="1" firstDataCol="1"/>
  <pivotFields count="28">
    <pivotField dataField="1" showAll="0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6">
        <item x="31"/>
        <item x="25"/>
        <item x="157"/>
        <item x="194"/>
        <item x="44"/>
        <item x="188"/>
        <item x="124"/>
        <item x="108"/>
        <item x="160"/>
        <item x="24"/>
        <item x="190"/>
        <item x="40"/>
        <item x="54"/>
        <item x="139"/>
        <item x="85"/>
        <item x="20"/>
        <item x="97"/>
        <item x="42"/>
        <item x="30"/>
        <item x="180"/>
        <item x="161"/>
        <item x="148"/>
        <item x="107"/>
        <item x="10"/>
        <item x="127"/>
        <item x="184"/>
        <item x="77"/>
        <item x="181"/>
        <item x="67"/>
        <item x="60"/>
        <item x="15"/>
        <item x="65"/>
        <item x="7"/>
        <item x="103"/>
        <item x="118"/>
        <item x="68"/>
        <item x="166"/>
        <item x="46"/>
        <item x="120"/>
        <item x="5"/>
        <item x="59"/>
        <item x="43"/>
        <item x="156"/>
        <item x="112"/>
        <item x="137"/>
        <item x="38"/>
        <item x="126"/>
        <item x="130"/>
        <item x="82"/>
        <item x="76"/>
        <item x="145"/>
        <item x="58"/>
        <item x="13"/>
        <item x="165"/>
        <item x="105"/>
        <item x="100"/>
        <item x="14"/>
        <item x="142"/>
        <item x="36"/>
        <item x="146"/>
        <item x="4"/>
        <item x="84"/>
        <item x="173"/>
        <item x="69"/>
        <item x="61"/>
        <item x="104"/>
        <item x="172"/>
        <item x="72"/>
        <item x="91"/>
        <item x="47"/>
        <item x="125"/>
        <item x="179"/>
        <item x="186"/>
        <item x="50"/>
        <item x="71"/>
        <item x="121"/>
        <item x="185"/>
        <item x="23"/>
        <item x="73"/>
        <item x="86"/>
        <item x="167"/>
        <item x="9"/>
        <item x="39"/>
        <item x="183"/>
        <item x="151"/>
        <item x="140"/>
        <item x="143"/>
        <item x="57"/>
        <item x="33"/>
        <item x="149"/>
        <item x="138"/>
        <item x="48"/>
        <item x="12"/>
        <item x="83"/>
        <item x="17"/>
        <item x="80"/>
        <item x="129"/>
        <item x="101"/>
        <item x="136"/>
        <item x="174"/>
        <item x="169"/>
        <item x="154"/>
        <item x="176"/>
        <item x="3"/>
        <item x="18"/>
        <item x="150"/>
        <item x="41"/>
        <item x="35"/>
        <item x="119"/>
        <item x="52"/>
        <item x="16"/>
        <item x="187"/>
        <item x="147"/>
        <item x="92"/>
        <item x="96"/>
        <item x="122"/>
        <item x="111"/>
        <item x="131"/>
        <item x="62"/>
        <item x="163"/>
        <item x="191"/>
        <item x="22"/>
        <item x="64"/>
        <item x="93"/>
        <item x="109"/>
        <item x="2"/>
        <item x="63"/>
        <item x="116"/>
        <item x="29"/>
        <item x="32"/>
        <item x="70"/>
        <item x="153"/>
        <item x="53"/>
        <item x="128"/>
        <item x="141"/>
        <item x="159"/>
        <item x="135"/>
        <item x="162"/>
        <item x="74"/>
        <item x="164"/>
        <item x="117"/>
        <item x="49"/>
        <item x="177"/>
        <item x="78"/>
        <item x="51"/>
        <item x="75"/>
        <item x="34"/>
        <item x="95"/>
        <item x="26"/>
        <item x="37"/>
        <item x="94"/>
        <item x="175"/>
        <item x="133"/>
        <item x="28"/>
        <item x="6"/>
        <item x="134"/>
        <item x="19"/>
        <item x="45"/>
        <item x="89"/>
        <item x="144"/>
        <item x="27"/>
        <item x="87"/>
        <item x="189"/>
        <item x="11"/>
        <item x="21"/>
        <item x="132"/>
        <item x="79"/>
        <item x="99"/>
        <item x="55"/>
        <item x="193"/>
        <item x="81"/>
        <item x="88"/>
        <item x="98"/>
        <item x="110"/>
        <item x="106"/>
        <item x="192"/>
        <item x="171"/>
        <item x="168"/>
        <item x="66"/>
        <item x="155"/>
        <item x="152"/>
        <item x="113"/>
        <item x="56"/>
        <item x="182"/>
        <item x="90"/>
        <item x="158"/>
        <item x="178"/>
        <item x="102"/>
        <item x="123"/>
        <item x="115"/>
        <item x="170"/>
        <item x="114"/>
        <item x="0"/>
        <item x="1"/>
        <item x="8"/>
        <item t="default"/>
      </items>
    </pivotField>
    <pivotField dataField="1" showAll="0">
      <items count="141">
        <item x="18"/>
        <item x="24"/>
        <item x="109"/>
        <item x="112"/>
        <item x="139"/>
        <item x="34"/>
        <item x="36"/>
        <item x="49"/>
        <item x="74"/>
        <item x="71"/>
        <item x="17"/>
        <item x="87"/>
        <item x="43"/>
        <item x="135"/>
        <item x="90"/>
        <item x="31"/>
        <item x="61"/>
        <item x="33"/>
        <item x="5"/>
        <item x="123"/>
        <item x="54"/>
        <item x="59"/>
        <item x="93"/>
        <item x="77"/>
        <item x="116"/>
        <item x="68"/>
        <item x="10"/>
        <item x="23"/>
        <item x="122"/>
        <item x="104"/>
        <item x="52"/>
        <item x="132"/>
        <item x="51"/>
        <item x="39"/>
        <item x="117"/>
        <item x="67"/>
        <item x="60"/>
        <item x="45"/>
        <item x="7"/>
        <item x="75"/>
        <item x="37"/>
        <item x="6"/>
        <item x="9"/>
        <item x="85"/>
        <item x="119"/>
        <item x="107"/>
        <item x="128"/>
        <item x="62"/>
        <item x="12"/>
        <item x="44"/>
        <item x="35"/>
        <item x="50"/>
        <item x="133"/>
        <item x="101"/>
        <item x="92"/>
        <item x="30"/>
        <item x="99"/>
        <item x="114"/>
        <item x="103"/>
        <item x="22"/>
        <item x="13"/>
        <item x="57"/>
        <item x="3"/>
        <item x="125"/>
        <item x="88"/>
        <item x="91"/>
        <item x="130"/>
        <item x="25"/>
        <item x="19"/>
        <item x="81"/>
        <item x="113"/>
        <item x="11"/>
        <item x="21"/>
        <item x="94"/>
        <item x="69"/>
        <item x="98"/>
        <item x="48"/>
        <item x="26"/>
        <item x="100"/>
        <item x="86"/>
        <item x="46"/>
        <item x="105"/>
        <item x="70"/>
        <item x="64"/>
        <item x="55"/>
        <item x="78"/>
        <item x="72"/>
        <item x="102"/>
        <item x="136"/>
        <item x="53"/>
        <item x="2"/>
        <item x="28"/>
        <item x="63"/>
        <item x="126"/>
        <item x="131"/>
        <item x="32"/>
        <item x="95"/>
        <item x="65"/>
        <item x="111"/>
        <item x="29"/>
        <item x="41"/>
        <item x="73"/>
        <item x="38"/>
        <item x="138"/>
        <item x="134"/>
        <item x="47"/>
        <item x="121"/>
        <item x="56"/>
        <item x="79"/>
        <item x="27"/>
        <item x="40"/>
        <item x="137"/>
        <item x="96"/>
        <item x="115"/>
        <item x="14"/>
        <item x="129"/>
        <item x="8"/>
        <item x="118"/>
        <item x="15"/>
        <item x="16"/>
        <item x="108"/>
        <item x="20"/>
        <item x="97"/>
        <item x="42"/>
        <item x="110"/>
        <item x="89"/>
        <item x="66"/>
        <item x="124"/>
        <item x="127"/>
        <item x="76"/>
        <item x="80"/>
        <item x="106"/>
        <item x="58"/>
        <item x="84"/>
        <item x="120"/>
        <item x="83"/>
        <item x="82"/>
        <item x="0"/>
        <item x="1"/>
        <item x="4"/>
        <item t="default"/>
      </items>
    </pivotField>
    <pivotField dataField="1" showAll="0">
      <items count="139">
        <item x="25"/>
        <item x="51"/>
        <item x="86"/>
        <item x="32"/>
        <item x="13"/>
        <item x="137"/>
        <item x="90"/>
        <item x="84"/>
        <item x="35"/>
        <item x="26"/>
        <item x="28"/>
        <item x="10"/>
        <item x="83"/>
        <item x="61"/>
        <item x="23"/>
        <item x="12"/>
        <item x="44"/>
        <item x="60"/>
        <item x="18"/>
        <item x="123"/>
        <item x="24"/>
        <item x="127"/>
        <item x="117"/>
        <item x="52"/>
        <item x="72"/>
        <item x="34"/>
        <item x="105"/>
        <item x="58"/>
        <item x="103"/>
        <item x="91"/>
        <item x="5"/>
        <item x="62"/>
        <item x="116"/>
        <item x="101"/>
        <item x="66"/>
        <item x="99"/>
        <item x="38"/>
        <item x="40"/>
        <item x="11"/>
        <item x="129"/>
        <item x="59"/>
        <item x="8"/>
        <item x="31"/>
        <item x="27"/>
        <item x="109"/>
        <item x="56"/>
        <item x="111"/>
        <item x="130"/>
        <item x="85"/>
        <item x="131"/>
        <item x="14"/>
        <item x="2"/>
        <item x="71"/>
        <item x="19"/>
        <item x="97"/>
        <item x="7"/>
        <item x="54"/>
        <item x="33"/>
        <item x="73"/>
        <item x="29"/>
        <item x="30"/>
        <item x="115"/>
        <item x="119"/>
        <item x="124"/>
        <item x="47"/>
        <item x="75"/>
        <item x="132"/>
        <item x="37"/>
        <item x="45"/>
        <item x="102"/>
        <item x="3"/>
        <item x="17"/>
        <item x="69"/>
        <item x="122"/>
        <item x="92"/>
        <item x="88"/>
        <item x="49"/>
        <item x="98"/>
        <item x="21"/>
        <item x="114"/>
        <item x="41"/>
        <item x="9"/>
        <item x="77"/>
        <item x="94"/>
        <item x="89"/>
        <item x="136"/>
        <item x="39"/>
        <item x="125"/>
        <item x="134"/>
        <item x="15"/>
        <item x="135"/>
        <item x="133"/>
        <item x="118"/>
        <item x="53"/>
        <item x="96"/>
        <item x="79"/>
        <item x="104"/>
        <item x="16"/>
        <item x="113"/>
        <item x="93"/>
        <item x="46"/>
        <item x="64"/>
        <item x="95"/>
        <item x="50"/>
        <item x="57"/>
        <item x="6"/>
        <item x="80"/>
        <item x="68"/>
        <item x="106"/>
        <item x="20"/>
        <item x="42"/>
        <item x="22"/>
        <item x="55"/>
        <item x="36"/>
        <item x="126"/>
        <item x="43"/>
        <item x="78"/>
        <item x="121"/>
        <item x="107"/>
        <item x="70"/>
        <item x="100"/>
        <item x="108"/>
        <item x="63"/>
        <item x="76"/>
        <item x="67"/>
        <item x="110"/>
        <item x="48"/>
        <item x="74"/>
        <item x="65"/>
        <item x="128"/>
        <item x="120"/>
        <item x="87"/>
        <item x="82"/>
        <item x="81"/>
        <item x="112"/>
        <item x="0"/>
        <item x="1"/>
        <item x="4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9">
        <item x="3"/>
        <item x="1"/>
        <item x="5"/>
        <item x="2"/>
        <item x="6"/>
        <item x="7"/>
        <item x="0"/>
        <item x="4"/>
        <item t="default"/>
      </items>
    </pivotField>
  </pivotFields>
  <rowFields count="1">
    <field x="2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name" fld="0" subtotal="count" baseField="27" baseItem="6"/>
    <dataField name="Average of ARC_n" fld="17" subtotal="average" baseField="27" baseItem="6"/>
    <dataField name="Average of ARC_r" fld="18" subtotal="average" baseField="27" baseItem="6"/>
    <dataField name="Average of ARC_u" fld="19" subtotal="average" baseField="27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64"/>
  <sheetViews>
    <sheetView topLeftCell="D1" workbookViewId="0">
      <pane ySplit="1" topLeftCell="A2" activePane="bottomLeft" state="frozen"/>
      <selection pane="bottomLeft" activeCell="AC13" sqref="AC13"/>
    </sheetView>
  </sheetViews>
  <sheetFormatPr defaultColWidth="12.5703125" defaultRowHeight="15.75" customHeight="1" x14ac:dyDescent="0.2"/>
  <cols>
    <col min="1" max="1" width="34" bestFit="1" customWidth="1"/>
    <col min="21" max="23" width="18.42578125" bestFit="1" customWidth="1"/>
    <col min="28" max="28" width="23.5703125" bestFit="1" customWidth="1"/>
  </cols>
  <sheetData>
    <row r="1" spans="1:2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255</v>
      </c>
      <c r="S1" t="s">
        <v>256</v>
      </c>
      <c r="T1" t="s">
        <v>257</v>
      </c>
      <c r="U1" t="s">
        <v>271</v>
      </c>
      <c r="V1" t="s">
        <v>272</v>
      </c>
      <c r="W1" t="s">
        <v>270</v>
      </c>
      <c r="X1" t="s">
        <v>273</v>
      </c>
      <c r="Y1" t="s">
        <v>275</v>
      </c>
      <c r="Z1" t="s">
        <v>274</v>
      </c>
      <c r="AA1" t="s">
        <v>288</v>
      </c>
      <c r="AB1" t="s">
        <v>289</v>
      </c>
    </row>
    <row r="2" spans="1:28" ht="12.75" x14ac:dyDescent="0.2">
      <c r="A2" s="1" t="s">
        <v>17</v>
      </c>
      <c r="B2" s="1">
        <v>2015</v>
      </c>
      <c r="C2" s="1">
        <v>34413.601560000003</v>
      </c>
      <c r="D2" s="1">
        <v>24.802999499999999</v>
      </c>
      <c r="E2" s="1">
        <v>61.339780810000001</v>
      </c>
      <c r="F2" s="1">
        <v>3.5111995139999999</v>
      </c>
      <c r="G2" s="1">
        <v>22.168783829999999</v>
      </c>
      <c r="H2" s="1">
        <v>12.98023585</v>
      </c>
      <c r="I2" s="1">
        <v>52.988502019999999</v>
      </c>
      <c r="J2" s="1">
        <v>3.8611366170000001</v>
      </c>
      <c r="K2" s="1">
        <v>26.553267569999999</v>
      </c>
      <c r="L2" s="1">
        <v>16.597093789999999</v>
      </c>
      <c r="M2" s="1">
        <v>86.658940720000004</v>
      </c>
      <c r="N2" s="1">
        <v>2.450270561</v>
      </c>
      <c r="O2" s="1">
        <v>8.8760357320000001</v>
      </c>
      <c r="P2" s="1">
        <v>2.0147529870000001</v>
      </c>
      <c r="Q2" s="1" t="str">
        <f>IF(A2=A1, B2-B1,"")</f>
        <v/>
      </c>
      <c r="R2">
        <f>IFERROR(IF(A3=A2, (E3-E2)/(B3-B2), ""), "null")</f>
        <v>2.7503264880000002</v>
      </c>
      <c r="S2">
        <f>IFERROR(IF(A3=A2, (I3-I2)/(B3-B2), ""), "null")</f>
        <v>2.6678826380000005</v>
      </c>
      <c r="T2">
        <f>IFERROR(IF(A3=A2, (M3-M2)/(B3-B2), ""), "null")</f>
        <v>2.6682118559999992</v>
      </c>
      <c r="U2">
        <f>ROUND(E2,0)</f>
        <v>61</v>
      </c>
      <c r="V2">
        <f>ROUND(I2,0)</f>
        <v>53</v>
      </c>
      <c r="W2">
        <f>IFERROR(ROUND(M2,0), "null")</f>
        <v>87</v>
      </c>
      <c r="X2" t="str">
        <f>IF(AND(A3=A2, U3&gt;99, U2&gt;99), "full access", "")</f>
        <v/>
      </c>
      <c r="Y2" t="str">
        <f>IF(AND(A3=A2, V3&gt;99, V2&gt;99), "full access", "")</f>
        <v/>
      </c>
      <c r="Z2" t="str">
        <f>IF(AND(A3=A2, W3&gt;99, W2&gt;99), "full access", "")</f>
        <v/>
      </c>
      <c r="AA2">
        <f>IF(AND(ISNUMBER(S2), ISNUMBER(T2)), S2 - T2, "")</f>
        <v>-3.2921799999874324E-4</v>
      </c>
      <c r="AB2" t="str">
        <f>_xlfn.XLOOKUP(A2, Regions!A:A, Regions!B:B, "Not Found")</f>
        <v>South Asia</v>
      </c>
    </row>
    <row r="3" spans="1:28" ht="12.75" x14ac:dyDescent="0.2">
      <c r="A3" s="1" t="s">
        <v>17</v>
      </c>
      <c r="B3" s="1">
        <v>2020</v>
      </c>
      <c r="C3" s="1">
        <v>38928.339840000001</v>
      </c>
      <c r="D3" s="1">
        <v>26.025999070000001</v>
      </c>
      <c r="E3" s="1">
        <v>75.091413250000002</v>
      </c>
      <c r="F3" s="1">
        <v>1.447541688</v>
      </c>
      <c r="G3" s="1">
        <v>14.56026288</v>
      </c>
      <c r="H3" s="1">
        <v>8.9007821739999997</v>
      </c>
      <c r="I3" s="1">
        <v>66.32791521</v>
      </c>
      <c r="J3" s="1">
        <v>1.9568248509999999</v>
      </c>
      <c r="K3" s="1">
        <v>19.68294895</v>
      </c>
      <c r="L3" s="1">
        <v>12.03231098</v>
      </c>
      <c r="M3" s="1">
        <v>100</v>
      </c>
      <c r="N3" s="1">
        <v>0</v>
      </c>
      <c r="O3" s="1">
        <v>0</v>
      </c>
      <c r="P3" s="1">
        <v>0</v>
      </c>
      <c r="Q3" s="1">
        <f>IF(A3=A2, B3-B2,"")</f>
        <v>5</v>
      </c>
      <c r="R3" t="str">
        <f>IFERROR(IF(A4=A3, (E4-E3)/(B4-B3), ""), "null")</f>
        <v/>
      </c>
      <c r="S3" t="str">
        <f>IFERROR(IF(A4=A3, (I4-I3)/(B4-B3), ""), "null")</f>
        <v/>
      </c>
      <c r="T3" t="str">
        <f>IFERROR(IF(A4=A3, (M4-M3)/(B4-B3), ""), "null")</f>
        <v/>
      </c>
      <c r="U3">
        <f>ROUND(E3,0)</f>
        <v>75</v>
      </c>
      <c r="V3">
        <f>ROUND(I3,0)</f>
        <v>66</v>
      </c>
      <c r="W3">
        <f>IFERROR(ROUND(M3,0), "null")</f>
        <v>100</v>
      </c>
      <c r="X3" t="str">
        <f>IF(AND(A4=A3, U4&gt;99, U3&gt;99), "full access", "")</f>
        <v/>
      </c>
      <c r="Y3" t="str">
        <f>IF(AND(A4=A3, V4&gt;99, V3&gt;99), "full access", "")</f>
        <v/>
      </c>
      <c r="Z3" t="str">
        <f>IF(AND(A4=A3, W4&gt;99, W3&gt;99), "full access", "")</f>
        <v/>
      </c>
      <c r="AA3" t="str">
        <f>IF(AND(ISNUMBER(S3), ISNUMBER(T3)), S3 - T3, "")</f>
        <v/>
      </c>
      <c r="AB3" t="str">
        <f>_xlfn.XLOOKUP(A3, Regions!A:A, Regions!B:B, "Not Found")</f>
        <v>South Asia</v>
      </c>
    </row>
    <row r="4" spans="1:28" ht="12.75" x14ac:dyDescent="0.2">
      <c r="A4" s="1" t="s">
        <v>18</v>
      </c>
      <c r="B4" s="1">
        <v>2015</v>
      </c>
      <c r="C4" s="1">
        <v>2890.5239259999998</v>
      </c>
      <c r="D4" s="1">
        <v>57.433998109999997</v>
      </c>
      <c r="E4" s="1">
        <v>93.394325339999995</v>
      </c>
      <c r="F4" s="1">
        <v>3.626383658</v>
      </c>
      <c r="G4" s="1">
        <v>2.9792910039999998</v>
      </c>
      <c r="H4" s="1">
        <v>0</v>
      </c>
      <c r="I4" s="1">
        <v>90.627274610000001</v>
      </c>
      <c r="J4" s="1">
        <v>5.2631726480000003</v>
      </c>
      <c r="K4" s="1">
        <v>4.1095527440000001</v>
      </c>
      <c r="L4" s="1">
        <v>0</v>
      </c>
      <c r="M4" s="1">
        <v>95.445066960000005</v>
      </c>
      <c r="N4" s="1">
        <v>2.4133118200000001</v>
      </c>
      <c r="O4" s="1">
        <v>2.1416212159999999</v>
      </c>
      <c r="P4" s="1">
        <v>0</v>
      </c>
      <c r="Q4" s="1" t="str">
        <f>IF(A4=A3, B4-B3,"")</f>
        <v/>
      </c>
      <c r="R4">
        <f>IFERROR(IF(A5=A4, (E5-E4)/(B5-B4), ""), "null")</f>
        <v>0.33474269800000228</v>
      </c>
      <c r="S4">
        <f>IFERROR(IF(A5=A4, (I5-I4)/(B5-B4), ""), "null")</f>
        <v>0.69281669000000079</v>
      </c>
      <c r="T4">
        <f>IFERROR(IF(A5=A4, (M5-M4)/(B5-B4), ""), "null")</f>
        <v>4.3748431999998158E-2</v>
      </c>
      <c r="U4">
        <f>ROUND(E4,0)</f>
        <v>93</v>
      </c>
      <c r="V4">
        <f>ROUND(I4,0)</f>
        <v>91</v>
      </c>
      <c r="W4">
        <f>IFERROR(ROUND(M4,0), "null")</f>
        <v>95</v>
      </c>
      <c r="X4" t="str">
        <f>IF(AND(A5=A4, U5&gt;99, U4&gt;99), "full access", "")</f>
        <v/>
      </c>
      <c r="Y4" t="str">
        <f>IF(AND(A5=A4, V5&gt;99, V4&gt;99), "full access", "")</f>
        <v/>
      </c>
      <c r="Z4" t="str">
        <f>IF(AND(A5=A4, W5&gt;99, W4&gt;99), "full access", "")</f>
        <v/>
      </c>
      <c r="AA4">
        <f>IF(AND(ISNUMBER(S4), ISNUMBER(T4)), S4 - T4, "")</f>
        <v>0.64906825800000267</v>
      </c>
      <c r="AB4" t="str">
        <f>_xlfn.XLOOKUP(A4, Regions!A:A, Regions!B:B, "Not Found")</f>
        <v>Europe &amp; Central Asia</v>
      </c>
    </row>
    <row r="5" spans="1:28" ht="12.75" x14ac:dyDescent="0.2">
      <c r="A5" s="1" t="s">
        <v>18</v>
      </c>
      <c r="B5" s="1">
        <v>2020</v>
      </c>
      <c r="C5" s="1">
        <v>2877.8000489999999</v>
      </c>
      <c r="D5" s="1">
        <v>62.111999509999997</v>
      </c>
      <c r="E5" s="1">
        <v>95.068038830000006</v>
      </c>
      <c r="F5" s="1">
        <v>1.8846560919999999</v>
      </c>
      <c r="G5" s="1">
        <v>3.0473050810000002</v>
      </c>
      <c r="H5" s="1">
        <v>0</v>
      </c>
      <c r="I5" s="1">
        <v>94.091358060000005</v>
      </c>
      <c r="J5" s="1">
        <v>2.3052649550000002</v>
      </c>
      <c r="K5" s="1">
        <v>3.6033769859999998</v>
      </c>
      <c r="L5" s="1">
        <v>0</v>
      </c>
      <c r="M5" s="1">
        <v>95.663809119999996</v>
      </c>
      <c r="N5" s="1">
        <v>1.62808683</v>
      </c>
      <c r="O5" s="1">
        <v>2.7081040540000001</v>
      </c>
      <c r="P5" s="1">
        <v>0</v>
      </c>
      <c r="Q5" s="1">
        <f>IF(A5=A4, B5-B4,"")</f>
        <v>5</v>
      </c>
      <c r="R5" t="str">
        <f>IFERROR(IF(A6=A5, (E6-E5)/(B6-B5), ""), "null")</f>
        <v/>
      </c>
      <c r="S5" t="str">
        <f>IFERROR(IF(A6=A5, (I6-I5)/(B6-B5), ""), "null")</f>
        <v/>
      </c>
      <c r="T5" t="str">
        <f>IFERROR(IF(A6=A5, (M6-M5)/(B6-B5), ""), "null")</f>
        <v/>
      </c>
      <c r="U5">
        <f>ROUND(E5,0)</f>
        <v>95</v>
      </c>
      <c r="V5">
        <f>ROUND(I5,0)</f>
        <v>94</v>
      </c>
      <c r="W5">
        <f>IFERROR(ROUND(M5,0), "null")</f>
        <v>96</v>
      </c>
      <c r="X5" t="str">
        <f>IF(AND(A6=A5, U6&gt;99, U5&gt;99), "full access", "")</f>
        <v/>
      </c>
      <c r="Y5" t="str">
        <f>IF(AND(A6=A5, V6&gt;99, V5&gt;99), "full access", "")</f>
        <v/>
      </c>
      <c r="Z5" t="str">
        <f>IF(AND(A6=A5, W6&gt;99, W5&gt;99), "full access", "")</f>
        <v/>
      </c>
      <c r="AA5" t="str">
        <f>IF(AND(ISNUMBER(S5), ISNUMBER(T5)), S5 - T5, "")</f>
        <v/>
      </c>
      <c r="AB5" t="str">
        <f>_xlfn.XLOOKUP(A5, Regions!A:A, Regions!B:B, "Not Found")</f>
        <v>Europe &amp; Central Asia</v>
      </c>
    </row>
    <row r="6" spans="1:28" ht="12.75" x14ac:dyDescent="0.2">
      <c r="A6" s="1" t="s">
        <v>19</v>
      </c>
      <c r="B6" s="1">
        <v>2015</v>
      </c>
      <c r="C6" s="1">
        <v>39728.019529999998</v>
      </c>
      <c r="D6" s="1">
        <v>70.847999569999999</v>
      </c>
      <c r="E6" s="1">
        <v>93.409561530000005</v>
      </c>
      <c r="F6" s="1">
        <v>5.157780893</v>
      </c>
      <c r="G6" s="1">
        <v>1.2754646839999999</v>
      </c>
      <c r="H6" s="1">
        <v>0.1571928913</v>
      </c>
      <c r="I6" s="1">
        <v>88.352706859999998</v>
      </c>
      <c r="J6" s="1">
        <v>8.6857531209999994</v>
      </c>
      <c r="K6" s="1">
        <v>2.580431801</v>
      </c>
      <c r="L6" s="1">
        <v>0.38110821550000001</v>
      </c>
      <c r="M6" s="1">
        <v>95.490314699999999</v>
      </c>
      <c r="N6" s="1">
        <v>3.7061173169999999</v>
      </c>
      <c r="O6" s="1">
        <v>0.73851008510000005</v>
      </c>
      <c r="P6" s="1">
        <v>6.5057897530000006E-2</v>
      </c>
      <c r="Q6" s="1" t="str">
        <f>IF(A6=A5, B6-B5,"")</f>
        <v/>
      </c>
      <c r="R6">
        <f>IFERROR(IF(A7=A6, (E7-E6)/(B7-B6), ""), "null")</f>
        <v>0.20555368599999896</v>
      </c>
      <c r="S6">
        <f>IFERROR(IF(A7=A6, (I7-I6)/(B7-B6), ""), "null")</f>
        <v>0.33696620999999993</v>
      </c>
      <c r="T6">
        <f>IFERROR(IF(A7=A6, (M7-M6)/(B7-B6), ""), "null")</f>
        <v>0.10288423199999955</v>
      </c>
      <c r="U6">
        <f>ROUND(E6,0)</f>
        <v>93</v>
      </c>
      <c r="V6">
        <f>ROUND(I6,0)</f>
        <v>88</v>
      </c>
      <c r="W6">
        <f>IFERROR(ROUND(M6,0), "null")</f>
        <v>95</v>
      </c>
      <c r="X6" t="str">
        <f>IF(AND(A7=A6, U7&gt;99, U6&gt;99), "full access", "")</f>
        <v/>
      </c>
      <c r="Y6" t="str">
        <f>IF(AND(A7=A6, V7&gt;99, V6&gt;99), "full access", "")</f>
        <v/>
      </c>
      <c r="Z6" t="str">
        <f>IF(AND(A7=A6, W7&gt;99, W6&gt;99), "full access", "")</f>
        <v/>
      </c>
      <c r="AA6">
        <f>IF(AND(ISNUMBER(S6), ISNUMBER(T6)), S6 - T6, "")</f>
        <v>0.23408197800000038</v>
      </c>
      <c r="AB6" t="str">
        <f>_xlfn.XLOOKUP(A6, Regions!A:A, Regions!B:B, "Not Found")</f>
        <v>Middle East &amp; North Africa</v>
      </c>
    </row>
    <row r="7" spans="1:28" ht="12.75" x14ac:dyDescent="0.2">
      <c r="A7" s="1" t="s">
        <v>19</v>
      </c>
      <c r="B7" s="1">
        <v>2020</v>
      </c>
      <c r="C7" s="1">
        <v>43851.042970000002</v>
      </c>
      <c r="D7" s="1">
        <v>73.733001709999996</v>
      </c>
      <c r="E7" s="1">
        <v>94.43732996</v>
      </c>
      <c r="F7" s="1">
        <v>4.9858808420000003</v>
      </c>
      <c r="G7" s="1">
        <v>0.53183666380000005</v>
      </c>
      <c r="H7" s="1">
        <v>4.495253272E-2</v>
      </c>
      <c r="I7" s="1">
        <v>90.037537909999998</v>
      </c>
      <c r="J7" s="1">
        <v>8.79672214</v>
      </c>
      <c r="K7" s="1">
        <v>0.99460302810000001</v>
      </c>
      <c r="L7" s="1">
        <v>0.17113692580000001</v>
      </c>
      <c r="M7" s="1">
        <v>96.004735859999997</v>
      </c>
      <c r="N7" s="1">
        <v>3.628288591</v>
      </c>
      <c r="O7" s="1">
        <v>0.36697554780000002</v>
      </c>
      <c r="P7" s="1">
        <v>0</v>
      </c>
      <c r="Q7" s="1">
        <f>IF(A7=A6, B7-B6,"")</f>
        <v>5</v>
      </c>
      <c r="R7" t="str">
        <f>IFERROR(IF(A8=A7, (E8-E7)/(B8-B7), ""), "null")</f>
        <v/>
      </c>
      <c r="S7" t="str">
        <f>IFERROR(IF(A8=A7, (I8-I7)/(B8-B7), ""), "null")</f>
        <v/>
      </c>
      <c r="T7" t="str">
        <f>IFERROR(IF(A8=A7, (M8-M7)/(B8-B7), ""), "null")</f>
        <v/>
      </c>
      <c r="U7">
        <f>ROUND(E7,0)</f>
        <v>94</v>
      </c>
      <c r="V7">
        <f>ROUND(I7,0)</f>
        <v>90</v>
      </c>
      <c r="W7">
        <f>IFERROR(ROUND(M7,0), "null")</f>
        <v>96</v>
      </c>
      <c r="X7" t="str">
        <f>IF(AND(A8=A7, U8&gt;99, U7&gt;99), "full access", "")</f>
        <v/>
      </c>
      <c r="Y7" t="str">
        <f>IF(AND(A8=A7, V8&gt;99, V7&gt;99), "full access", "")</f>
        <v/>
      </c>
      <c r="Z7" t="str">
        <f>IF(AND(A8=A7, W8&gt;99, W7&gt;99), "full access", "")</f>
        <v/>
      </c>
      <c r="AA7" t="str">
        <f>IF(AND(ISNUMBER(S7), ISNUMBER(T7)), S7 - T7, "")</f>
        <v/>
      </c>
      <c r="AB7" t="str">
        <f>_xlfn.XLOOKUP(A7, Regions!A:A, Regions!B:B, "Not Found")</f>
        <v>Middle East &amp; North Africa</v>
      </c>
    </row>
    <row r="8" spans="1:28" ht="12.75" x14ac:dyDescent="0.2">
      <c r="A8" s="1" t="s">
        <v>20</v>
      </c>
      <c r="B8" s="1">
        <v>2015</v>
      </c>
      <c r="C8" s="1">
        <v>55.805999759999999</v>
      </c>
      <c r="D8" s="1">
        <v>87.238006589999998</v>
      </c>
      <c r="E8" s="1">
        <v>99.619103150000001</v>
      </c>
      <c r="F8" s="1">
        <v>0</v>
      </c>
      <c r="G8" s="1">
        <v>0.38089684610000002</v>
      </c>
      <c r="H8" s="1">
        <v>0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tr">
        <f>IF(A8=A7, B8-B7,"")</f>
        <v/>
      </c>
      <c r="R8">
        <f>IFERROR(IF(A9=A8, (E9-E8)/(B9-B8), ""), "null")</f>
        <v>3.0933701999998675E-2</v>
      </c>
      <c r="S8" t="str">
        <f>IFERROR(IF(A9=A8, (I9-I8)/(B9-B8), ""), "null")</f>
        <v>null</v>
      </c>
      <c r="T8" t="str">
        <f>IFERROR(IF(A9=A8, (M9-M8)/(B9-B8), ""), "null")</f>
        <v>null</v>
      </c>
      <c r="U8">
        <f>ROUND(E8,0)</f>
        <v>100</v>
      </c>
      <c r="V8" t="str">
        <f>IFERROR(ROUND(I8,0),"null")</f>
        <v>null</v>
      </c>
      <c r="W8" t="str">
        <f>IFERROR(ROUND(M8,0), "null")</f>
        <v>null</v>
      </c>
      <c r="X8" t="str">
        <f>IF(AND(A9=A8, U9&gt;99, U8&gt;99), "full access", "")</f>
        <v>full access</v>
      </c>
      <c r="Y8" t="str">
        <f>IF(AND(A9=A8, V9&gt;99, V8&gt;99), "full access", "")</f>
        <v>full access</v>
      </c>
      <c r="Z8" t="str">
        <f>IF(AND(A9=A8, W9&gt;99, W8&gt;99), "full access", "")</f>
        <v>full access</v>
      </c>
      <c r="AA8" t="str">
        <f>IF(AND(ISNUMBER(S8), ISNUMBER(T8)), S8 - T8, "")</f>
        <v/>
      </c>
      <c r="AB8" t="str">
        <f>_xlfn.XLOOKUP(A8, Regions!A:A, Regions!B:B, "Not Found")</f>
        <v>East Asia &amp; Pacific</v>
      </c>
    </row>
    <row r="9" spans="1:28" ht="12.75" x14ac:dyDescent="0.2">
      <c r="A9" s="1" t="s">
        <v>20</v>
      </c>
      <c r="B9" s="1">
        <v>2020</v>
      </c>
      <c r="C9" s="1">
        <v>55.196998600000001</v>
      </c>
      <c r="D9" s="1">
        <v>87.152999879999996</v>
      </c>
      <c r="E9" s="1">
        <v>99.773771659999994</v>
      </c>
      <c r="F9" s="1">
        <v>0</v>
      </c>
      <c r="G9" s="1">
        <v>0.22622834150000001</v>
      </c>
      <c r="H9" s="1">
        <v>0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>
        <f>IF(A9=A8, B9-B8,"")</f>
        <v>5</v>
      </c>
      <c r="R9" t="str">
        <f>IFERROR(IF(A10=A9, (E10-E9)/(B10-B9), ""), "null")</f>
        <v/>
      </c>
      <c r="S9" t="str">
        <f>IFERROR(IF(A10=A9, (I10-I9)/(B10-B9), ""), "null")</f>
        <v/>
      </c>
      <c r="T9" t="str">
        <f>IFERROR(IF(A10=A9, (M10-M9)/(B10-B9), ""), "null")</f>
        <v/>
      </c>
      <c r="U9">
        <f>ROUND(E9,0)</f>
        <v>100</v>
      </c>
      <c r="V9" t="str">
        <f>IFERROR(ROUND(I9,0),"null")</f>
        <v>null</v>
      </c>
      <c r="W9" t="str">
        <f>IFERROR(ROUND(M9,0), "null")</f>
        <v>null</v>
      </c>
      <c r="X9" t="str">
        <f>IF(AND(A10=A9, U10&gt;99, U9&gt;99), "full access", "")</f>
        <v/>
      </c>
      <c r="Y9" t="str">
        <f>IF(AND(A10=A9, V10&gt;99, V9&gt;99), "full access", "")</f>
        <v/>
      </c>
      <c r="Z9" t="str">
        <f>IF(AND(A10=A9, W10&gt;99, W9&gt;99), "full access", "")</f>
        <v/>
      </c>
      <c r="AA9" t="str">
        <f>IF(AND(ISNUMBER(S9), ISNUMBER(T9)), S9 - T9, "")</f>
        <v/>
      </c>
      <c r="AB9" t="str">
        <f>_xlfn.XLOOKUP(A9, Regions!A:A, Regions!B:B, "Not Found")</f>
        <v>East Asia &amp; Pacific</v>
      </c>
    </row>
    <row r="10" spans="1:28" ht="12.75" x14ac:dyDescent="0.2">
      <c r="A10" s="1" t="s">
        <v>22</v>
      </c>
      <c r="B10" s="1">
        <v>2015</v>
      </c>
      <c r="C10" s="1">
        <v>77.992996219999995</v>
      </c>
      <c r="D10" s="1">
        <v>88.344993590000001</v>
      </c>
      <c r="E10" s="1">
        <v>99.999997550000003</v>
      </c>
      <c r="F10" s="1">
        <v>0</v>
      </c>
      <c r="G10" s="1">
        <v>2.4455383569999998E-6</v>
      </c>
      <c r="H10" s="1">
        <v>0</v>
      </c>
      <c r="I10" s="1">
        <v>100</v>
      </c>
      <c r="J10" s="1">
        <v>0</v>
      </c>
      <c r="K10" s="1">
        <v>0</v>
      </c>
      <c r="L10" s="1">
        <v>0</v>
      </c>
      <c r="M10" s="1">
        <v>100</v>
      </c>
      <c r="N10" s="1">
        <v>0</v>
      </c>
      <c r="O10" s="1">
        <v>0</v>
      </c>
      <c r="P10" s="1">
        <v>0</v>
      </c>
      <c r="Q10" s="1" t="str">
        <f>IF(A10=A9, B10-B9,"")</f>
        <v/>
      </c>
      <c r="R10">
        <f>IFERROR(IF(A11=A10, (E11-E10)/(B11-B10), ""), "null")</f>
        <v>1.229999998031417E-6</v>
      </c>
      <c r="S10">
        <f>IFERROR(IF(A11=A10, (I11-I10)/(B11-B10), ""), "null")</f>
        <v>0</v>
      </c>
      <c r="T10">
        <f>IFERROR(IF(A11=A10, (M11-M10)/(B11-B10), ""), "null")</f>
        <v>0</v>
      </c>
      <c r="U10">
        <f>ROUND(E10,0)</f>
        <v>100</v>
      </c>
      <c r="V10">
        <f>IFERROR(ROUND(I10,0),"null")</f>
        <v>100</v>
      </c>
      <c r="W10">
        <f>IFERROR(ROUND(M10,0), "null")</f>
        <v>100</v>
      </c>
      <c r="X10" t="str">
        <f>IF(AND(A11=A10, U11&gt;99, U10&gt;99), "full access", "")</f>
        <v>full access</v>
      </c>
      <c r="Y10" t="str">
        <f>IF(AND(A11=A10, V11&gt;99, V10&gt;99), "full access", "")</f>
        <v>full access</v>
      </c>
      <c r="Z10" t="str">
        <f>IF(AND(A11=A10, W11&gt;99, W10&gt;99), "full access", "")</f>
        <v>full access</v>
      </c>
      <c r="AA10">
        <f>IF(AND(ISNUMBER(S10), ISNUMBER(T10)), S10 - T10, "")</f>
        <v>0</v>
      </c>
      <c r="AB10" t="str">
        <f>_xlfn.XLOOKUP(A10, Regions!A:A, Regions!B:B, "Not Found")</f>
        <v>Europe &amp; Central Asia</v>
      </c>
    </row>
    <row r="11" spans="1:28" ht="12.75" x14ac:dyDescent="0.2">
      <c r="A11" s="1" t="s">
        <v>22</v>
      </c>
      <c r="B11" s="1">
        <v>2020</v>
      </c>
      <c r="C11" s="1">
        <v>77.26499939</v>
      </c>
      <c r="D11" s="1">
        <v>87.916000370000006</v>
      </c>
      <c r="E11" s="1">
        <v>100.00000369999999</v>
      </c>
      <c r="F11" s="1">
        <v>0</v>
      </c>
      <c r="G11" s="1">
        <v>0</v>
      </c>
      <c r="H11" s="1">
        <v>0</v>
      </c>
      <c r="I11" s="1">
        <v>100</v>
      </c>
      <c r="J11" s="1">
        <v>0</v>
      </c>
      <c r="K11" s="1">
        <v>0</v>
      </c>
      <c r="L11" s="1">
        <v>0</v>
      </c>
      <c r="M11" s="1">
        <v>100</v>
      </c>
      <c r="N11" s="1">
        <v>0</v>
      </c>
      <c r="O11" s="1">
        <v>0</v>
      </c>
      <c r="P11" s="1">
        <v>0</v>
      </c>
      <c r="Q11" s="1">
        <f>IF(A11=A10, B11-B10,"")</f>
        <v>5</v>
      </c>
      <c r="R11" t="str">
        <f>IFERROR(IF(A12=A11, (E12-E11)/(B12-B11), ""), "null")</f>
        <v/>
      </c>
      <c r="S11" t="str">
        <f>IFERROR(IF(A12=A11, (I12-I11)/(B12-B11), ""), "null")</f>
        <v/>
      </c>
      <c r="T11" t="str">
        <f>IFERROR(IF(A12=A11, (M12-M11)/(B12-B11), ""), "null")</f>
        <v/>
      </c>
      <c r="U11">
        <f>ROUND(E11,0)</f>
        <v>100</v>
      </c>
      <c r="V11">
        <f>IFERROR(ROUND(I11,0),"null")</f>
        <v>100</v>
      </c>
      <c r="W11">
        <f>IFERROR(ROUND(M11,0), "null")</f>
        <v>100</v>
      </c>
      <c r="X11" t="str">
        <f>IF(AND(A12=A11, U12&gt;99, U11&gt;99), "full access", "")</f>
        <v/>
      </c>
      <c r="Y11" t="str">
        <f>IF(AND(A12=A11, V12&gt;99, V11&gt;99), "full access", "")</f>
        <v/>
      </c>
      <c r="Z11" t="str">
        <f>IF(AND(A12=A11, W12&gt;99, W11&gt;99), "full access", "")</f>
        <v/>
      </c>
      <c r="AA11" t="str">
        <f>IF(AND(ISNUMBER(S11), ISNUMBER(T11)), S11 - T11, "")</f>
        <v/>
      </c>
      <c r="AB11" t="str">
        <f>_xlfn.XLOOKUP(A11, Regions!A:A, Regions!B:B, "Not Found")</f>
        <v>Europe &amp; Central Asia</v>
      </c>
    </row>
    <row r="12" spans="1:28" ht="12.75" x14ac:dyDescent="0.2">
      <c r="A12" s="1" t="s">
        <v>23</v>
      </c>
      <c r="B12" s="1">
        <v>2015</v>
      </c>
      <c r="C12" s="1">
        <v>27884.380860000001</v>
      </c>
      <c r="D12" s="1">
        <v>63.445995330000002</v>
      </c>
      <c r="E12" s="1">
        <v>54.316928349999998</v>
      </c>
      <c r="F12" s="1">
        <v>11.368618659999999</v>
      </c>
      <c r="G12" s="1">
        <v>17.37235635</v>
      </c>
      <c r="H12" s="1">
        <v>16.942096639999999</v>
      </c>
      <c r="I12" s="1">
        <v>26.714369399999999</v>
      </c>
      <c r="J12" s="1">
        <v>9.9310692879999998</v>
      </c>
      <c r="K12" s="1">
        <v>21.725307619999999</v>
      </c>
      <c r="L12" s="1">
        <v>41.629253689999999</v>
      </c>
      <c r="M12" s="1">
        <v>70.219965119999998</v>
      </c>
      <c r="N12" s="1">
        <v>12.196853490000001</v>
      </c>
      <c r="O12" s="1">
        <v>14.86443147</v>
      </c>
      <c r="P12" s="1">
        <v>2.7187499210000001</v>
      </c>
      <c r="Q12" s="1" t="str">
        <f>IF(A12=A11, B12-B11,"")</f>
        <v/>
      </c>
      <c r="R12">
        <f>IFERROR(IF(A13=A12, (E13-E12)/(B13-B12), ""), "null")</f>
        <v>0.57016185399999986</v>
      </c>
      <c r="S12">
        <f>IFERROR(IF(A13=A12, (I13-I12)/(B13-B12), ""), "null")</f>
        <v>0.2187714419999999</v>
      </c>
      <c r="T12">
        <f>IFERROR(IF(A13=A12, (M13-M12)/(B13-B12), ""), "null")</f>
        <v>0.30463670000000037</v>
      </c>
      <c r="U12">
        <f>ROUND(E12,0)</f>
        <v>54</v>
      </c>
      <c r="V12">
        <f>IFERROR(ROUND(I12,0),"null")</f>
        <v>27</v>
      </c>
      <c r="W12">
        <f>IFERROR(ROUND(M12,0), "null")</f>
        <v>70</v>
      </c>
      <c r="X12" t="str">
        <f>IF(AND(A13=A12, U13&gt;99, U12&gt;99), "full access", "")</f>
        <v/>
      </c>
      <c r="Y12" t="str">
        <f>IF(AND(A13=A12, V13&gt;99, V12&gt;99), "full access", "")</f>
        <v/>
      </c>
      <c r="Z12" t="str">
        <f>IF(AND(A13=A12, W13&gt;99, W12&gt;99), "full access", "")</f>
        <v/>
      </c>
      <c r="AA12">
        <f>IF(AND(ISNUMBER(S12), ISNUMBER(T12)), S12 - T12, "")</f>
        <v>-8.5865258000000472E-2</v>
      </c>
      <c r="AB12" t="str">
        <f>_xlfn.XLOOKUP(A12, Regions!A:A, Regions!B:B, "Not Found")</f>
        <v>Sub-Saharan Africa</v>
      </c>
    </row>
    <row r="13" spans="1:28" ht="12.75" x14ac:dyDescent="0.2">
      <c r="A13" s="1" t="s">
        <v>23</v>
      </c>
      <c r="B13" s="1">
        <v>2020</v>
      </c>
      <c r="C13" s="1">
        <v>32866.269529999998</v>
      </c>
      <c r="D13" s="1">
        <v>66.824996949999999</v>
      </c>
      <c r="E13" s="1">
        <v>57.167737619999997</v>
      </c>
      <c r="F13" s="1">
        <v>9.2873499190000004</v>
      </c>
      <c r="G13" s="1">
        <v>19.450825340000002</v>
      </c>
      <c r="H13" s="1">
        <v>14.094087119999999</v>
      </c>
      <c r="I13" s="1">
        <v>27.808226609999998</v>
      </c>
      <c r="J13" s="1">
        <v>8.7404883889999994</v>
      </c>
      <c r="K13" s="1">
        <v>22.933152580000002</v>
      </c>
      <c r="L13" s="1">
        <v>40.518132420000001</v>
      </c>
      <c r="M13" s="1">
        <v>71.743148619999999</v>
      </c>
      <c r="N13" s="1">
        <v>9.5588374890000001</v>
      </c>
      <c r="O13" s="1">
        <v>17.722034730000001</v>
      </c>
      <c r="P13" s="1">
        <v>0.97597916289999997</v>
      </c>
      <c r="Q13" s="1">
        <f>IF(A13=A12, B13-B12,"")</f>
        <v>5</v>
      </c>
      <c r="R13" t="str">
        <f>IFERROR(IF(A14=A13, (E14-E13)/(B14-B13), ""), "null")</f>
        <v/>
      </c>
      <c r="S13" t="str">
        <f>IFERROR(IF(A14=A13, (I14-I13)/(B14-B13), ""), "null")</f>
        <v/>
      </c>
      <c r="T13" t="str">
        <f>IFERROR(IF(A14=A13, (M14-M13)/(B14-B13), ""), "null")</f>
        <v/>
      </c>
      <c r="U13">
        <f>ROUND(E13,0)</f>
        <v>57</v>
      </c>
      <c r="V13">
        <f>IFERROR(ROUND(I13,0),"null")</f>
        <v>28</v>
      </c>
      <c r="W13">
        <f>IFERROR(ROUND(M13,0), "null")</f>
        <v>72</v>
      </c>
      <c r="X13" t="str">
        <f>IF(AND(A14=A13, U14&gt;99, U13&gt;99), "full access", "")</f>
        <v/>
      </c>
      <c r="Y13" t="str">
        <f>IF(AND(A14=A13, V14&gt;99, V13&gt;99), "full access", "")</f>
        <v/>
      </c>
      <c r="Z13" t="str">
        <f>IF(AND(A14=A13, W14&gt;99, W13&gt;99), "full access", "")</f>
        <v/>
      </c>
      <c r="AA13" t="str">
        <f>IF(AND(ISNUMBER(S13), ISNUMBER(T13)), S13 - T13, "")</f>
        <v/>
      </c>
      <c r="AB13" t="str">
        <f>_xlfn.XLOOKUP(A13, Regions!A:A, Regions!B:B, "Not Found")</f>
        <v>Sub-Saharan Africa</v>
      </c>
    </row>
    <row r="14" spans="1:28" ht="12.75" x14ac:dyDescent="0.2">
      <c r="A14" s="1" t="s">
        <v>24</v>
      </c>
      <c r="B14" s="1">
        <v>2015</v>
      </c>
      <c r="C14" s="1">
        <v>14.27900028</v>
      </c>
      <c r="D14" s="1">
        <v>100</v>
      </c>
      <c r="E14" s="1">
        <v>97.482274250000003</v>
      </c>
      <c r="F14" s="1">
        <v>0</v>
      </c>
      <c r="G14" s="1">
        <v>2.5177257530000001</v>
      </c>
      <c r="H14" s="1">
        <v>0</v>
      </c>
      <c r="I14" s="1" t="s">
        <v>21</v>
      </c>
      <c r="J14" s="1" t="s">
        <v>21</v>
      </c>
      <c r="K14" s="1" t="s">
        <v>21</v>
      </c>
      <c r="L14" s="1" t="s">
        <v>21</v>
      </c>
      <c r="M14" s="1">
        <v>97.482274250000003</v>
      </c>
      <c r="N14" s="1">
        <v>0</v>
      </c>
      <c r="O14" s="1">
        <v>2.5177257530000001</v>
      </c>
      <c r="P14" s="1">
        <v>0</v>
      </c>
      <c r="Q14" s="1" t="str">
        <f>IF(A14=A13, B14-B13,"")</f>
        <v/>
      </c>
      <c r="R14">
        <f>IFERROR(IF(A15=A14, (E15-E14)/(B15-B14), ""), "null")</f>
        <v>0</v>
      </c>
      <c r="S14" t="str">
        <f>IFERROR(IF(A15=A14, (I15-I14)/(B15-B14), ""), "null")</f>
        <v>null</v>
      </c>
      <c r="T14">
        <f>IFERROR(IF(A15=A14, (M15-M14)/(B15-B14), ""), "null")</f>
        <v>0</v>
      </c>
      <c r="U14">
        <f>ROUND(E14,0)</f>
        <v>97</v>
      </c>
      <c r="V14" t="str">
        <f>IFERROR(ROUND(I14,0),"null")</f>
        <v>null</v>
      </c>
      <c r="W14">
        <f>IFERROR(ROUND(M14,0), "null")</f>
        <v>97</v>
      </c>
      <c r="X14" t="str">
        <f>IF(AND(A15=A14, U15&gt;99, U14&gt;99), "full access", "")</f>
        <v/>
      </c>
      <c r="Y14" t="str">
        <f>IF(AND(A15=A14, V15&gt;99, V14&gt;99), "full access", "")</f>
        <v>full access</v>
      </c>
      <c r="Z14" t="str">
        <f>IF(AND(A15=A14, W15&gt;99, W14&gt;99), "full access", "")</f>
        <v/>
      </c>
      <c r="AA14" t="str">
        <f>IF(AND(ISNUMBER(S14), ISNUMBER(T14)), S14 - T14, "")</f>
        <v/>
      </c>
      <c r="AB14" t="str">
        <f>_xlfn.XLOOKUP(A14, Regions!A:A, Regions!B:B, "Not Found")</f>
        <v>Latin America &amp; Caribbean</v>
      </c>
    </row>
    <row r="15" spans="1:28" ht="12.75" x14ac:dyDescent="0.2">
      <c r="A15" s="1" t="s">
        <v>24</v>
      </c>
      <c r="B15" s="1">
        <v>2017</v>
      </c>
      <c r="C15" s="1">
        <v>14.588000299999999</v>
      </c>
      <c r="D15" s="1">
        <v>100</v>
      </c>
      <c r="E15" s="1">
        <v>97.482274250000003</v>
      </c>
      <c r="F15" s="1">
        <v>0</v>
      </c>
      <c r="G15" s="1">
        <v>2.5177257530000001</v>
      </c>
      <c r="H15" s="1">
        <v>0</v>
      </c>
      <c r="I15" s="1" t="s">
        <v>21</v>
      </c>
      <c r="J15" s="1" t="s">
        <v>21</v>
      </c>
      <c r="K15" s="1" t="s">
        <v>21</v>
      </c>
      <c r="L15" s="1" t="s">
        <v>21</v>
      </c>
      <c r="M15" s="1">
        <v>97.482274250000003</v>
      </c>
      <c r="N15" s="1">
        <v>0</v>
      </c>
      <c r="O15" s="1">
        <v>2.5177257530000001</v>
      </c>
      <c r="P15" s="1">
        <v>0</v>
      </c>
      <c r="Q15" s="1">
        <f>IF(A15=A14, B15-B14,"")</f>
        <v>2</v>
      </c>
      <c r="R15" t="str">
        <f>IFERROR(IF(A16=A15, (E16-E15)/(B16-B15), ""), "null")</f>
        <v/>
      </c>
      <c r="S15" t="str">
        <f>IFERROR(IF(A16=A15, (I16-I15)/(B16-B15), ""), "null")</f>
        <v/>
      </c>
      <c r="T15" t="str">
        <f>IFERROR(IF(A16=A15, (M16-M15)/(B16-B15), ""), "null")</f>
        <v/>
      </c>
      <c r="U15">
        <f>ROUND(E15,0)</f>
        <v>97</v>
      </c>
      <c r="V15" t="str">
        <f>IFERROR(ROUND(I15,0),"null")</f>
        <v>null</v>
      </c>
      <c r="W15">
        <f>IFERROR(ROUND(M15,0), "null")</f>
        <v>97</v>
      </c>
      <c r="X15" t="str">
        <f>IF(AND(A16=A15, U16&gt;99, U15&gt;99), "full access", "")</f>
        <v/>
      </c>
      <c r="Y15" t="str">
        <f>IF(AND(A16=A15, V16&gt;99, V15&gt;99), "full access", "")</f>
        <v/>
      </c>
      <c r="Z15" t="str">
        <f>IF(AND(A16=A15, W16&gt;99, W15&gt;99), "full access", "")</f>
        <v/>
      </c>
      <c r="AA15" t="str">
        <f>IF(AND(ISNUMBER(S15), ISNUMBER(T15)), S15 - T15, "")</f>
        <v/>
      </c>
      <c r="AB15" t="str">
        <f>_xlfn.XLOOKUP(A15, Regions!A:A, Regions!B:B, "Not Found")</f>
        <v>Latin America &amp; Caribbean</v>
      </c>
    </row>
    <row r="16" spans="1:28" ht="12.75" x14ac:dyDescent="0.2">
      <c r="A16" s="1" t="s">
        <v>25</v>
      </c>
      <c r="B16" s="1">
        <v>2015</v>
      </c>
      <c r="C16" s="1">
        <v>93.570999150000006</v>
      </c>
      <c r="D16" s="1">
        <v>25</v>
      </c>
      <c r="E16" s="1">
        <v>96.739186279999998</v>
      </c>
      <c r="F16" s="1">
        <v>0</v>
      </c>
      <c r="G16" s="1">
        <v>3.1663476099999999</v>
      </c>
      <c r="H16" s="1">
        <v>9.4466114089999997E-2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tr">
        <f>IF(A16=A15, B16-B15,"")</f>
        <v/>
      </c>
      <c r="R16">
        <f>IFERROR(IF(A17=A16, (E17-E16)/(B17-B16), ""), "null")</f>
        <v>0</v>
      </c>
      <c r="S16" t="str">
        <f>IFERROR(IF(A17=A16, (I17-I16)/(B17-B16), ""), "null")</f>
        <v>null</v>
      </c>
      <c r="T16" t="str">
        <f>IFERROR(IF(A17=A16, (M17-M16)/(B17-B16), ""), "null")</f>
        <v>null</v>
      </c>
      <c r="U16">
        <f>ROUND(E16,0)</f>
        <v>97</v>
      </c>
      <c r="V16" t="str">
        <f>IFERROR(ROUND(I16,0),"null")</f>
        <v>null</v>
      </c>
      <c r="W16" t="str">
        <f>IFERROR(ROUND(M16,0), "null")</f>
        <v>null</v>
      </c>
      <c r="X16" t="str">
        <f>IF(AND(A17=A16, U17&gt;99, U16&gt;99), "full access", "")</f>
        <v/>
      </c>
      <c r="Y16" t="str">
        <f>IF(AND(A17=A16, V17&gt;99, V16&gt;99), "full access", "")</f>
        <v>full access</v>
      </c>
      <c r="Z16" t="str">
        <f>IF(AND(A17=A16, W17&gt;99, W16&gt;99), "full access", "")</f>
        <v>full access</v>
      </c>
      <c r="AA16" t="str">
        <f>IF(AND(ISNUMBER(S16), ISNUMBER(T16)), S16 - T16, "")</f>
        <v/>
      </c>
      <c r="AB16" t="str">
        <f>_xlfn.XLOOKUP(A16, Regions!A:A, Regions!B:B, "Not Found")</f>
        <v>Latin America &amp; Caribbean</v>
      </c>
    </row>
    <row r="17" spans="1:28" ht="12.75" x14ac:dyDescent="0.2">
      <c r="A17" s="1" t="s">
        <v>25</v>
      </c>
      <c r="B17" s="1">
        <v>2017</v>
      </c>
      <c r="C17" s="1">
        <v>95.425003050000001</v>
      </c>
      <c r="D17" s="1">
        <v>24.713001250000001</v>
      </c>
      <c r="E17" s="1">
        <v>96.739186279999998</v>
      </c>
      <c r="F17" s="1">
        <v>0</v>
      </c>
      <c r="G17" s="1">
        <v>3.1663476099999999</v>
      </c>
      <c r="H17" s="1">
        <v>9.4466114089999997E-2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>
        <f>IF(A17=A16, B17-B16,"")</f>
        <v>2</v>
      </c>
      <c r="R17" t="str">
        <f>IFERROR(IF(A18=A17, (E18-E17)/(B18-B17), ""), "null")</f>
        <v/>
      </c>
      <c r="S17" t="str">
        <f>IFERROR(IF(A18=A17, (I18-I17)/(B18-B17), ""), "null")</f>
        <v/>
      </c>
      <c r="T17" t="str">
        <f>IFERROR(IF(A18=A17, (M18-M17)/(B18-B17), ""), "null")</f>
        <v/>
      </c>
      <c r="U17">
        <f>ROUND(E17,0)</f>
        <v>97</v>
      </c>
      <c r="V17" t="str">
        <f>IFERROR(ROUND(I17,0),"null")</f>
        <v>null</v>
      </c>
      <c r="W17" t="str">
        <f>IFERROR(ROUND(M17,0), "null")</f>
        <v>null</v>
      </c>
      <c r="X17" t="str">
        <f>IF(AND(A18=A17, U18&gt;99, U17&gt;99), "full access", "")</f>
        <v/>
      </c>
      <c r="Y17" t="str">
        <f>IF(AND(A18=A17, V18&gt;99, V17&gt;99), "full access", "")</f>
        <v/>
      </c>
      <c r="Z17" t="str">
        <f>IF(AND(A18=A17, W18&gt;99, W17&gt;99), "full access", "")</f>
        <v/>
      </c>
      <c r="AA17" t="str">
        <f>IF(AND(ISNUMBER(S17), ISNUMBER(T17)), S17 - T17, "")</f>
        <v/>
      </c>
      <c r="AB17" t="str">
        <f>_xlfn.XLOOKUP(A17, Regions!A:A, Regions!B:B, "Not Found")</f>
        <v>Latin America &amp; Caribbean</v>
      </c>
    </row>
    <row r="18" spans="1:28" ht="12.75" x14ac:dyDescent="0.2">
      <c r="A18" s="1" t="s">
        <v>26</v>
      </c>
      <c r="B18" s="1">
        <v>2015</v>
      </c>
      <c r="C18" s="1">
        <v>43075.414060000003</v>
      </c>
      <c r="D18" s="1">
        <v>91.502998349999999</v>
      </c>
      <c r="E18" s="1">
        <v>98.966588150000007</v>
      </c>
      <c r="F18" s="1">
        <v>0</v>
      </c>
      <c r="G18" s="1">
        <v>0.66491437909999995</v>
      </c>
      <c r="H18" s="1">
        <v>0.36849747420000001</v>
      </c>
      <c r="I18" s="1">
        <v>92.983660049999997</v>
      </c>
      <c r="J18" s="1">
        <v>0</v>
      </c>
      <c r="K18" s="1">
        <v>2.6795448990000001</v>
      </c>
      <c r="L18" s="1">
        <v>4.3367950510000002</v>
      </c>
      <c r="M18" s="1">
        <v>99.522163050000003</v>
      </c>
      <c r="N18" s="1">
        <v>0</v>
      </c>
      <c r="O18" s="1">
        <v>0.47783694729999998</v>
      </c>
      <c r="P18" s="1">
        <v>0</v>
      </c>
      <c r="Q18" s="1" t="str">
        <f>IF(A18=A17, B18-B17,"")</f>
        <v/>
      </c>
      <c r="R18" t="str">
        <f>IFERROR(IF(A19=A18, (E19-E18)/(B19-B18), ""), "null")</f>
        <v>null</v>
      </c>
      <c r="S18" t="str">
        <f>IFERROR(IF(A19=A18, (I19-I18)/(B19-B18), ""), "null")</f>
        <v>null</v>
      </c>
      <c r="T18">
        <f>IFERROR(IF(A19=A18, (M19-M18)/(B19-B18), ""), "null")</f>
        <v>5.3651519999999661E-2</v>
      </c>
      <c r="U18">
        <f>ROUND(E18,0)</f>
        <v>99</v>
      </c>
      <c r="V18">
        <f>IFERROR(ROUND(I18,0),"null")</f>
        <v>93</v>
      </c>
      <c r="W18">
        <f>IFERROR(ROUND(M18,0), "null")</f>
        <v>100</v>
      </c>
      <c r="X18" t="str">
        <f>IF(AND(A19=A18, U19&gt;99, U18&gt;99), "full access", "")</f>
        <v/>
      </c>
      <c r="Y18" t="str">
        <f>IF(AND(A19=A18, V19&gt;99, V18&gt;99), "full access", "")</f>
        <v/>
      </c>
      <c r="Z18" t="str">
        <f>IF(AND(A19=A18, W19&gt;99, W18&gt;99), "full access", "")</f>
        <v>full access</v>
      </c>
      <c r="AA18" t="str">
        <f>IF(AND(ISNUMBER(S18), ISNUMBER(T18)), S18 - T18, "")</f>
        <v/>
      </c>
      <c r="AB18" t="str">
        <f>_xlfn.XLOOKUP(A18, Regions!A:A, Regions!B:B, "Not Found")</f>
        <v>Latin America &amp; Caribbean</v>
      </c>
    </row>
    <row r="19" spans="1:28" ht="12.75" x14ac:dyDescent="0.2">
      <c r="A19" s="1" t="s">
        <v>26</v>
      </c>
      <c r="B19" s="1">
        <v>2020</v>
      </c>
      <c r="C19" s="1">
        <v>45195.777340000001</v>
      </c>
      <c r="D19" s="1">
        <v>92.111000059999995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>
        <v>99.790420650000002</v>
      </c>
      <c r="N19" s="1">
        <v>0</v>
      </c>
      <c r="O19" s="1">
        <v>0.20957935010000001</v>
      </c>
      <c r="P19" s="1">
        <v>0</v>
      </c>
      <c r="Q19" s="1">
        <f>IF(A19=A18, B19-B18,"")</f>
        <v>5</v>
      </c>
      <c r="R19" t="str">
        <f>IFERROR(IF(A20=A19, (E20-E19)/(B20-B19), ""), "null")</f>
        <v/>
      </c>
      <c r="S19" t="str">
        <f>IFERROR(IF(A20=A19, (I20-I19)/(B20-B19), ""), "null")</f>
        <v/>
      </c>
      <c r="T19" t="str">
        <f>IFERROR(IF(A20=A19, (M20-M19)/(B20-B19), ""), "null")</f>
        <v/>
      </c>
      <c r="U19" t="str">
        <f>IFERROR(ROUND(E19,0),"null")</f>
        <v>null</v>
      </c>
      <c r="V19" t="str">
        <f>IFERROR(ROUND(I19,0),"null")</f>
        <v>null</v>
      </c>
      <c r="W19">
        <f>IFERROR(ROUND(M19,0), "null")</f>
        <v>100</v>
      </c>
      <c r="X19" t="str">
        <f>IF(AND(A20=A19, U20&gt;99, U19&gt;99), "full access", "")</f>
        <v/>
      </c>
      <c r="Y19" t="str">
        <f>IF(AND(A20=A19, V20&gt;99, V19&gt;99), "full access", "")</f>
        <v/>
      </c>
      <c r="Z19" t="str">
        <f>IF(AND(A20=A19, W20&gt;99, W19&gt;99), "full access", "")</f>
        <v/>
      </c>
      <c r="AA19" t="str">
        <f>IF(AND(ISNUMBER(S19), ISNUMBER(T19)), S19 - T19, "")</f>
        <v/>
      </c>
      <c r="AB19" t="str">
        <f>_xlfn.XLOOKUP(A19, Regions!A:A, Regions!B:B, "Not Found")</f>
        <v>Latin America &amp; Caribbean</v>
      </c>
    </row>
    <row r="20" spans="1:28" ht="12.75" x14ac:dyDescent="0.2">
      <c r="A20" s="1" t="s">
        <v>27</v>
      </c>
      <c r="B20" s="1">
        <v>2015</v>
      </c>
      <c r="C20" s="1">
        <v>2925.5590820000002</v>
      </c>
      <c r="D20" s="1">
        <v>63.085002899999999</v>
      </c>
      <c r="E20" s="1">
        <v>99.5525667</v>
      </c>
      <c r="F20" s="1">
        <v>0</v>
      </c>
      <c r="G20" s="1">
        <v>9.8505083660000006E-2</v>
      </c>
      <c r="H20" s="1">
        <v>0.3489282205</v>
      </c>
      <c r="I20" s="1">
        <v>99.054779269999997</v>
      </c>
      <c r="J20" s="1">
        <v>0</v>
      </c>
      <c r="K20" s="1">
        <v>0</v>
      </c>
      <c r="L20" s="1">
        <v>0.94522073470000001</v>
      </c>
      <c r="M20" s="1">
        <v>99.8438534</v>
      </c>
      <c r="N20" s="1">
        <v>0</v>
      </c>
      <c r="O20" s="1">
        <v>0.15614659810000001</v>
      </c>
      <c r="P20" s="1">
        <v>0</v>
      </c>
      <c r="Q20" s="1" t="str">
        <f>IF(A20=A19, B20-B19,"")</f>
        <v/>
      </c>
      <c r="R20">
        <f>IFERROR(IF(A21=A20, (E21-E20)/(B21-B20), ""), "null")</f>
        <v>8.3722797999999446E-2</v>
      </c>
      <c r="S20">
        <f>IFERROR(IF(A21=A20, (I21-I20)/(B21-B20), ""), "null")</f>
        <v>0.18904414600000052</v>
      </c>
      <c r="T20">
        <f>IFERROR(IF(A21=A20, (M21-M20)/(B21-B20), ""), "null")</f>
        <v>2.2125564000000965E-2</v>
      </c>
      <c r="U20">
        <f>IFERROR(ROUND(E20,0),"null")</f>
        <v>100</v>
      </c>
      <c r="V20">
        <f>IFERROR(ROUND(I20,0),"null")</f>
        <v>99</v>
      </c>
      <c r="W20">
        <f>IFERROR(ROUND(M20,0), "null")</f>
        <v>100</v>
      </c>
      <c r="X20" t="str">
        <f>IF(AND(A21=A20, U21&gt;99, U20&gt;99), "full access", "")</f>
        <v>full access</v>
      </c>
      <c r="Y20" t="str">
        <f>IF(AND(A21=A20, V21&gt;99, V20&gt;99), "full access", "")</f>
        <v/>
      </c>
      <c r="Z20" t="str">
        <f>IF(AND(A21=A20, W21&gt;99, W20&gt;99), "full access", "")</f>
        <v>full access</v>
      </c>
      <c r="AA20">
        <f>IF(AND(ISNUMBER(S20), ISNUMBER(T20)), S20 - T20, "")</f>
        <v>0.16691858199999957</v>
      </c>
      <c r="AB20" t="str">
        <f>_xlfn.XLOOKUP(A20, Regions!A:A, Regions!B:B, "Not Found")</f>
        <v>Europe &amp; Central Asia</v>
      </c>
    </row>
    <row r="21" spans="1:28" ht="12.75" x14ac:dyDescent="0.2">
      <c r="A21" s="1" t="s">
        <v>27</v>
      </c>
      <c r="B21" s="1">
        <v>2020</v>
      </c>
      <c r="C21" s="1">
        <v>2963.2338869999999</v>
      </c>
      <c r="D21" s="1">
        <v>63.312999730000001</v>
      </c>
      <c r="E21" s="1">
        <v>99.971180689999997</v>
      </c>
      <c r="F21" s="1">
        <v>0</v>
      </c>
      <c r="G21" s="1">
        <v>2.8819308009999999E-2</v>
      </c>
      <c r="H21" s="1">
        <v>0</v>
      </c>
      <c r="I21" s="1">
        <v>100</v>
      </c>
      <c r="J21" s="1">
        <v>0</v>
      </c>
      <c r="K21" s="1">
        <v>0</v>
      </c>
      <c r="L21" s="1">
        <v>0</v>
      </c>
      <c r="M21" s="1">
        <v>99.954481220000005</v>
      </c>
      <c r="N21" s="1">
        <v>0</v>
      </c>
      <c r="O21" s="1">
        <v>4.5518783639999998E-2</v>
      </c>
      <c r="P21" s="1">
        <v>0</v>
      </c>
      <c r="Q21" s="1">
        <f>IF(A21=A20, B21-B20,"")</f>
        <v>5</v>
      </c>
      <c r="R21" t="str">
        <f>IFERROR(IF(A22=A21, (E22-E21)/(B22-B21), ""), "null")</f>
        <v/>
      </c>
      <c r="S21" t="str">
        <f>IFERROR(IF(A22=A21, (I22-I21)/(B22-B21), ""), "null")</f>
        <v/>
      </c>
      <c r="T21" t="str">
        <f>IFERROR(IF(A22=A21, (M22-M21)/(B22-B21), ""), "null")</f>
        <v/>
      </c>
      <c r="U21">
        <f>IFERROR(ROUND(E21,0),"null")</f>
        <v>100</v>
      </c>
      <c r="V21">
        <f>IFERROR(ROUND(I21,0),"null")</f>
        <v>100</v>
      </c>
      <c r="W21">
        <f>IFERROR(ROUND(M21,0), "null")</f>
        <v>100</v>
      </c>
      <c r="X21" t="str">
        <f>IF(AND(A22=A21, U22&gt;99, U21&gt;99), "full access", "")</f>
        <v/>
      </c>
      <c r="Y21" t="str">
        <f>IF(AND(A22=A21, V22&gt;99, V21&gt;99), "full access", "")</f>
        <v/>
      </c>
      <c r="Z21" t="str">
        <f>IF(AND(A22=A21, W22&gt;99, W21&gt;99), "full access", "")</f>
        <v/>
      </c>
      <c r="AA21" t="str">
        <f>IF(AND(ISNUMBER(S21), ISNUMBER(T21)), S21 - T21, "")</f>
        <v/>
      </c>
      <c r="AB21" t="str">
        <f>_xlfn.XLOOKUP(A21, Regions!A:A, Regions!B:B, "Not Found")</f>
        <v>Europe &amp; Central Asia</v>
      </c>
    </row>
    <row r="22" spans="1:28" ht="12.75" x14ac:dyDescent="0.2">
      <c r="A22" s="1" t="s">
        <v>28</v>
      </c>
      <c r="B22" s="1">
        <v>2015</v>
      </c>
      <c r="C22" s="1">
        <v>104.3389969</v>
      </c>
      <c r="D22" s="1">
        <v>43.108001710000003</v>
      </c>
      <c r="E22" s="1">
        <v>97.869023380000002</v>
      </c>
      <c r="F22" s="1">
        <v>0</v>
      </c>
      <c r="G22" s="1">
        <v>1.95993621</v>
      </c>
      <c r="H22" s="1">
        <v>0.1710404089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tr">
        <f>IF(A22=A21, B22-B21,"")</f>
        <v/>
      </c>
      <c r="R22">
        <f>IFERROR(IF(A23=A22, (E23-E22)/(B23-B22), ""), "null")</f>
        <v>0</v>
      </c>
      <c r="S22" t="str">
        <f>IFERROR(IF(A23=A22, (I23-I22)/(B23-B22), ""), "null")</f>
        <v>null</v>
      </c>
      <c r="T22" t="str">
        <f>IFERROR(IF(A23=A22, (M23-M22)/(B23-B22), ""), "null")</f>
        <v>null</v>
      </c>
      <c r="U22">
        <f>IFERROR(ROUND(E22,0),"null")</f>
        <v>98</v>
      </c>
      <c r="V22" t="str">
        <f>IFERROR(ROUND(I22,0),"null")</f>
        <v>null</v>
      </c>
      <c r="W22" t="str">
        <f>IFERROR(ROUND(M22,0), "null")</f>
        <v>null</v>
      </c>
      <c r="X22" t="str">
        <f>IF(AND(A23=A22, U23&gt;99, U22&gt;99), "full access", "")</f>
        <v/>
      </c>
      <c r="Y22" t="str">
        <f>IF(AND(A23=A22, V23&gt;99, V22&gt;99), "full access", "")</f>
        <v>full access</v>
      </c>
      <c r="Z22" t="str">
        <f>IF(AND(A23=A22, W23&gt;99, W22&gt;99), "full access", "")</f>
        <v>full access</v>
      </c>
      <c r="AA22" t="str">
        <f>IF(AND(ISNUMBER(S22), ISNUMBER(T22)), S22 - T22, "")</f>
        <v/>
      </c>
      <c r="AB22" t="str">
        <f>_xlfn.XLOOKUP(A22, Regions!A:A, Regions!B:B, "Not Found")</f>
        <v>Latin America &amp; Caribbean</v>
      </c>
    </row>
    <row r="23" spans="1:28" ht="12.75" x14ac:dyDescent="0.2">
      <c r="A23" s="1" t="s">
        <v>28</v>
      </c>
      <c r="B23" s="1">
        <v>2016</v>
      </c>
      <c r="C23" s="1">
        <v>104.86499790000001</v>
      </c>
      <c r="D23" s="1">
        <v>43.191997530000002</v>
      </c>
      <c r="E23" s="1">
        <v>97.869023380000002</v>
      </c>
      <c r="F23" s="1">
        <v>0</v>
      </c>
      <c r="G23" s="1">
        <v>1.95993621</v>
      </c>
      <c r="H23" s="1">
        <v>0.1710404089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>
        <f>IF(A23=A22, B23-B22,"")</f>
        <v>1</v>
      </c>
      <c r="R23" t="str">
        <f>IFERROR(IF(A24=A23, (E24-E23)/(B24-B23), ""), "null")</f>
        <v/>
      </c>
      <c r="S23" t="str">
        <f>IFERROR(IF(A24=A23, (I24-I23)/(B24-B23), ""), "null")</f>
        <v/>
      </c>
      <c r="T23" t="str">
        <f>IFERROR(IF(A24=A23, (M24-M23)/(B24-B23), ""), "null")</f>
        <v/>
      </c>
      <c r="U23">
        <f>IFERROR(ROUND(E23,0),"null")</f>
        <v>98</v>
      </c>
      <c r="V23" t="str">
        <f>IFERROR(ROUND(I23,0),"null")</f>
        <v>null</v>
      </c>
      <c r="W23" t="str">
        <f>IFERROR(ROUND(M23,0), "null")</f>
        <v>null</v>
      </c>
      <c r="X23" t="str">
        <f>IF(AND(A24=A23, U24&gt;99, U23&gt;99), "full access", "")</f>
        <v/>
      </c>
      <c r="Y23" t="str">
        <f>IF(AND(A24=A23, V24&gt;99, V23&gt;99), "full access", "")</f>
        <v/>
      </c>
      <c r="Z23" t="str">
        <f>IF(AND(A24=A23, W24&gt;99, W23&gt;99), "full access", "")</f>
        <v/>
      </c>
      <c r="AA23" t="str">
        <f>IF(AND(ISNUMBER(S23), ISNUMBER(T23)), S23 - T23, "")</f>
        <v/>
      </c>
      <c r="AB23" t="str">
        <f>_xlfn.XLOOKUP(A23, Regions!A:A, Regions!B:B, "Not Found")</f>
        <v>Latin America &amp; Caribbean</v>
      </c>
    </row>
    <row r="24" spans="1:28" ht="12.75" x14ac:dyDescent="0.2">
      <c r="A24" s="1" t="s">
        <v>29</v>
      </c>
      <c r="B24" s="1">
        <v>2015</v>
      </c>
      <c r="C24" s="1">
        <v>23932.498049999998</v>
      </c>
      <c r="D24" s="1">
        <v>85.701004030000007</v>
      </c>
      <c r="E24" s="1">
        <v>99.970005670000006</v>
      </c>
      <c r="F24" s="1">
        <v>0</v>
      </c>
      <c r="G24" s="1">
        <v>2.9994330570000002E-2</v>
      </c>
      <c r="H24" s="1">
        <v>0</v>
      </c>
      <c r="I24" s="1">
        <v>100</v>
      </c>
      <c r="J24" s="1">
        <v>0</v>
      </c>
      <c r="K24" s="1">
        <v>0</v>
      </c>
      <c r="L24" s="1">
        <v>0</v>
      </c>
      <c r="M24" s="1">
        <v>99.965000000000003</v>
      </c>
      <c r="N24" s="1">
        <v>0</v>
      </c>
      <c r="O24" s="1">
        <v>3.5000000000000003E-2</v>
      </c>
      <c r="P24" s="1">
        <v>0</v>
      </c>
      <c r="Q24" s="1" t="str">
        <f>IF(A24=A23, B24-B23,"")</f>
        <v/>
      </c>
      <c r="R24">
        <f>IFERROR(IF(A25=A24, (E25-E24)/(B25-B24), ""), "null")</f>
        <v>-3.8770000000454277E-5</v>
      </c>
      <c r="S24">
        <f>IFERROR(IF(A25=A24, (I25-I24)/(B25-B24), ""), "null")</f>
        <v>0</v>
      </c>
      <c r="T24">
        <f>IFERROR(IF(A25=A24, (M25-M24)/(B25-B24), ""), "null")</f>
        <v>0</v>
      </c>
      <c r="U24">
        <f>IFERROR(ROUND(E24,0),"null")</f>
        <v>100</v>
      </c>
      <c r="V24">
        <f>IFERROR(ROUND(I24,0),"null")</f>
        <v>100</v>
      </c>
      <c r="W24">
        <f>IFERROR(ROUND(M24,0), "null")</f>
        <v>100</v>
      </c>
      <c r="X24" t="str">
        <f>IF(AND(A25=A24, U25&gt;99, U24&gt;99), "full access", "")</f>
        <v>full access</v>
      </c>
      <c r="Y24" t="str">
        <f>IF(AND(A25=A24, V25&gt;99, V24&gt;99), "full access", "")</f>
        <v>full access</v>
      </c>
      <c r="Z24" t="str">
        <f>IF(AND(A25=A24, W25&gt;99, W24&gt;99), "full access", "")</f>
        <v>full access</v>
      </c>
      <c r="AA24">
        <f>IF(AND(ISNUMBER(S24), ISNUMBER(T24)), S24 - T24, "")</f>
        <v>0</v>
      </c>
      <c r="AB24" t="str">
        <f>_xlfn.XLOOKUP(A24, Regions!A:A, Regions!B:B, "Not Found")</f>
        <v>East Asia &amp; Pacific</v>
      </c>
    </row>
    <row r="25" spans="1:28" ht="12.75" x14ac:dyDescent="0.2">
      <c r="A25" s="1" t="s">
        <v>29</v>
      </c>
      <c r="B25" s="1">
        <v>2020</v>
      </c>
      <c r="C25" s="1">
        <v>25499.880860000001</v>
      </c>
      <c r="D25" s="1">
        <v>86.240997309999997</v>
      </c>
      <c r="E25" s="1">
        <v>99.969811820000004</v>
      </c>
      <c r="F25" s="1">
        <v>0</v>
      </c>
      <c r="G25" s="1">
        <v>3.0188178730000001E-2</v>
      </c>
      <c r="H25" s="1">
        <v>0</v>
      </c>
      <c r="I25" s="1">
        <v>100</v>
      </c>
      <c r="J25" s="1">
        <v>0</v>
      </c>
      <c r="K25" s="1">
        <v>0</v>
      </c>
      <c r="L25" s="1">
        <v>0</v>
      </c>
      <c r="M25" s="1">
        <v>99.965000000000003</v>
      </c>
      <c r="N25" s="1">
        <v>0</v>
      </c>
      <c r="O25" s="1">
        <v>3.5000000000000003E-2</v>
      </c>
      <c r="P25" s="1">
        <v>0</v>
      </c>
      <c r="Q25" s="1">
        <f>IF(A25=A24, B25-B24,"")</f>
        <v>5</v>
      </c>
      <c r="R25" t="str">
        <f>IFERROR(IF(A26=A25, (E26-E25)/(B26-B25), ""), "null")</f>
        <v/>
      </c>
      <c r="S25" t="str">
        <f>IFERROR(IF(A26=A25, (I26-I25)/(B26-B25), ""), "null")</f>
        <v/>
      </c>
      <c r="T25" t="str">
        <f>IFERROR(IF(A26=A25, (M26-M25)/(B26-B25), ""), "null")</f>
        <v/>
      </c>
      <c r="U25">
        <f>IFERROR(ROUND(E25,0),"null")</f>
        <v>100</v>
      </c>
      <c r="V25">
        <f>IFERROR(ROUND(I25,0),"null")</f>
        <v>100</v>
      </c>
      <c r="W25">
        <f>IFERROR(ROUND(M25,0), "null")</f>
        <v>100</v>
      </c>
      <c r="X25" t="str">
        <f>IF(AND(A26=A25, U26&gt;99, U25&gt;99), "full access", "")</f>
        <v/>
      </c>
      <c r="Y25" t="str">
        <f>IF(AND(A26=A25, V26&gt;99, V25&gt;99), "full access", "")</f>
        <v/>
      </c>
      <c r="Z25" t="str">
        <f>IF(AND(A26=A25, W26&gt;99, W25&gt;99), "full access", "")</f>
        <v/>
      </c>
      <c r="AA25" t="str">
        <f>IF(AND(ISNUMBER(S25), ISNUMBER(T25)), S25 - T25, "")</f>
        <v/>
      </c>
      <c r="AB25" t="str">
        <f>_xlfn.XLOOKUP(A25, Regions!A:A, Regions!B:B, "Not Found")</f>
        <v>East Asia &amp; Pacific</v>
      </c>
    </row>
    <row r="26" spans="1:28" ht="12.75" x14ac:dyDescent="0.2">
      <c r="A26" s="1" t="s">
        <v>30</v>
      </c>
      <c r="B26" s="1">
        <v>2015</v>
      </c>
      <c r="C26" s="1">
        <v>8678.6669920000004</v>
      </c>
      <c r="D26" s="1">
        <v>57.715000150000002</v>
      </c>
      <c r="E26" s="1">
        <v>100</v>
      </c>
      <c r="F26" s="1">
        <v>0</v>
      </c>
      <c r="G26" s="1">
        <v>0</v>
      </c>
      <c r="H26" s="1">
        <v>0</v>
      </c>
      <c r="I26" s="1">
        <v>100</v>
      </c>
      <c r="J26" s="1">
        <v>0</v>
      </c>
      <c r="K26" s="1">
        <v>0</v>
      </c>
      <c r="L26" s="1">
        <v>0</v>
      </c>
      <c r="M26" s="1">
        <v>100</v>
      </c>
      <c r="N26" s="1">
        <v>0</v>
      </c>
      <c r="O26" s="1">
        <v>0</v>
      </c>
      <c r="P26" s="1">
        <v>0</v>
      </c>
      <c r="Q26" s="1" t="str">
        <f>IF(A26=A25, B26-B25,"")</f>
        <v/>
      </c>
      <c r="R26">
        <f>IFERROR(IF(A27=A26, (E27-E26)/(B27-B26), ""), "null")</f>
        <v>0</v>
      </c>
      <c r="S26">
        <f>IFERROR(IF(A27=A26, (I27-I26)/(B27-B26), ""), "null")</f>
        <v>0</v>
      </c>
      <c r="T26">
        <f>IFERROR(IF(A27=A26, (M27-M26)/(B27-B26), ""), "null")</f>
        <v>0</v>
      </c>
      <c r="U26">
        <f>IFERROR(ROUND(E26,0),"null")</f>
        <v>100</v>
      </c>
      <c r="V26">
        <f>IFERROR(ROUND(I26,0),"null")</f>
        <v>100</v>
      </c>
      <c r="W26">
        <f>IFERROR(ROUND(M26,0), "null")</f>
        <v>100</v>
      </c>
      <c r="X26" t="str">
        <f>IF(AND(A27=A26, U27&gt;99, U26&gt;99), "full access", "")</f>
        <v>full access</v>
      </c>
      <c r="Y26" t="str">
        <f>IF(AND(A27=A26, V27&gt;99, V26&gt;99), "full access", "")</f>
        <v>full access</v>
      </c>
      <c r="Z26" t="str">
        <f>IF(AND(A27=A26, W27&gt;99, W26&gt;99), "full access", "")</f>
        <v>full access</v>
      </c>
      <c r="AA26">
        <f>IF(AND(ISNUMBER(S26), ISNUMBER(T26)), S26 - T26, "")</f>
        <v>0</v>
      </c>
      <c r="AB26" t="str">
        <f>_xlfn.XLOOKUP(A26, Regions!A:A, Regions!B:B, "Not Found")</f>
        <v>Europe &amp; Central Asia</v>
      </c>
    </row>
    <row r="27" spans="1:28" ht="12.75" x14ac:dyDescent="0.2">
      <c r="A27" s="1" t="s">
        <v>30</v>
      </c>
      <c r="B27" s="1">
        <v>2020</v>
      </c>
      <c r="C27" s="1">
        <v>9006.4003909999992</v>
      </c>
      <c r="D27" s="1">
        <v>58.748001100000003</v>
      </c>
      <c r="E27" s="1">
        <v>100</v>
      </c>
      <c r="F27" s="1">
        <v>0</v>
      </c>
      <c r="G27" s="1">
        <v>0</v>
      </c>
      <c r="H27" s="1">
        <v>0</v>
      </c>
      <c r="I27" s="1">
        <v>100</v>
      </c>
      <c r="J27" s="1">
        <v>0</v>
      </c>
      <c r="K27" s="1">
        <v>0</v>
      </c>
      <c r="L27" s="1">
        <v>0</v>
      </c>
      <c r="M27" s="1">
        <v>100</v>
      </c>
      <c r="N27" s="1">
        <v>0</v>
      </c>
      <c r="O27" s="1">
        <v>0</v>
      </c>
      <c r="P27" s="1">
        <v>0</v>
      </c>
      <c r="Q27" s="1">
        <f>IF(A27=A26, B27-B26,"")</f>
        <v>5</v>
      </c>
      <c r="R27" t="str">
        <f>IFERROR(IF(A28=A27, (E28-E27)/(B28-B27), ""), "null")</f>
        <v/>
      </c>
      <c r="S27" t="str">
        <f>IFERROR(IF(A28=A27, (I28-I27)/(B28-B27), ""), "null")</f>
        <v/>
      </c>
      <c r="T27" t="str">
        <f>IFERROR(IF(A28=A27, (M28-M27)/(B28-B27), ""), "null")</f>
        <v/>
      </c>
      <c r="U27">
        <f>IFERROR(ROUND(E27,0),"null")</f>
        <v>100</v>
      </c>
      <c r="V27">
        <f>IFERROR(ROUND(I27,0),"null")</f>
        <v>100</v>
      </c>
      <c r="W27">
        <f>IFERROR(ROUND(M27,0), "null")</f>
        <v>100</v>
      </c>
      <c r="X27" t="str">
        <f>IF(AND(A28=A27, U28&gt;99, U27&gt;99), "full access", "")</f>
        <v/>
      </c>
      <c r="Y27" t="str">
        <f>IF(AND(A28=A27, V28&gt;99, V27&gt;99), "full access", "")</f>
        <v/>
      </c>
      <c r="Z27" t="str">
        <f>IF(AND(A28=A27, W28&gt;99, W27&gt;99), "full access", "")</f>
        <v/>
      </c>
      <c r="AA27" t="str">
        <f>IF(AND(ISNUMBER(S27), ISNUMBER(T27)), S27 - T27, "")</f>
        <v/>
      </c>
      <c r="AB27" t="str">
        <f>_xlfn.XLOOKUP(A27, Regions!A:A, Regions!B:B, "Not Found")</f>
        <v>Europe &amp; Central Asia</v>
      </c>
    </row>
    <row r="28" spans="1:28" ht="12.75" x14ac:dyDescent="0.2">
      <c r="A28" s="1" t="s">
        <v>31</v>
      </c>
      <c r="B28" s="1">
        <v>2015</v>
      </c>
      <c r="C28" s="1">
        <v>9622.7412110000005</v>
      </c>
      <c r="D28" s="1">
        <v>54.7140007</v>
      </c>
      <c r="E28" s="1">
        <v>92.420313980000003</v>
      </c>
      <c r="F28" s="1">
        <v>1.002242415</v>
      </c>
      <c r="G28" s="1">
        <v>4.3650895219999999</v>
      </c>
      <c r="H28" s="1">
        <v>2.2123540799999999</v>
      </c>
      <c r="I28" s="1">
        <v>84.143213270000004</v>
      </c>
      <c r="J28" s="1">
        <v>2.2131397310000001</v>
      </c>
      <c r="K28" s="1">
        <v>8.9882060060000004</v>
      </c>
      <c r="L28" s="1">
        <v>4.6554409919999999</v>
      </c>
      <c r="M28" s="1">
        <v>99.271152029999996</v>
      </c>
      <c r="N28" s="1">
        <v>0</v>
      </c>
      <c r="O28" s="1">
        <v>0.53860203449999999</v>
      </c>
      <c r="P28" s="1">
        <v>0.1902459339</v>
      </c>
      <c r="Q28" s="1" t="str">
        <f>IF(A28=A27, B28-B27,"")</f>
        <v/>
      </c>
      <c r="R28">
        <f>IFERROR(IF(A29=A28, (E29-E28)/(B29-B28), ""), "null")</f>
        <v>0.72461242999999909</v>
      </c>
      <c r="S28">
        <f>IFERROR(IF(A29=A28, (I29-I28)/(B29-B28), ""), "null")</f>
        <v>1.3565169359999998</v>
      </c>
      <c r="T28">
        <f>IFERROR(IF(A29=A28, (M29-M28)/(B29-B28), ""), "null")</f>
        <v>0.14576959400000078</v>
      </c>
      <c r="U28">
        <f>IFERROR(ROUND(E28,0),"null")</f>
        <v>92</v>
      </c>
      <c r="V28">
        <f>IFERROR(ROUND(I28,0),"null")</f>
        <v>84</v>
      </c>
      <c r="W28">
        <f>IFERROR(ROUND(M28,0), "null")</f>
        <v>99</v>
      </c>
      <c r="X28" t="str">
        <f>IF(AND(A29=A28, U29&gt;99, U28&gt;99), "full access", "")</f>
        <v/>
      </c>
      <c r="Y28" t="str">
        <f>IF(AND(A29=A28, V29&gt;99, V28&gt;99), "full access", "")</f>
        <v/>
      </c>
      <c r="Z28" t="str">
        <f>IF(AND(A29=A28, W29&gt;99, W28&gt;99), "full access", "")</f>
        <v/>
      </c>
      <c r="AA28">
        <f>IF(AND(ISNUMBER(S28), ISNUMBER(T28)), S28 - T28, "")</f>
        <v>1.210747341999999</v>
      </c>
      <c r="AB28" t="str">
        <f>_xlfn.XLOOKUP(A28, Regions!A:A, Regions!B:B, "Not Found")</f>
        <v>Europe &amp; Central Asia</v>
      </c>
    </row>
    <row r="29" spans="1:28" ht="12.75" x14ac:dyDescent="0.2">
      <c r="A29" s="1" t="s">
        <v>31</v>
      </c>
      <c r="B29" s="1">
        <v>2020</v>
      </c>
      <c r="C29" s="1">
        <v>10139.174800000001</v>
      </c>
      <c r="D29" s="1">
        <v>56.397003169999998</v>
      </c>
      <c r="E29" s="1">
        <v>96.043376129999999</v>
      </c>
      <c r="F29" s="1">
        <v>1.04278118</v>
      </c>
      <c r="G29" s="1">
        <v>2.9138426879999999</v>
      </c>
      <c r="H29" s="1">
        <v>0</v>
      </c>
      <c r="I29" s="1">
        <v>90.925797950000003</v>
      </c>
      <c r="J29" s="1">
        <v>2.3915356710000002</v>
      </c>
      <c r="K29" s="1">
        <v>6.6826663770000003</v>
      </c>
      <c r="L29" s="1">
        <v>0</v>
      </c>
      <c r="M29" s="1">
        <v>100</v>
      </c>
      <c r="N29" s="1">
        <v>0</v>
      </c>
      <c r="O29" s="1">
        <v>0</v>
      </c>
      <c r="P29" s="1">
        <v>0</v>
      </c>
      <c r="Q29" s="1">
        <f>IF(A29=A28, B29-B28,"")</f>
        <v>5</v>
      </c>
      <c r="R29" t="str">
        <f>IFERROR(IF(A30=A29, (E30-E29)/(B30-B29), ""), "null")</f>
        <v/>
      </c>
      <c r="S29" t="str">
        <f>IFERROR(IF(A30=A29, (I30-I29)/(B30-B29), ""), "null")</f>
        <v/>
      </c>
      <c r="T29" t="str">
        <f>IFERROR(IF(A30=A29, (M30-M29)/(B30-B29), ""), "null")</f>
        <v/>
      </c>
      <c r="U29">
        <f>IFERROR(ROUND(E29,0),"null")</f>
        <v>96</v>
      </c>
      <c r="V29">
        <f>IFERROR(ROUND(I29,0),"null")</f>
        <v>91</v>
      </c>
      <c r="W29">
        <f>IFERROR(ROUND(M29,0), "null")</f>
        <v>100</v>
      </c>
      <c r="X29" t="str">
        <f>IF(AND(A30=A29, U30&gt;99, U29&gt;99), "full access", "")</f>
        <v/>
      </c>
      <c r="Y29" t="str">
        <f>IF(AND(A30=A29, V30&gt;99, V29&gt;99), "full access", "")</f>
        <v/>
      </c>
      <c r="Z29" t="str">
        <f>IF(AND(A30=A29, W30&gt;99, W29&gt;99), "full access", "")</f>
        <v/>
      </c>
      <c r="AA29" t="str">
        <f>IF(AND(ISNUMBER(S29), ISNUMBER(T29)), S29 - T29, "")</f>
        <v/>
      </c>
      <c r="AB29" t="str">
        <f>_xlfn.XLOOKUP(A29, Regions!A:A, Regions!B:B, "Not Found")</f>
        <v>Europe &amp; Central Asia</v>
      </c>
    </row>
    <row r="30" spans="1:28" ht="12.75" x14ac:dyDescent="0.2">
      <c r="A30" s="1" t="s">
        <v>32</v>
      </c>
      <c r="B30" s="1">
        <v>2015</v>
      </c>
      <c r="C30" s="1">
        <v>374.2000122</v>
      </c>
      <c r="D30" s="1">
        <v>82.745994569999993</v>
      </c>
      <c r="E30" s="1">
        <v>98.886960500000001</v>
      </c>
      <c r="F30" s="1">
        <v>0</v>
      </c>
      <c r="G30" s="1">
        <v>1.113039503</v>
      </c>
      <c r="H30" s="1">
        <v>0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tr">
        <f>IF(A30=A29, B30-B29,"")</f>
        <v/>
      </c>
      <c r="R30">
        <f>IFERROR(IF(A31=A30, (E31-E30)/(B31-B30), ""), "null")</f>
        <v>0</v>
      </c>
      <c r="S30" t="str">
        <f>IFERROR(IF(A31=A30, (I31-I30)/(B31-B30), ""), "null")</f>
        <v>null</v>
      </c>
      <c r="T30" t="str">
        <f>IFERROR(IF(A31=A30, (M31-M30)/(B31-B30), ""), "null")</f>
        <v>null</v>
      </c>
      <c r="U30">
        <f>IFERROR(ROUND(E30,0),"null")</f>
        <v>99</v>
      </c>
      <c r="V30" t="str">
        <f>IFERROR(ROUND(I30,0),"null")</f>
        <v>null</v>
      </c>
      <c r="W30" t="str">
        <f>IFERROR(ROUND(M30,0), "null")</f>
        <v>null</v>
      </c>
      <c r="X30" t="str">
        <f>IF(AND(A31=A30, U31&gt;99, U30&gt;99), "full access", "")</f>
        <v/>
      </c>
      <c r="Y30" t="str">
        <f>IF(AND(A31=A30, V31&gt;99, V30&gt;99), "full access", "")</f>
        <v>full access</v>
      </c>
      <c r="Z30" t="str">
        <f>IF(AND(A31=A30, W31&gt;99, W30&gt;99), "full access", "")</f>
        <v>full access</v>
      </c>
      <c r="AA30" t="str">
        <f>IF(AND(ISNUMBER(S30), ISNUMBER(T30)), S30 - T30, "")</f>
        <v/>
      </c>
      <c r="AB30" t="str">
        <f>_xlfn.XLOOKUP(A30, Regions!A:A, Regions!B:B, "Not Found")</f>
        <v>Latin America &amp; Caribbean</v>
      </c>
    </row>
    <row r="31" spans="1:28" ht="12.75" x14ac:dyDescent="0.2">
      <c r="A31" s="1" t="s">
        <v>32</v>
      </c>
      <c r="B31" s="1">
        <v>2019</v>
      </c>
      <c r="C31" s="1">
        <v>389.48599239999999</v>
      </c>
      <c r="D31" s="1">
        <v>83.131996150000006</v>
      </c>
      <c r="E31" s="1">
        <v>98.886960500000001</v>
      </c>
      <c r="F31" s="1">
        <v>0</v>
      </c>
      <c r="G31" s="1">
        <v>1.113039503</v>
      </c>
      <c r="H31" s="1">
        <v>0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>
        <f>IF(A31=A30, B31-B30,"")</f>
        <v>4</v>
      </c>
      <c r="R31" t="str">
        <f>IFERROR(IF(A32=A31, (E32-E31)/(B32-B31), ""), "null")</f>
        <v/>
      </c>
      <c r="S31" t="str">
        <f>IFERROR(IF(A32=A31, (I32-I31)/(B32-B31), ""), "null")</f>
        <v/>
      </c>
      <c r="T31" t="str">
        <f>IFERROR(IF(A32=A31, (M32-M31)/(B32-B31), ""), "null")</f>
        <v/>
      </c>
      <c r="U31">
        <f>IFERROR(ROUND(E31,0),"null")</f>
        <v>99</v>
      </c>
      <c r="V31" t="str">
        <f>IFERROR(ROUND(I31,0),"null")</f>
        <v>null</v>
      </c>
      <c r="W31" t="str">
        <f>IFERROR(ROUND(M31,0), "null")</f>
        <v>null</v>
      </c>
      <c r="X31" t="str">
        <f>IF(AND(A32=A31, U32&gt;99, U31&gt;99), "full access", "")</f>
        <v/>
      </c>
      <c r="Y31" t="str">
        <f>IF(AND(A32=A31, V32&gt;99, V31&gt;99), "full access", "")</f>
        <v/>
      </c>
      <c r="Z31" t="str">
        <f>IF(AND(A32=A31, W32&gt;99, W31&gt;99), "full access", "")</f>
        <v/>
      </c>
      <c r="AA31" t="str">
        <f>IF(AND(ISNUMBER(S31), ISNUMBER(T31)), S31 - T31, "")</f>
        <v/>
      </c>
      <c r="AB31" t="str">
        <f>_xlfn.XLOOKUP(A31, Regions!A:A, Regions!B:B, "Not Found")</f>
        <v>Latin America &amp; Caribbean</v>
      </c>
    </row>
    <row r="32" spans="1:28" ht="12.75" x14ac:dyDescent="0.2">
      <c r="A32" s="1" t="s">
        <v>33</v>
      </c>
      <c r="B32" s="1">
        <v>2015</v>
      </c>
      <c r="C32" s="1">
        <v>1371.8530270000001</v>
      </c>
      <c r="D32" s="1">
        <v>88.998992920000006</v>
      </c>
      <c r="E32" s="1">
        <v>100</v>
      </c>
      <c r="F32" s="1">
        <v>0</v>
      </c>
      <c r="G32" s="1">
        <v>0</v>
      </c>
      <c r="H32" s="1">
        <v>0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tr">
        <f>IF(A32=A31, B32-B31,"")</f>
        <v/>
      </c>
      <c r="R32">
        <f>IFERROR(IF(A33=A32, (E33-E32)/(B33-B32), ""), "null")</f>
        <v>0</v>
      </c>
      <c r="S32" t="str">
        <f>IFERROR(IF(A33=A32, (I33-I32)/(B33-B32), ""), "null")</f>
        <v>null</v>
      </c>
      <c r="T32" t="str">
        <f>IFERROR(IF(A33=A32, (M33-M32)/(B33-B32), ""), "null")</f>
        <v>null</v>
      </c>
      <c r="U32">
        <f>IFERROR(ROUND(E32,0),"null")</f>
        <v>100</v>
      </c>
      <c r="V32" t="str">
        <f>IFERROR(ROUND(I32,0),"null")</f>
        <v>null</v>
      </c>
      <c r="W32" t="str">
        <f>IFERROR(ROUND(M32,0), "null")</f>
        <v>null</v>
      </c>
      <c r="X32" t="str">
        <f>IF(AND(A33=A32, U33&gt;99, U32&gt;99), "full access", "")</f>
        <v>full access</v>
      </c>
      <c r="Y32" t="str">
        <f>IF(AND(A33=A32, V33&gt;99, V32&gt;99), "full access", "")</f>
        <v>full access</v>
      </c>
      <c r="Z32" t="str">
        <f>IF(AND(A33=A32, W33&gt;99, W32&gt;99), "full access", "")</f>
        <v>full access</v>
      </c>
      <c r="AA32" t="str">
        <f>IF(AND(ISNUMBER(S32), ISNUMBER(T32)), S32 - T32, "")</f>
        <v/>
      </c>
      <c r="AB32" t="str">
        <f>_xlfn.XLOOKUP(A32, Regions!A:A, Regions!B:B, "Not Found")</f>
        <v>Europe &amp; Central Asia</v>
      </c>
    </row>
    <row r="33" spans="1:28" ht="12.75" x14ac:dyDescent="0.2">
      <c r="A33" s="1" t="s">
        <v>33</v>
      </c>
      <c r="B33" s="1">
        <v>2020</v>
      </c>
      <c r="C33" s="1">
        <v>1701.5830080000001</v>
      </c>
      <c r="D33" s="1">
        <v>89.506004329999996</v>
      </c>
      <c r="E33" s="1">
        <v>100</v>
      </c>
      <c r="F33" s="1">
        <v>0</v>
      </c>
      <c r="G33" s="1">
        <v>0</v>
      </c>
      <c r="H33" s="1">
        <v>0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>
        <f>IF(A33=A32, B33-B32,"")</f>
        <v>5</v>
      </c>
      <c r="R33" t="str">
        <f>IFERROR(IF(A34=A33, (E34-E33)/(B34-B33), ""), "null")</f>
        <v/>
      </c>
      <c r="S33" t="str">
        <f>IFERROR(IF(A34=A33, (I34-I33)/(B34-B33), ""), "null")</f>
        <v/>
      </c>
      <c r="T33" t="str">
        <f>IFERROR(IF(A34=A33, (M34-M33)/(B34-B33), ""), "null")</f>
        <v/>
      </c>
      <c r="U33">
        <f>IFERROR(ROUND(E33,0),"null")</f>
        <v>100</v>
      </c>
      <c r="V33" t="str">
        <f>IFERROR(ROUND(I33,0),"null")</f>
        <v>null</v>
      </c>
      <c r="W33" t="str">
        <f>IFERROR(ROUND(M33,0), "null")</f>
        <v>null</v>
      </c>
      <c r="X33" t="str">
        <f>IF(AND(A34=A33, U34&gt;99, U33&gt;99), "full access", "")</f>
        <v/>
      </c>
      <c r="Y33" t="str">
        <f>IF(AND(A34=A33, V34&gt;99, V33&gt;99), "full access", "")</f>
        <v/>
      </c>
      <c r="Z33" t="str">
        <f>IF(AND(A34=A33, W34&gt;99, W33&gt;99), "full access", "")</f>
        <v/>
      </c>
      <c r="AA33" t="str">
        <f>IF(AND(ISNUMBER(S33), ISNUMBER(T33)), S33 - T33, "")</f>
        <v/>
      </c>
      <c r="AB33" t="str">
        <f>_xlfn.XLOOKUP(A33, Regions!A:A, Regions!B:B, "Not Found")</f>
        <v>Europe &amp; Central Asia</v>
      </c>
    </row>
    <row r="34" spans="1:28" ht="12.75" x14ac:dyDescent="0.2">
      <c r="A34" s="1" t="s">
        <v>34</v>
      </c>
      <c r="B34" s="1">
        <v>2015</v>
      </c>
      <c r="C34" s="1">
        <v>156256.2813</v>
      </c>
      <c r="D34" s="1">
        <v>34.308002469999998</v>
      </c>
      <c r="E34" s="1">
        <v>97.101602470000003</v>
      </c>
      <c r="F34" s="1">
        <v>1.087988961</v>
      </c>
      <c r="G34" s="1">
        <v>0.72156165819999996</v>
      </c>
      <c r="H34" s="1">
        <v>1.08884691</v>
      </c>
      <c r="I34" s="1">
        <v>96.773011280000006</v>
      </c>
      <c r="J34" s="1">
        <v>1.0462141620000001</v>
      </c>
      <c r="K34" s="1">
        <v>0.73174732170000001</v>
      </c>
      <c r="L34" s="1">
        <v>1.4490272369999999</v>
      </c>
      <c r="M34" s="1">
        <v>97.730779679999998</v>
      </c>
      <c r="N34" s="1">
        <v>1.167978177</v>
      </c>
      <c r="O34" s="1">
        <v>0.70205843499999998</v>
      </c>
      <c r="P34" s="1">
        <v>0.39918370739999998</v>
      </c>
      <c r="Q34" s="1" t="str">
        <f>IF(A34=A33, B34-B33,"")</f>
        <v/>
      </c>
      <c r="R34">
        <f>IFERROR(IF(A35=A34, (E35-E34)/(B35-B34), ""), "null")</f>
        <v>0.11927155599999821</v>
      </c>
      <c r="S34">
        <f>IFERROR(IF(A35=A34, (I35-I34)/(B35-B34), ""), "null")</f>
        <v>0.22144529599999885</v>
      </c>
      <c r="T34">
        <f>IFERROR(IF(A35=A34, (M35-M34)/(B35-B34), ""), "null")</f>
        <v>-6.5600341999999048E-2</v>
      </c>
      <c r="U34">
        <f>IFERROR(ROUND(E34,0),"null")</f>
        <v>97</v>
      </c>
      <c r="V34">
        <f>IFERROR(ROUND(I34,0),"null")</f>
        <v>97</v>
      </c>
      <c r="W34">
        <f>IFERROR(ROUND(M34,0), "null")</f>
        <v>98</v>
      </c>
      <c r="X34" t="str">
        <f>IF(AND(A35=A34, U35&gt;99, U34&gt;99), "full access", "")</f>
        <v/>
      </c>
      <c r="Y34" t="str">
        <f>IF(AND(A35=A34, V35&gt;99, V34&gt;99), "full access", "")</f>
        <v/>
      </c>
      <c r="Z34" t="str">
        <f>IF(AND(A35=A34, W35&gt;99, W34&gt;99), "full access", "")</f>
        <v/>
      </c>
      <c r="AA34">
        <f>IF(AND(ISNUMBER(S34), ISNUMBER(T34)), S34 - T34, "")</f>
        <v>0.28704563799999788</v>
      </c>
      <c r="AB34" t="str">
        <f>_xlfn.XLOOKUP(A34, Regions!A:A, Regions!B:B, "Not Found")</f>
        <v>South Asia</v>
      </c>
    </row>
    <row r="35" spans="1:28" ht="12.75" x14ac:dyDescent="0.2">
      <c r="A35" s="1" t="s">
        <v>34</v>
      </c>
      <c r="B35" s="1">
        <v>2020</v>
      </c>
      <c r="C35" s="1">
        <v>164689.39060000001</v>
      </c>
      <c r="D35" s="1">
        <v>38.177001949999998</v>
      </c>
      <c r="E35" s="1">
        <v>97.697960249999994</v>
      </c>
      <c r="F35" s="1">
        <v>1.1564258780000001</v>
      </c>
      <c r="G35" s="1">
        <v>0.46265570020000002</v>
      </c>
      <c r="H35" s="1">
        <v>0.68295817349999999</v>
      </c>
      <c r="I35" s="1">
        <v>97.88023776</v>
      </c>
      <c r="J35" s="1">
        <v>0.85810498040000005</v>
      </c>
      <c r="K35" s="1">
        <v>0.31648024139999997</v>
      </c>
      <c r="L35" s="1">
        <v>0.94517701509999996</v>
      </c>
      <c r="M35" s="1">
        <v>97.402777970000002</v>
      </c>
      <c r="N35" s="1">
        <v>1.6395201210000001</v>
      </c>
      <c r="O35" s="1">
        <v>0.69937521469999997</v>
      </c>
      <c r="P35" s="1">
        <v>0.25832669339999997</v>
      </c>
      <c r="Q35" s="1">
        <f>IF(A35=A34, B35-B34,"")</f>
        <v>5</v>
      </c>
      <c r="R35" t="str">
        <f>IFERROR(IF(A36=A35, (E36-E35)/(B36-B35), ""), "null")</f>
        <v/>
      </c>
      <c r="S35" t="str">
        <f>IFERROR(IF(A36=A35, (I36-I35)/(B36-B35), ""), "null")</f>
        <v/>
      </c>
      <c r="T35" t="str">
        <f>IFERROR(IF(A36=A35, (M36-M35)/(B36-B35), ""), "null")</f>
        <v/>
      </c>
      <c r="U35">
        <f>IFERROR(ROUND(E35,0),"null")</f>
        <v>98</v>
      </c>
      <c r="V35">
        <f>IFERROR(ROUND(I35,0),"null")</f>
        <v>98</v>
      </c>
      <c r="W35">
        <f>IFERROR(ROUND(M35,0), "null")</f>
        <v>97</v>
      </c>
      <c r="X35" t="str">
        <f>IF(AND(A36=A35, U36&gt;99, U35&gt;99), "full access", "")</f>
        <v/>
      </c>
      <c r="Y35" t="str">
        <f>IF(AND(A36=A35, V36&gt;99, V35&gt;99), "full access", "")</f>
        <v/>
      </c>
      <c r="Z35" t="str">
        <f>IF(AND(A36=A35, W36&gt;99, W35&gt;99), "full access", "")</f>
        <v/>
      </c>
      <c r="AA35" t="str">
        <f>IF(AND(ISNUMBER(S35), ISNUMBER(T35)), S35 - T35, "")</f>
        <v/>
      </c>
      <c r="AB35" t="str">
        <f>_xlfn.XLOOKUP(A35, Regions!A:A, Regions!B:B, "Not Found")</f>
        <v>South Asia</v>
      </c>
    </row>
    <row r="36" spans="1:28" ht="12.75" x14ac:dyDescent="0.2">
      <c r="A36" s="1" t="s">
        <v>35</v>
      </c>
      <c r="B36" s="1">
        <v>2015</v>
      </c>
      <c r="C36" s="1">
        <v>285.32699580000002</v>
      </c>
      <c r="D36" s="1">
        <v>31.24899864</v>
      </c>
      <c r="E36" s="1">
        <v>98.474444739999996</v>
      </c>
      <c r="F36" s="1">
        <v>0.26749190639999998</v>
      </c>
      <c r="G36" s="1">
        <v>1.2580633510000001</v>
      </c>
      <c r="H36" s="1">
        <v>0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tr">
        <f>IF(A36=A35, B36-B35,"")</f>
        <v/>
      </c>
      <c r="R36">
        <f>IFERROR(IF(A37=A36, (E37-E36)/(B37-B36), ""), "null")</f>
        <v>8.0011360000014527E-3</v>
      </c>
      <c r="S36" t="str">
        <f>IFERROR(IF(A37=A36, (I37-I36)/(B37-B36), ""), "null")</f>
        <v>null</v>
      </c>
      <c r="T36" t="str">
        <f>IFERROR(IF(A37=A36, (M37-M36)/(B37-B36), ""), "null")</f>
        <v>null</v>
      </c>
      <c r="U36">
        <f>IFERROR(ROUND(E36,0),"null")</f>
        <v>98</v>
      </c>
      <c r="V36" t="str">
        <f>IFERROR(ROUND(I36,0),"null")</f>
        <v>null</v>
      </c>
      <c r="W36" t="str">
        <f>IFERROR(ROUND(M36,0), "null")</f>
        <v>null</v>
      </c>
      <c r="X36" t="str">
        <f>IF(AND(A37=A36, U37&gt;99, U36&gt;99), "full access", "")</f>
        <v/>
      </c>
      <c r="Y36" t="str">
        <f>IF(AND(A37=A36, V37&gt;99, V36&gt;99), "full access", "")</f>
        <v>full access</v>
      </c>
      <c r="Z36" t="str">
        <f>IF(AND(A37=A36, W37&gt;99, W36&gt;99), "full access", "")</f>
        <v>full access</v>
      </c>
      <c r="AA36" t="str">
        <f>IF(AND(ISNUMBER(S36), ISNUMBER(T36)), S36 - T36, "")</f>
        <v/>
      </c>
      <c r="AB36" t="str">
        <f>_xlfn.XLOOKUP(A36, Regions!A:A, Regions!B:B, "Not Found")</f>
        <v>Latin America &amp; Caribbean</v>
      </c>
    </row>
    <row r="37" spans="1:28" ht="12.75" x14ac:dyDescent="0.2">
      <c r="A37" s="1" t="s">
        <v>35</v>
      </c>
      <c r="B37" s="1">
        <v>2020</v>
      </c>
      <c r="C37" s="1">
        <v>287.37100220000002</v>
      </c>
      <c r="D37" s="1">
        <v>31.190999980000001</v>
      </c>
      <c r="E37" s="1">
        <v>98.514450420000003</v>
      </c>
      <c r="F37" s="1">
        <v>0.26760057609999999</v>
      </c>
      <c r="G37" s="1">
        <v>1.2179490049999999</v>
      </c>
      <c r="H37" s="1">
        <v>0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>
        <f>IF(A37=A36, B37-B36,"")</f>
        <v>5</v>
      </c>
      <c r="R37" t="str">
        <f>IFERROR(IF(A38=A37, (E38-E37)/(B38-B37), ""), "null")</f>
        <v/>
      </c>
      <c r="S37" t="str">
        <f>IFERROR(IF(A38=A37, (I38-I37)/(B38-B37), ""), "null")</f>
        <v/>
      </c>
      <c r="T37" t="str">
        <f>IFERROR(IF(A38=A37, (M38-M37)/(B38-B37), ""), "null")</f>
        <v/>
      </c>
      <c r="U37">
        <f>IFERROR(ROUND(E37,0),"null")</f>
        <v>99</v>
      </c>
      <c r="V37" t="str">
        <f>IFERROR(ROUND(I37,0),"null")</f>
        <v>null</v>
      </c>
      <c r="W37" t="str">
        <f>IFERROR(ROUND(M37,0), "null")</f>
        <v>null</v>
      </c>
      <c r="X37" t="str">
        <f>IF(AND(A38=A37, U38&gt;99, U37&gt;99), "full access", "")</f>
        <v/>
      </c>
      <c r="Y37" t="str">
        <f>IF(AND(A38=A37, V38&gt;99, V37&gt;99), "full access", "")</f>
        <v/>
      </c>
      <c r="Z37" t="str">
        <f>IF(AND(A38=A37, W38&gt;99, W37&gt;99), "full access", "")</f>
        <v/>
      </c>
      <c r="AA37" t="str">
        <f>IF(AND(ISNUMBER(S37), ISNUMBER(T37)), S37 - T37, "")</f>
        <v/>
      </c>
      <c r="AB37" t="str">
        <f>_xlfn.XLOOKUP(A37, Regions!A:A, Regions!B:B, "Not Found")</f>
        <v>Latin America &amp; Caribbean</v>
      </c>
    </row>
    <row r="38" spans="1:28" ht="12.75" x14ac:dyDescent="0.2">
      <c r="A38" s="1" t="s">
        <v>36</v>
      </c>
      <c r="B38" s="1">
        <v>2015</v>
      </c>
      <c r="C38" s="1">
        <v>9439.4238280000009</v>
      </c>
      <c r="D38" s="1">
        <v>77.180999760000006</v>
      </c>
      <c r="E38" s="1">
        <v>96.477067090000006</v>
      </c>
      <c r="F38" s="1">
        <v>3.3001301079999998</v>
      </c>
      <c r="G38" s="1">
        <v>0.22280279950000001</v>
      </c>
      <c r="H38" s="1">
        <v>0</v>
      </c>
      <c r="I38" s="1">
        <v>98.330671600000002</v>
      </c>
      <c r="J38" s="1">
        <v>0.99323910709999996</v>
      </c>
      <c r="K38" s="1">
        <v>0.67608928950000002</v>
      </c>
      <c r="L38" s="1">
        <v>0</v>
      </c>
      <c r="M38" s="1">
        <v>95.92903518</v>
      </c>
      <c r="N38" s="1">
        <v>3.9821753929999999</v>
      </c>
      <c r="O38" s="1">
        <v>8.8789423830000005E-2</v>
      </c>
      <c r="P38" s="1">
        <v>0</v>
      </c>
      <c r="Q38" s="1" t="str">
        <f>IF(A38=A37, B38-B37,"")</f>
        <v/>
      </c>
      <c r="R38">
        <f>IFERROR(IF(A39=A38, (E39-E38)/(B39-B38), ""), "null")</f>
        <v>1.1531797999998617E-2</v>
      </c>
      <c r="S38">
        <f>IFERROR(IF(A39=A38, (I39-I38)/(B39-B38), ""), "null")</f>
        <v>4.6690141999999921E-2</v>
      </c>
      <c r="T38">
        <f>IFERROR(IF(A39=A38, (M39-M38)/(B39-B38), ""), "null")</f>
        <v>1.6367687999999703E-2</v>
      </c>
      <c r="U38">
        <f>IFERROR(ROUND(E38,0),"null")</f>
        <v>96</v>
      </c>
      <c r="V38">
        <f>IFERROR(ROUND(I38,0),"null")</f>
        <v>98</v>
      </c>
      <c r="W38">
        <f>IFERROR(ROUND(M38,0), "null")</f>
        <v>96</v>
      </c>
      <c r="X38" t="str">
        <f>IF(AND(A39=A38, U39&gt;99, U38&gt;99), "full access", "")</f>
        <v/>
      </c>
      <c r="Y38" t="str">
        <f>IF(AND(A39=A38, V39&gt;99, V38&gt;99), "full access", "")</f>
        <v/>
      </c>
      <c r="Z38" t="str">
        <f>IF(AND(A39=A38, W39&gt;99, W38&gt;99), "full access", "")</f>
        <v/>
      </c>
      <c r="AA38">
        <f>IF(AND(ISNUMBER(S38), ISNUMBER(T38)), S38 - T38, "")</f>
        <v>3.0322454000000217E-2</v>
      </c>
      <c r="AB38" t="str">
        <f>_xlfn.XLOOKUP(A38, Regions!A:A, Regions!B:B, "Not Found")</f>
        <v>Europe &amp; Central Asia</v>
      </c>
    </row>
    <row r="39" spans="1:28" ht="12.75" x14ac:dyDescent="0.2">
      <c r="A39" s="1" t="s">
        <v>36</v>
      </c>
      <c r="B39" s="1">
        <v>2020</v>
      </c>
      <c r="C39" s="1">
        <v>9449.3212889999995</v>
      </c>
      <c r="D39" s="1">
        <v>79.483001709999996</v>
      </c>
      <c r="E39" s="1">
        <v>96.534726079999999</v>
      </c>
      <c r="F39" s="1">
        <v>3.3721195499999999</v>
      </c>
      <c r="G39" s="1">
        <v>9.3154368370000004E-2</v>
      </c>
      <c r="H39" s="1">
        <v>0</v>
      </c>
      <c r="I39" s="1">
        <v>98.564122310000002</v>
      </c>
      <c r="J39" s="1">
        <v>0.9955971951</v>
      </c>
      <c r="K39" s="1">
        <v>0.4402804931</v>
      </c>
      <c r="L39" s="1">
        <v>0</v>
      </c>
      <c r="M39" s="1">
        <v>96.010873619999998</v>
      </c>
      <c r="N39" s="1">
        <v>3.9855726439999999</v>
      </c>
      <c r="O39" s="1">
        <v>3.5537319770000001E-3</v>
      </c>
      <c r="P39" s="1">
        <v>0</v>
      </c>
      <c r="Q39" s="1">
        <f>IF(A39=A38, B39-B38,"")</f>
        <v>5</v>
      </c>
      <c r="R39" t="str">
        <f>IFERROR(IF(A40=A39, (E40-E39)/(B40-B39), ""), "null")</f>
        <v/>
      </c>
      <c r="S39" t="str">
        <f>IFERROR(IF(A40=A39, (I40-I39)/(B40-B39), ""), "null")</f>
        <v/>
      </c>
      <c r="T39" t="str">
        <f>IFERROR(IF(A40=A39, (M40-M39)/(B40-B39), ""), "null")</f>
        <v/>
      </c>
      <c r="U39">
        <f>IFERROR(ROUND(E39,0),"null")</f>
        <v>97</v>
      </c>
      <c r="V39">
        <f>IFERROR(ROUND(I39,0),"null")</f>
        <v>99</v>
      </c>
      <c r="W39">
        <f>IFERROR(ROUND(M39,0), "null")</f>
        <v>96</v>
      </c>
      <c r="X39" t="str">
        <f>IF(AND(A40=A39, U40&gt;99, U39&gt;99), "full access", "")</f>
        <v/>
      </c>
      <c r="Y39" t="str">
        <f>IF(AND(A40=A39, V40&gt;99, V39&gt;99), "full access", "")</f>
        <v/>
      </c>
      <c r="Z39" t="str">
        <f>IF(AND(A40=A39, W40&gt;99, W39&gt;99), "full access", "")</f>
        <v/>
      </c>
      <c r="AA39" t="str">
        <f>IF(AND(ISNUMBER(S39), ISNUMBER(T39)), S39 - T39, "")</f>
        <v/>
      </c>
      <c r="AB39" t="str">
        <f>_xlfn.XLOOKUP(A39, Regions!A:A, Regions!B:B, "Not Found")</f>
        <v>Europe &amp; Central Asia</v>
      </c>
    </row>
    <row r="40" spans="1:28" ht="12.75" x14ac:dyDescent="0.2">
      <c r="A40" s="1" t="s">
        <v>37</v>
      </c>
      <c r="B40" s="1">
        <v>2015</v>
      </c>
      <c r="C40" s="1">
        <v>11287.93066</v>
      </c>
      <c r="D40" s="1">
        <v>97.875999449999995</v>
      </c>
      <c r="E40" s="1">
        <v>99.999997699999994</v>
      </c>
      <c r="F40" s="1">
        <v>0</v>
      </c>
      <c r="G40" s="1">
        <v>2.2980245119999998E-6</v>
      </c>
      <c r="H40" s="1">
        <v>0</v>
      </c>
      <c r="I40" s="1">
        <v>100</v>
      </c>
      <c r="J40" s="1">
        <v>0</v>
      </c>
      <c r="K40" s="1">
        <v>0</v>
      </c>
      <c r="L40" s="1">
        <v>0</v>
      </c>
      <c r="M40" s="1">
        <v>100</v>
      </c>
      <c r="N40" s="1">
        <v>0</v>
      </c>
      <c r="O40" s="1">
        <v>0</v>
      </c>
      <c r="P40" s="1">
        <v>0</v>
      </c>
      <c r="Q40" s="1" t="str">
        <f>IF(A40=A39, B40-B39,"")</f>
        <v/>
      </c>
      <c r="R40">
        <f>IFERROR(IF(A41=A40, (E41-E40)/(B41-B40), ""), "null")</f>
        <v>-2.4999999936881068E-7</v>
      </c>
      <c r="S40">
        <f>IFERROR(IF(A41=A40, (I41-I40)/(B41-B40), ""), "null")</f>
        <v>0</v>
      </c>
      <c r="T40">
        <f>IFERROR(IF(A41=A40, (M41-M40)/(B41-B40), ""), "null")</f>
        <v>0</v>
      </c>
      <c r="U40">
        <f>IFERROR(ROUND(E40,0),"null")</f>
        <v>100</v>
      </c>
      <c r="V40">
        <f>IFERROR(ROUND(I40,0),"null")</f>
        <v>100</v>
      </c>
      <c r="W40">
        <f>IFERROR(ROUND(M40,0), "null")</f>
        <v>100</v>
      </c>
      <c r="X40" t="str">
        <f>IF(AND(A41=A40, U41&gt;99, U40&gt;99), "full access", "")</f>
        <v>full access</v>
      </c>
      <c r="Y40" t="str">
        <f>IF(AND(A41=A40, V41&gt;99, V40&gt;99), "full access", "")</f>
        <v>full access</v>
      </c>
      <c r="Z40" t="str">
        <f>IF(AND(A41=A40, W41&gt;99, W40&gt;99), "full access", "")</f>
        <v>full access</v>
      </c>
      <c r="AA40">
        <f>IF(AND(ISNUMBER(S40), ISNUMBER(T40)), S40 - T40, "")</f>
        <v>0</v>
      </c>
      <c r="AB40" t="str">
        <f>_xlfn.XLOOKUP(A40, Regions!A:A, Regions!B:B, "Not Found")</f>
        <v>Europe &amp; Central Asia</v>
      </c>
    </row>
    <row r="41" spans="1:28" ht="12.75" x14ac:dyDescent="0.2">
      <c r="A41" s="1" t="s">
        <v>37</v>
      </c>
      <c r="B41" s="1">
        <v>2020</v>
      </c>
      <c r="C41" s="1">
        <v>11589.61621</v>
      </c>
      <c r="D41" s="1">
        <v>98.078994750000007</v>
      </c>
      <c r="E41" s="1">
        <v>99.999996449999998</v>
      </c>
      <c r="F41" s="1">
        <v>0</v>
      </c>
      <c r="G41" s="1">
        <v>3.5547967910000002E-6</v>
      </c>
      <c r="H41" s="1">
        <v>0</v>
      </c>
      <c r="I41" s="1">
        <v>100</v>
      </c>
      <c r="J41" s="1">
        <v>0</v>
      </c>
      <c r="K41" s="1">
        <v>0</v>
      </c>
      <c r="L41" s="1">
        <v>0</v>
      </c>
      <c r="M41" s="1">
        <v>100</v>
      </c>
      <c r="N41" s="1">
        <v>0</v>
      </c>
      <c r="O41" s="1">
        <v>0</v>
      </c>
      <c r="P41" s="1">
        <v>0</v>
      </c>
      <c r="Q41" s="1">
        <f>IF(A41=A40, B41-B40,"")</f>
        <v>5</v>
      </c>
      <c r="R41" t="str">
        <f>IFERROR(IF(A42=A41, (E42-E41)/(B42-B41), ""), "null")</f>
        <v/>
      </c>
      <c r="S41" t="str">
        <f>IFERROR(IF(A42=A41, (I42-I41)/(B42-B41), ""), "null")</f>
        <v/>
      </c>
      <c r="T41" t="str">
        <f>IFERROR(IF(A42=A41, (M42-M41)/(B42-B41), ""), "null")</f>
        <v/>
      </c>
      <c r="U41">
        <f>IFERROR(ROUND(E41,0),"null")</f>
        <v>100</v>
      </c>
      <c r="V41">
        <f>IFERROR(ROUND(I41,0),"null")</f>
        <v>100</v>
      </c>
      <c r="W41">
        <f>IFERROR(ROUND(M41,0), "null")</f>
        <v>100</v>
      </c>
      <c r="X41" t="str">
        <f>IF(AND(A42=A41, U42&gt;99, U41&gt;99), "full access", "")</f>
        <v/>
      </c>
      <c r="Y41" t="str">
        <f>IF(AND(A42=A41, V42&gt;99, V41&gt;99), "full access", "")</f>
        <v/>
      </c>
      <c r="Z41" t="str">
        <f>IF(AND(A42=A41, W42&gt;99, W41&gt;99), "full access", "")</f>
        <v/>
      </c>
      <c r="AA41" t="str">
        <f>IF(AND(ISNUMBER(S41), ISNUMBER(T41)), S41 - T41, "")</f>
        <v/>
      </c>
      <c r="AB41" t="str">
        <f>_xlfn.XLOOKUP(A41, Regions!A:A, Regions!B:B, "Not Found")</f>
        <v>Europe &amp; Central Asia</v>
      </c>
    </row>
    <row r="42" spans="1:28" ht="12.75" x14ac:dyDescent="0.2">
      <c r="A42" s="1" t="s">
        <v>38</v>
      </c>
      <c r="B42" s="1">
        <v>2015</v>
      </c>
      <c r="C42" s="1">
        <v>360.92599489999998</v>
      </c>
      <c r="D42" s="1">
        <v>45.405998230000002</v>
      </c>
      <c r="E42" s="1">
        <v>97.17559498</v>
      </c>
      <c r="F42" s="1">
        <v>1.227940493</v>
      </c>
      <c r="G42" s="1">
        <v>1.5682225350000001</v>
      </c>
      <c r="H42" s="1">
        <v>2.8241988169999999E-2</v>
      </c>
      <c r="I42" s="1">
        <v>95.653832059999999</v>
      </c>
      <c r="J42" s="1">
        <v>1.4219190049999999</v>
      </c>
      <c r="K42" s="1">
        <v>2.8725179939999999</v>
      </c>
      <c r="L42" s="1">
        <v>5.1730935759999999E-2</v>
      </c>
      <c r="M42" s="1">
        <v>99.005290000000002</v>
      </c>
      <c r="N42" s="1">
        <v>0.99470999999999998</v>
      </c>
      <c r="O42" s="1">
        <v>0</v>
      </c>
      <c r="P42" s="1">
        <v>0</v>
      </c>
      <c r="Q42" s="1" t="str">
        <f>IF(A42=A41, B42-B41,"")</f>
        <v/>
      </c>
      <c r="R42">
        <f>IFERROR(IF(A43=A42, (E43-E42)/(B43-B42), ""), "null")</f>
        <v>0.24527193000000125</v>
      </c>
      <c r="S42">
        <f>IFERROR(IF(A43=A42, (I43-I42)/(B43-B42), ""), "null")</f>
        <v>0.46827510399999994</v>
      </c>
      <c r="T42">
        <f>IFERROR(IF(A43=A42, (M43-M42)/(B43-B42), ""), "null")</f>
        <v>-2.5265999999999168E-2</v>
      </c>
      <c r="U42">
        <f>IFERROR(ROUND(E42,0),"null")</f>
        <v>97</v>
      </c>
      <c r="V42">
        <f>IFERROR(ROUND(I42,0),"null")</f>
        <v>96</v>
      </c>
      <c r="W42">
        <f>IFERROR(ROUND(M42,0), "null")</f>
        <v>99</v>
      </c>
      <c r="X42" t="str">
        <f>IF(AND(A43=A42, U43&gt;99, U42&gt;99), "full access", "")</f>
        <v/>
      </c>
      <c r="Y42" t="str">
        <f>IF(AND(A43=A42, V43&gt;99, V42&gt;99), "full access", "")</f>
        <v/>
      </c>
      <c r="Z42" t="str">
        <f>IF(AND(A43=A42, W43&gt;99, W42&gt;99), "full access", "")</f>
        <v/>
      </c>
      <c r="AA42">
        <f>IF(AND(ISNUMBER(S42), ISNUMBER(T42)), S42 - T42, "")</f>
        <v>0.49354110399999912</v>
      </c>
      <c r="AB42" t="str">
        <f>_xlfn.XLOOKUP(A42, Regions!A:A, Regions!B:B, "Not Found")</f>
        <v>Latin America &amp; Caribbean</v>
      </c>
    </row>
    <row r="43" spans="1:28" ht="12.75" x14ac:dyDescent="0.2">
      <c r="A43" s="1" t="s">
        <v>38</v>
      </c>
      <c r="B43" s="1">
        <v>2020</v>
      </c>
      <c r="C43" s="1">
        <v>397.62100220000002</v>
      </c>
      <c r="D43" s="1">
        <v>46.025001529999997</v>
      </c>
      <c r="E43" s="1">
        <v>98.401954630000006</v>
      </c>
      <c r="F43" s="1">
        <v>1.249110629</v>
      </c>
      <c r="G43" s="1">
        <v>0.3489347411</v>
      </c>
      <c r="H43" s="1">
        <v>0</v>
      </c>
      <c r="I43" s="1">
        <v>97.995207579999999</v>
      </c>
      <c r="J43" s="1">
        <v>1.358317682</v>
      </c>
      <c r="K43" s="1">
        <v>0.64647473929999999</v>
      </c>
      <c r="L43" s="1">
        <v>0</v>
      </c>
      <c r="M43" s="1">
        <v>98.878960000000006</v>
      </c>
      <c r="N43" s="1">
        <v>1.12104</v>
      </c>
      <c r="O43" s="1">
        <v>0</v>
      </c>
      <c r="P43" s="1">
        <v>0</v>
      </c>
      <c r="Q43" s="1">
        <f>IF(A43=A42, B43-B42,"")</f>
        <v>5</v>
      </c>
      <c r="R43" t="str">
        <f>IFERROR(IF(A44=A43, (E44-E43)/(B44-B43), ""), "null")</f>
        <v/>
      </c>
      <c r="S43" t="str">
        <f>IFERROR(IF(A44=A43, (I44-I43)/(B44-B43), ""), "null")</f>
        <v/>
      </c>
      <c r="T43" t="str">
        <f>IFERROR(IF(A44=A43, (M44-M43)/(B44-B43), ""), "null")</f>
        <v/>
      </c>
      <c r="U43">
        <f>IFERROR(ROUND(E43,0),"null")</f>
        <v>98</v>
      </c>
      <c r="V43">
        <f>IFERROR(ROUND(I43,0),"null")</f>
        <v>98</v>
      </c>
      <c r="W43">
        <f>IFERROR(ROUND(M43,0), "null")</f>
        <v>99</v>
      </c>
      <c r="X43" t="str">
        <f>IF(AND(A44=A43, U44&gt;99, U43&gt;99), "full access", "")</f>
        <v/>
      </c>
      <c r="Y43" t="str">
        <f>IF(AND(A44=A43, V44&gt;99, V43&gt;99), "full access", "")</f>
        <v/>
      </c>
      <c r="Z43" t="str">
        <f>IF(AND(A44=A43, W44&gt;99, W43&gt;99), "full access", "")</f>
        <v/>
      </c>
      <c r="AA43" t="str">
        <f>IF(AND(ISNUMBER(S43), ISNUMBER(T43)), S43 - T43, "")</f>
        <v/>
      </c>
      <c r="AB43" t="str">
        <f>_xlfn.XLOOKUP(A43, Regions!A:A, Regions!B:B, "Not Found")</f>
        <v>Latin America &amp; Caribbean</v>
      </c>
    </row>
    <row r="44" spans="1:28" ht="12.75" x14ac:dyDescent="0.2">
      <c r="A44" s="1" t="s">
        <v>39</v>
      </c>
      <c r="B44" s="1">
        <v>2015</v>
      </c>
      <c r="C44" s="1">
        <v>10575.96191</v>
      </c>
      <c r="D44" s="1">
        <v>45.695003509999999</v>
      </c>
      <c r="E44" s="1">
        <v>64.786822299999997</v>
      </c>
      <c r="F44" s="1">
        <v>8.7154706540000006</v>
      </c>
      <c r="G44" s="1">
        <v>21.298464339999999</v>
      </c>
      <c r="H44" s="1">
        <v>5.1992427130000003</v>
      </c>
      <c r="I44" s="1">
        <v>56.784352470000002</v>
      </c>
      <c r="J44" s="1">
        <v>11.70337067</v>
      </c>
      <c r="K44" s="1">
        <v>23.774978569999998</v>
      </c>
      <c r="L44" s="1">
        <v>7.7372982859999997</v>
      </c>
      <c r="M44" s="1">
        <v>74.297142559999998</v>
      </c>
      <c r="N44" s="1">
        <v>5.1645811540000004</v>
      </c>
      <c r="O44" s="1">
        <v>18.355317530000001</v>
      </c>
      <c r="P44" s="1">
        <v>2.1829587560000001</v>
      </c>
      <c r="Q44" s="1" t="str">
        <f>IF(A44=A43, B44-B43,"")</f>
        <v/>
      </c>
      <c r="R44">
        <f>IFERROR(IF(A45=A44, (E45-E44)/(B45-B44), ""), "null")</f>
        <v>0.12546013799999969</v>
      </c>
      <c r="S44">
        <f>IFERROR(IF(A45=A44, (I45-I44)/(B45-B44), ""), "null")</f>
        <v>0.25358310399999906</v>
      </c>
      <c r="T44">
        <f>IFERROR(IF(A45=A44, (M45-M44)/(B45-B44), ""), "null")</f>
        <v>-0.20782850399999972</v>
      </c>
      <c r="U44">
        <f>IFERROR(ROUND(E44,0),"null")</f>
        <v>65</v>
      </c>
      <c r="V44">
        <f>IFERROR(ROUND(I44,0),"null")</f>
        <v>57</v>
      </c>
      <c r="W44">
        <f>IFERROR(ROUND(M44,0), "null")</f>
        <v>74</v>
      </c>
      <c r="X44" t="str">
        <f>IF(AND(A45=A44, U45&gt;99, U44&gt;99), "full access", "")</f>
        <v/>
      </c>
      <c r="Y44" t="str">
        <f>IF(AND(A45=A44, V45&gt;99, V44&gt;99), "full access", "")</f>
        <v/>
      </c>
      <c r="Z44" t="str">
        <f>IF(AND(A45=A44, W45&gt;99, W44&gt;99), "full access", "")</f>
        <v/>
      </c>
      <c r="AA44">
        <f>IF(AND(ISNUMBER(S44), ISNUMBER(T44)), S44 - T44, "")</f>
        <v>0.46141160799999881</v>
      </c>
      <c r="AB44" t="str">
        <f>_xlfn.XLOOKUP(A44, Regions!A:A, Regions!B:B, "Not Found")</f>
        <v>Sub-Saharan Africa</v>
      </c>
    </row>
    <row r="45" spans="1:28" ht="12.75" x14ac:dyDescent="0.2">
      <c r="A45" s="1" t="s">
        <v>39</v>
      </c>
      <c r="B45" s="1">
        <v>2020</v>
      </c>
      <c r="C45" s="1">
        <v>12123.19824</v>
      </c>
      <c r="D45" s="1">
        <v>48.414997100000001</v>
      </c>
      <c r="E45" s="1">
        <v>65.414122989999996</v>
      </c>
      <c r="F45" s="1">
        <v>9.317535586</v>
      </c>
      <c r="G45" s="1">
        <v>21.97254088</v>
      </c>
      <c r="H45" s="1">
        <v>3.2958005469999998</v>
      </c>
      <c r="I45" s="1">
        <v>58.052267989999997</v>
      </c>
      <c r="J45" s="1">
        <v>12.705205039999999</v>
      </c>
      <c r="K45" s="1">
        <v>23.977968329999999</v>
      </c>
      <c r="L45" s="1">
        <v>5.2645586340000001</v>
      </c>
      <c r="M45" s="1">
        <v>73.258000039999999</v>
      </c>
      <c r="N45" s="1">
        <v>5.7080563529999999</v>
      </c>
      <c r="O45" s="1">
        <v>19.835806810000001</v>
      </c>
      <c r="P45" s="1">
        <v>1.1981367940000001</v>
      </c>
      <c r="Q45" s="1">
        <f>IF(A45=A44, B45-B44,"")</f>
        <v>5</v>
      </c>
      <c r="R45" t="str">
        <f>IFERROR(IF(A46=A45, (E46-E45)/(B46-B45), ""), "null")</f>
        <v/>
      </c>
      <c r="S45" t="str">
        <f>IFERROR(IF(A46=A45, (I46-I45)/(B46-B45), ""), "null")</f>
        <v/>
      </c>
      <c r="T45" t="str">
        <f>IFERROR(IF(A46=A45, (M46-M45)/(B46-B45), ""), "null")</f>
        <v/>
      </c>
      <c r="U45">
        <f>IFERROR(ROUND(E45,0),"null")</f>
        <v>65</v>
      </c>
      <c r="V45">
        <f>IFERROR(ROUND(I45,0),"null")</f>
        <v>58</v>
      </c>
      <c r="W45">
        <f>IFERROR(ROUND(M45,0), "null")</f>
        <v>73</v>
      </c>
      <c r="X45" t="str">
        <f>IF(AND(A46=A45, U46&gt;99, U45&gt;99), "full access", "")</f>
        <v/>
      </c>
      <c r="Y45" t="str">
        <f>IF(AND(A46=A45, V46&gt;99, V45&gt;99), "full access", "")</f>
        <v/>
      </c>
      <c r="Z45" t="str">
        <f>IF(AND(A46=A45, W46&gt;99, W45&gt;99), "full access", "")</f>
        <v/>
      </c>
      <c r="AA45" t="str">
        <f>IF(AND(ISNUMBER(S45), ISNUMBER(T45)), S45 - T45, "")</f>
        <v/>
      </c>
      <c r="AB45" t="str">
        <f>_xlfn.XLOOKUP(A45, Regions!A:A, Regions!B:B, "Not Found")</f>
        <v>Sub-Saharan Africa</v>
      </c>
    </row>
    <row r="46" spans="1:28" ht="12.75" x14ac:dyDescent="0.2">
      <c r="A46" s="1" t="s">
        <v>40</v>
      </c>
      <c r="B46" s="1">
        <v>2015</v>
      </c>
      <c r="C46" s="1">
        <v>63.694999690000003</v>
      </c>
      <c r="D46" s="1">
        <v>100</v>
      </c>
      <c r="E46" s="1">
        <v>99.903140019999995</v>
      </c>
      <c r="F46" s="1">
        <v>0</v>
      </c>
      <c r="G46" s="1">
        <v>9.6859982940000006E-2</v>
      </c>
      <c r="H46" s="1">
        <v>0</v>
      </c>
      <c r="I46" s="1" t="s">
        <v>21</v>
      </c>
      <c r="J46" s="1" t="s">
        <v>21</v>
      </c>
      <c r="K46" s="1" t="s">
        <v>21</v>
      </c>
      <c r="L46" s="1" t="s">
        <v>21</v>
      </c>
      <c r="M46" s="1">
        <v>99.903140019999995</v>
      </c>
      <c r="N46" s="1">
        <v>0</v>
      </c>
      <c r="O46" s="1">
        <v>9.6859982940000006E-2</v>
      </c>
      <c r="P46" s="1">
        <v>0</v>
      </c>
      <c r="Q46" s="1" t="str">
        <f>IF(A46=A45, B46-B45,"")</f>
        <v/>
      </c>
      <c r="R46">
        <f>IFERROR(IF(A47=A46, (E47-E46)/(B47-B46), ""), "null")</f>
        <v>0</v>
      </c>
      <c r="S46" t="str">
        <f>IFERROR(IF(A47=A46, (I47-I46)/(B47-B46), ""), "null")</f>
        <v>null</v>
      </c>
      <c r="T46">
        <f>IFERROR(IF(A47=A46, (M47-M46)/(B47-B46), ""), "null")</f>
        <v>0</v>
      </c>
      <c r="U46">
        <f>IFERROR(ROUND(E46,0),"null")</f>
        <v>100</v>
      </c>
      <c r="V46" t="str">
        <f>IFERROR(ROUND(I46,0),"null")</f>
        <v>null</v>
      </c>
      <c r="W46">
        <f>IFERROR(ROUND(M46,0), "null")</f>
        <v>100</v>
      </c>
      <c r="X46" t="str">
        <f>IF(AND(A47=A46, U47&gt;99, U46&gt;99), "full access", "")</f>
        <v>full access</v>
      </c>
      <c r="Y46" t="str">
        <f>IF(AND(A47=A46, V47&gt;99, V46&gt;99), "full access", "")</f>
        <v>full access</v>
      </c>
      <c r="Z46" t="str">
        <f>IF(AND(A47=A46, W47&gt;99, W46&gt;99), "full access", "")</f>
        <v>full access</v>
      </c>
      <c r="AA46" t="str">
        <f>IF(AND(ISNUMBER(S46), ISNUMBER(T46)), S46 - T46, "")</f>
        <v/>
      </c>
      <c r="AB46" t="str">
        <f>_xlfn.XLOOKUP(A46, Regions!A:A, Regions!B:B, "Not Found")</f>
        <v>North America</v>
      </c>
    </row>
    <row r="47" spans="1:28" ht="12.75" x14ac:dyDescent="0.2">
      <c r="A47" s="1" t="s">
        <v>40</v>
      </c>
      <c r="B47" s="1">
        <v>2020</v>
      </c>
      <c r="C47" s="1">
        <v>62.272998809999997</v>
      </c>
      <c r="D47" s="1">
        <v>100</v>
      </c>
      <c r="E47" s="1">
        <v>99.903140019999995</v>
      </c>
      <c r="F47" s="1">
        <v>0</v>
      </c>
      <c r="G47" s="1">
        <v>9.6859982940000006E-2</v>
      </c>
      <c r="H47" s="1">
        <v>0</v>
      </c>
      <c r="I47" s="1" t="s">
        <v>21</v>
      </c>
      <c r="J47" s="1" t="s">
        <v>21</v>
      </c>
      <c r="K47" s="1" t="s">
        <v>21</v>
      </c>
      <c r="L47" s="1" t="s">
        <v>21</v>
      </c>
      <c r="M47" s="1">
        <v>99.903140019999995</v>
      </c>
      <c r="N47" s="1">
        <v>0</v>
      </c>
      <c r="O47" s="1">
        <v>9.6859982940000006E-2</v>
      </c>
      <c r="P47" s="1">
        <v>0</v>
      </c>
      <c r="Q47" s="1">
        <f>IF(A47=A46, B47-B46,"")</f>
        <v>5</v>
      </c>
      <c r="R47" t="str">
        <f>IFERROR(IF(A48=A47, (E48-E47)/(B48-B47), ""), "null")</f>
        <v/>
      </c>
      <c r="S47" t="str">
        <f>IFERROR(IF(A48=A47, (I48-I47)/(B48-B47), ""), "null")</f>
        <v/>
      </c>
      <c r="T47" t="str">
        <f>IFERROR(IF(A48=A47, (M48-M47)/(B48-B47), ""), "null")</f>
        <v/>
      </c>
      <c r="U47">
        <f>IFERROR(ROUND(E47,0),"null")</f>
        <v>100</v>
      </c>
      <c r="V47" t="str">
        <f>IFERROR(ROUND(I47,0),"null")</f>
        <v>null</v>
      </c>
      <c r="W47">
        <f>IFERROR(ROUND(M47,0), "null")</f>
        <v>100</v>
      </c>
      <c r="X47" t="str">
        <f>IF(AND(A48=A47, U48&gt;99, U47&gt;99), "full access", "")</f>
        <v/>
      </c>
      <c r="Y47" t="str">
        <f>IF(AND(A48=A47, V48&gt;99, V47&gt;99), "full access", "")</f>
        <v/>
      </c>
      <c r="Z47" t="str">
        <f>IF(AND(A48=A47, W48&gt;99, W47&gt;99), "full access", "")</f>
        <v/>
      </c>
      <c r="AA47" t="str">
        <f>IF(AND(ISNUMBER(S47), ISNUMBER(T47)), S47 - T47, "")</f>
        <v/>
      </c>
      <c r="AB47" t="str">
        <f>_xlfn.XLOOKUP(A47, Regions!A:A, Regions!B:B, "Not Found")</f>
        <v>North America</v>
      </c>
    </row>
    <row r="48" spans="1:28" ht="12.75" x14ac:dyDescent="0.2">
      <c r="A48" s="1" t="s">
        <v>41</v>
      </c>
      <c r="B48" s="1">
        <v>2015</v>
      </c>
      <c r="C48" s="1">
        <v>727.88500980000003</v>
      </c>
      <c r="D48" s="1">
        <v>38.678001399999999</v>
      </c>
      <c r="E48" s="1">
        <v>96.221422590000003</v>
      </c>
      <c r="F48" s="1">
        <v>2.496596292</v>
      </c>
      <c r="G48" s="1">
        <v>0.29618737509999998</v>
      </c>
      <c r="H48" s="1">
        <v>0.98579373770000001</v>
      </c>
      <c r="I48" s="1">
        <v>95.164362949999997</v>
      </c>
      <c r="J48" s="1">
        <v>3.215858941</v>
      </c>
      <c r="K48" s="1">
        <v>0.1935987005</v>
      </c>
      <c r="L48" s="1">
        <v>1.4261794109999999</v>
      </c>
      <c r="M48" s="1">
        <v>97.897336780000003</v>
      </c>
      <c r="N48" s="1">
        <v>1.3562420319999999</v>
      </c>
      <c r="O48" s="1">
        <v>0.45883648849999997</v>
      </c>
      <c r="P48" s="1">
        <v>0.28758470349999998</v>
      </c>
      <c r="Q48" s="1" t="str">
        <f>IF(A48=A47, B48-B47,"")</f>
        <v/>
      </c>
      <c r="R48">
        <f>IFERROR(IF(A49=A48, (E49-E48)/(B49-B48), ""), "null")</f>
        <v>0.21836000799999908</v>
      </c>
      <c r="S48">
        <f>IFERROR(IF(A49=A48, (I49-I48)/(B49-B48), ""), "null")</f>
        <v>0.3133661399999994</v>
      </c>
      <c r="T48">
        <f>IFERROR(IF(A49=A48, (M49-M48)/(B49-B48), ""), "null")</f>
        <v>4.1858342000000451E-2</v>
      </c>
      <c r="U48">
        <f>IFERROR(ROUND(E48,0),"null")</f>
        <v>96</v>
      </c>
      <c r="V48">
        <f>IFERROR(ROUND(I48,0),"null")</f>
        <v>95</v>
      </c>
      <c r="W48">
        <f>IFERROR(ROUND(M48,0), "null")</f>
        <v>98</v>
      </c>
      <c r="X48" t="str">
        <f>IF(AND(A49=A48, U49&gt;99, U48&gt;99), "full access", "")</f>
        <v/>
      </c>
      <c r="Y48" t="str">
        <f>IF(AND(A49=A48, V49&gt;99, V48&gt;99), "full access", "")</f>
        <v/>
      </c>
      <c r="Z48" t="str">
        <f>IF(AND(A49=A48, W49&gt;99, W48&gt;99), "full access", "")</f>
        <v/>
      </c>
      <c r="AA48">
        <f>IF(AND(ISNUMBER(S48), ISNUMBER(T48)), S48 - T48, "")</f>
        <v>0.27150779799999897</v>
      </c>
      <c r="AB48" t="str">
        <f>_xlfn.XLOOKUP(A48, Regions!A:A, Regions!B:B, "Not Found")</f>
        <v>South Asia</v>
      </c>
    </row>
    <row r="49" spans="1:28" ht="12.75" x14ac:dyDescent="0.2">
      <c r="A49" s="1" t="s">
        <v>41</v>
      </c>
      <c r="B49" s="1">
        <v>2020</v>
      </c>
      <c r="C49" s="1">
        <v>771.61199950000002</v>
      </c>
      <c r="D49" s="1">
        <v>42.31599808</v>
      </c>
      <c r="E49" s="1">
        <v>97.313222629999999</v>
      </c>
      <c r="F49" s="1">
        <v>2.4607126070000001</v>
      </c>
      <c r="G49" s="1">
        <v>0.17642421829999999</v>
      </c>
      <c r="H49" s="1">
        <v>4.9640541420000003E-2</v>
      </c>
      <c r="I49" s="1">
        <v>96.731193649999994</v>
      </c>
      <c r="J49" s="1">
        <v>3.2688063509999998</v>
      </c>
      <c r="K49" s="1">
        <v>0</v>
      </c>
      <c r="L49" s="1">
        <v>0</v>
      </c>
      <c r="M49" s="1">
        <v>98.106628490000006</v>
      </c>
      <c r="N49" s="1">
        <v>1.3591415</v>
      </c>
      <c r="O49" s="1">
        <v>0.41692084750000002</v>
      </c>
      <c r="P49" s="1">
        <v>0.1173091586</v>
      </c>
      <c r="Q49" s="1">
        <f>IF(A49=A48, B49-B48,"")</f>
        <v>5</v>
      </c>
      <c r="R49" t="str">
        <f>IFERROR(IF(A50=A49, (E50-E49)/(B50-B49), ""), "null")</f>
        <v/>
      </c>
      <c r="S49" t="str">
        <f>IFERROR(IF(A50=A49, (I50-I49)/(B50-B49), ""), "null")</f>
        <v/>
      </c>
      <c r="T49" t="str">
        <f>IFERROR(IF(A50=A49, (M50-M49)/(B50-B49), ""), "null")</f>
        <v/>
      </c>
      <c r="U49">
        <f>IFERROR(ROUND(E49,0),"null")</f>
        <v>97</v>
      </c>
      <c r="V49">
        <f>IFERROR(ROUND(I49,0),"null")</f>
        <v>97</v>
      </c>
      <c r="W49">
        <f>IFERROR(ROUND(M49,0), "null")</f>
        <v>98</v>
      </c>
      <c r="X49" t="str">
        <f>IF(AND(A50=A49, U50&gt;99, U49&gt;99), "full access", "")</f>
        <v/>
      </c>
      <c r="Y49" t="str">
        <f>IF(AND(A50=A49, V50&gt;99, V49&gt;99), "full access", "")</f>
        <v/>
      </c>
      <c r="Z49" t="str">
        <f>IF(AND(A50=A49, W50&gt;99, W49&gt;99), "full access", "")</f>
        <v/>
      </c>
      <c r="AA49" t="str">
        <f>IF(AND(ISNUMBER(S49), ISNUMBER(T49)), S49 - T49, "")</f>
        <v/>
      </c>
      <c r="AB49" t="str">
        <f>_xlfn.XLOOKUP(A49, Regions!A:A, Regions!B:B, "Not Found")</f>
        <v>South Asia</v>
      </c>
    </row>
    <row r="50" spans="1:28" ht="12.75" x14ac:dyDescent="0.2">
      <c r="A50" s="1" t="s">
        <v>42</v>
      </c>
      <c r="B50" s="1">
        <v>2015</v>
      </c>
      <c r="C50" s="1">
        <v>10869.73242</v>
      </c>
      <c r="D50" s="1">
        <v>68.392997739999998</v>
      </c>
      <c r="E50" s="1">
        <v>90.462141009999996</v>
      </c>
      <c r="F50" s="1">
        <v>0.17289839809999999</v>
      </c>
      <c r="G50" s="1">
        <v>2.832457169</v>
      </c>
      <c r="H50" s="1">
        <v>6.5325034249999998</v>
      </c>
      <c r="I50" s="1">
        <v>73.740180199999998</v>
      </c>
      <c r="J50" s="1">
        <v>0.33996878380000001</v>
      </c>
      <c r="K50" s="1">
        <v>5.9118005360000003</v>
      </c>
      <c r="L50" s="1">
        <v>20.008050480000001</v>
      </c>
      <c r="M50" s="1">
        <v>98.189997079999998</v>
      </c>
      <c r="N50" s="1">
        <v>9.5688834099999995E-2</v>
      </c>
      <c r="O50" s="1">
        <v>1.4093724700000001</v>
      </c>
      <c r="P50" s="1">
        <v>0.304941615</v>
      </c>
      <c r="Q50" s="1" t="str">
        <f>IF(A50=A49, B50-B49,"")</f>
        <v/>
      </c>
      <c r="R50">
        <f>IFERROR(IF(A51=A50, (E51-E50)/(B51-B50), ""), "null")</f>
        <v>0.58558612399999954</v>
      </c>
      <c r="S50">
        <f>IFERROR(IF(A51=A50, (I51-I50)/(B51-B50), ""), "null")</f>
        <v>1.2392925259999998</v>
      </c>
      <c r="T50">
        <f>IFERROR(IF(A51=A50, (M51-M50)/(B51-B50), ""), "null")</f>
        <v>0.18642424800000015</v>
      </c>
      <c r="U50">
        <f>IFERROR(ROUND(E50,0),"null")</f>
        <v>90</v>
      </c>
      <c r="V50">
        <f>IFERROR(ROUND(I50,0),"null")</f>
        <v>74</v>
      </c>
      <c r="W50">
        <f>IFERROR(ROUND(M50,0), "null")</f>
        <v>98</v>
      </c>
      <c r="X50" t="str">
        <f>IF(AND(A51=A50, U51&gt;99, U50&gt;99), "full access", "")</f>
        <v/>
      </c>
      <c r="Y50" t="str">
        <f>IF(AND(A51=A50, V51&gt;99, V50&gt;99), "full access", "")</f>
        <v/>
      </c>
      <c r="Z50" t="str">
        <f>IF(AND(A51=A50, W51&gt;99, W50&gt;99), "full access", "")</f>
        <v/>
      </c>
      <c r="AA50">
        <f>IF(AND(ISNUMBER(S50), ISNUMBER(T50)), S50 - T50, "")</f>
        <v>1.0528682779999996</v>
      </c>
      <c r="AB50" t="str">
        <f>_xlfn.XLOOKUP(A50, Regions!A:A, Regions!B:B, "Not Found")</f>
        <v>Latin America &amp; Caribbean</v>
      </c>
    </row>
    <row r="51" spans="1:28" ht="12.75" x14ac:dyDescent="0.2">
      <c r="A51" s="1" t="s">
        <v>42</v>
      </c>
      <c r="B51" s="1">
        <v>2020</v>
      </c>
      <c r="C51" s="1">
        <v>11673.0293</v>
      </c>
      <c r="D51" s="1">
        <v>70.123001099999996</v>
      </c>
      <c r="E51" s="1">
        <v>93.390071629999994</v>
      </c>
      <c r="F51" s="1">
        <v>0.13659052960000001</v>
      </c>
      <c r="G51" s="1">
        <v>1.575010843</v>
      </c>
      <c r="H51" s="1">
        <v>4.8983269969999998</v>
      </c>
      <c r="I51" s="1">
        <v>79.936642829999997</v>
      </c>
      <c r="J51" s="1">
        <v>0.24473640820000001</v>
      </c>
      <c r="K51" s="1">
        <v>3.9541336930000002</v>
      </c>
      <c r="L51" s="1">
        <v>15.864487069999999</v>
      </c>
      <c r="M51" s="1">
        <v>99.122118319999998</v>
      </c>
      <c r="N51" s="1">
        <v>9.0513289469999994E-2</v>
      </c>
      <c r="O51" s="1">
        <v>0.56134538079999996</v>
      </c>
      <c r="P51" s="1">
        <v>0.22602301120000001</v>
      </c>
      <c r="Q51" s="1">
        <f>IF(A51=A50, B51-B50,"")</f>
        <v>5</v>
      </c>
      <c r="R51" t="str">
        <f>IFERROR(IF(A52=A51, (E52-E51)/(B52-B51), ""), "null")</f>
        <v/>
      </c>
      <c r="S51" t="str">
        <f>IFERROR(IF(A52=A51, (I52-I51)/(B52-B51), ""), "null")</f>
        <v/>
      </c>
      <c r="T51" t="str">
        <f>IFERROR(IF(A52=A51, (M52-M51)/(B52-B51), ""), "null")</f>
        <v/>
      </c>
      <c r="U51">
        <f>IFERROR(ROUND(E51,0),"null")</f>
        <v>93</v>
      </c>
      <c r="V51">
        <f>IFERROR(ROUND(I51,0),"null")</f>
        <v>80</v>
      </c>
      <c r="W51">
        <f>IFERROR(ROUND(M51,0), "null")</f>
        <v>99</v>
      </c>
      <c r="X51" t="str">
        <f>IF(AND(A52=A51, U52&gt;99, U51&gt;99), "full access", "")</f>
        <v/>
      </c>
      <c r="Y51" t="str">
        <f>IF(AND(A52=A51, V52&gt;99, V51&gt;99), "full access", "")</f>
        <v/>
      </c>
      <c r="Z51" t="str">
        <f>IF(AND(A52=A51, W52&gt;99, W51&gt;99), "full access", "")</f>
        <v/>
      </c>
      <c r="AA51" t="str">
        <f>IF(AND(ISNUMBER(S51), ISNUMBER(T51)), S51 - T51, "")</f>
        <v/>
      </c>
      <c r="AB51" t="str">
        <f>_xlfn.XLOOKUP(A51, Regions!A:A, Regions!B:B, "Not Found")</f>
        <v>Latin America &amp; Caribbean</v>
      </c>
    </row>
    <row r="52" spans="1:28" ht="12.75" x14ac:dyDescent="0.2">
      <c r="A52" s="1" t="s">
        <v>43</v>
      </c>
      <c r="B52" s="1">
        <v>2015</v>
      </c>
      <c r="C52" s="1">
        <v>3429.3620609999998</v>
      </c>
      <c r="D52" s="1">
        <v>47.172996519999998</v>
      </c>
      <c r="E52" s="1">
        <v>96.159844179999993</v>
      </c>
      <c r="F52" s="1">
        <v>3.780069975</v>
      </c>
      <c r="G52" s="1">
        <v>6.0085848570000003E-2</v>
      </c>
      <c r="H52" s="1">
        <v>0</v>
      </c>
      <c r="I52" s="1">
        <v>97.333333330000002</v>
      </c>
      <c r="J52" s="1">
        <v>2.6666666669999999</v>
      </c>
      <c r="K52" s="1">
        <v>0</v>
      </c>
      <c r="L52" s="1">
        <v>0</v>
      </c>
      <c r="M52" s="1">
        <v>94.845704400000002</v>
      </c>
      <c r="N52" s="1">
        <v>5.0269222060000001</v>
      </c>
      <c r="O52" s="1">
        <v>0.12737339280000001</v>
      </c>
      <c r="P52" s="1">
        <v>0</v>
      </c>
      <c r="Q52" s="1" t="str">
        <f>IF(A52=A51, B52-B51,"")</f>
        <v/>
      </c>
      <c r="R52">
        <f>IFERROR(IF(A53=A52, (E53-E52)/(B53-B52), ""), "null")</f>
        <v>-9.1893119999980396E-3</v>
      </c>
      <c r="S52">
        <f>IFERROR(IF(A53=A52, (I53-I52)/(B53-B52), ""), "null")</f>
        <v>0</v>
      </c>
      <c r="T52">
        <f>IFERROR(IF(A53=A52, (M53-M52)/(B53-B52), ""), "null")</f>
        <v>0</v>
      </c>
      <c r="U52">
        <f>IFERROR(ROUND(E52,0),"null")</f>
        <v>96</v>
      </c>
      <c r="V52">
        <f>IFERROR(ROUND(I52,0),"null")</f>
        <v>97</v>
      </c>
      <c r="W52">
        <f>IFERROR(ROUND(M52,0), "null")</f>
        <v>95</v>
      </c>
      <c r="X52" t="str">
        <f>IF(AND(A53=A52, U53&gt;99, U52&gt;99), "full access", "")</f>
        <v/>
      </c>
      <c r="Y52" t="str">
        <f>IF(AND(A53=A52, V53&gt;99, V52&gt;99), "full access", "")</f>
        <v/>
      </c>
      <c r="Z52" t="str">
        <f>IF(AND(A53=A52, W53&gt;99, W52&gt;99), "full access", "")</f>
        <v/>
      </c>
      <c r="AA52">
        <f>IF(AND(ISNUMBER(S52), ISNUMBER(T52)), S52 - T52, "")</f>
        <v>0</v>
      </c>
      <c r="AB52" t="str">
        <f>_xlfn.XLOOKUP(A52, Regions!A:A, Regions!B:B, "Not Found")</f>
        <v>Europe &amp; Central Asia</v>
      </c>
    </row>
    <row r="53" spans="1:28" ht="12.75" x14ac:dyDescent="0.2">
      <c r="A53" s="1" t="s">
        <v>43</v>
      </c>
      <c r="B53" s="1">
        <v>2020</v>
      </c>
      <c r="C53" s="1">
        <v>3280.8149410000001</v>
      </c>
      <c r="D53" s="1">
        <v>49.020000459999999</v>
      </c>
      <c r="E53" s="1">
        <v>96.113897620000003</v>
      </c>
      <c r="F53" s="1">
        <v>3.8236639380000002</v>
      </c>
      <c r="G53" s="1">
        <v>6.2438437520000001E-2</v>
      </c>
      <c r="H53" s="1">
        <v>0</v>
      </c>
      <c r="I53" s="1">
        <v>97.333333330000002</v>
      </c>
      <c r="J53" s="1">
        <v>2.6666666669999999</v>
      </c>
      <c r="K53" s="1">
        <v>0</v>
      </c>
      <c r="L53" s="1">
        <v>0</v>
      </c>
      <c r="M53" s="1">
        <v>94.845704400000002</v>
      </c>
      <c r="N53" s="1">
        <v>5.0269222060000001</v>
      </c>
      <c r="O53" s="1">
        <v>0.12737339280000001</v>
      </c>
      <c r="P53" s="1">
        <v>0</v>
      </c>
      <c r="Q53" s="1">
        <f>IF(A53=A52, B53-B52,"")</f>
        <v>5</v>
      </c>
      <c r="R53" t="str">
        <f>IFERROR(IF(A54=A53, (E54-E53)/(B54-B53), ""), "null")</f>
        <v/>
      </c>
      <c r="S53" t="str">
        <f>IFERROR(IF(A54=A53, (I54-I53)/(B54-B53), ""), "null")</f>
        <v/>
      </c>
      <c r="T53" t="str">
        <f>IFERROR(IF(A54=A53, (M54-M53)/(B54-B53), ""), "null")</f>
        <v/>
      </c>
      <c r="U53">
        <f>IFERROR(ROUND(E53,0),"null")</f>
        <v>96</v>
      </c>
      <c r="V53">
        <f>IFERROR(ROUND(I53,0),"null")</f>
        <v>97</v>
      </c>
      <c r="W53">
        <f>IFERROR(ROUND(M53,0), "null")</f>
        <v>95</v>
      </c>
      <c r="X53" t="str">
        <f>IF(AND(A54=A53, U54&gt;99, U53&gt;99), "full access", "")</f>
        <v/>
      </c>
      <c r="Y53" t="str">
        <f>IF(AND(A54=A53, V54&gt;99, V53&gt;99), "full access", "")</f>
        <v/>
      </c>
      <c r="Z53" t="str">
        <f>IF(AND(A54=A53, W54&gt;99, W53&gt;99), "full access", "")</f>
        <v/>
      </c>
      <c r="AA53" t="str">
        <f>IF(AND(ISNUMBER(S53), ISNUMBER(T53)), S53 - T53, "")</f>
        <v/>
      </c>
      <c r="AB53" t="str">
        <f>_xlfn.XLOOKUP(A53, Regions!A:A, Regions!B:B, "Not Found")</f>
        <v>Europe &amp; Central Asia</v>
      </c>
    </row>
    <row r="54" spans="1:28" ht="12.75" x14ac:dyDescent="0.2">
      <c r="A54" s="1" t="s">
        <v>44</v>
      </c>
      <c r="B54" s="1">
        <v>2015</v>
      </c>
      <c r="C54" s="1">
        <v>2120.7160640000002</v>
      </c>
      <c r="D54" s="1">
        <v>67.15499878</v>
      </c>
      <c r="E54" s="1">
        <v>88.446289530000001</v>
      </c>
      <c r="F54" s="1">
        <v>8.4106141599999997</v>
      </c>
      <c r="G54" s="1">
        <v>1.578349601</v>
      </c>
      <c r="H54" s="1">
        <v>1.5647467079999999</v>
      </c>
      <c r="I54" s="1">
        <v>71.892533830000005</v>
      </c>
      <c r="J54" s="1">
        <v>21.789327549999999</v>
      </c>
      <c r="K54" s="1">
        <v>1.854197906</v>
      </c>
      <c r="L54" s="1">
        <v>4.4639407090000001</v>
      </c>
      <c r="M54" s="1">
        <v>96.542602579999993</v>
      </c>
      <c r="N54" s="1">
        <v>1.867186166</v>
      </c>
      <c r="O54" s="1">
        <v>1.443438497</v>
      </c>
      <c r="P54" s="1">
        <v>0.1467727616</v>
      </c>
      <c r="Q54" s="1" t="str">
        <f>IF(A54=A53, B54-B53,"")</f>
        <v/>
      </c>
      <c r="R54">
        <f>IFERROR(IF(A55=A54, (E55-E54)/(B55-B54), ""), "null")</f>
        <v>0.75345470800000103</v>
      </c>
      <c r="S54">
        <f>IFERROR(IF(A55=A54, (I55-I54)/(B55-B54), ""), "null")</f>
        <v>1.4302380059999991</v>
      </c>
      <c r="T54">
        <f>IFERROR(IF(A55=A54, (M55-M54)/(B55-B54), ""), "null")</f>
        <v>0.21647560000000113</v>
      </c>
      <c r="U54">
        <f>IFERROR(ROUND(E54,0),"null")</f>
        <v>88</v>
      </c>
      <c r="V54">
        <f>IFERROR(ROUND(I54,0),"null")</f>
        <v>72</v>
      </c>
      <c r="W54">
        <f>IFERROR(ROUND(M54,0), "null")</f>
        <v>97</v>
      </c>
      <c r="X54" t="str">
        <f>IF(AND(A55=A54, U55&gt;99, U54&gt;99), "full access", "")</f>
        <v/>
      </c>
      <c r="Y54" t="str">
        <f>IF(AND(A55=A54, V55&gt;99, V54&gt;99), "full access", "")</f>
        <v/>
      </c>
      <c r="Z54" t="str">
        <f>IF(AND(A55=A54, W55&gt;99, W54&gt;99), "full access", "")</f>
        <v/>
      </c>
      <c r="AA54">
        <f>IF(AND(ISNUMBER(S54), ISNUMBER(T54)), S54 - T54, "")</f>
        <v>1.2137624059999979</v>
      </c>
      <c r="AB54" t="str">
        <f>_xlfn.XLOOKUP(A54, Regions!A:A, Regions!B:B, "Not Found")</f>
        <v>Sub-Saharan Africa</v>
      </c>
    </row>
    <row r="55" spans="1:28" ht="12.75" x14ac:dyDescent="0.2">
      <c r="A55" s="1" t="s">
        <v>44</v>
      </c>
      <c r="B55" s="1">
        <v>2020</v>
      </c>
      <c r="C55" s="1">
        <v>2351.625</v>
      </c>
      <c r="D55" s="1">
        <v>70.876998900000004</v>
      </c>
      <c r="E55" s="1">
        <v>92.213563070000006</v>
      </c>
      <c r="F55" s="1">
        <v>4.7230389700000002</v>
      </c>
      <c r="G55" s="1">
        <v>1.7325264760000001</v>
      </c>
      <c r="H55" s="1">
        <v>1.330871481</v>
      </c>
      <c r="I55" s="1">
        <v>79.04372386</v>
      </c>
      <c r="J55" s="1">
        <v>15.154947180000001</v>
      </c>
      <c r="K55" s="1">
        <v>1.5961191560000001</v>
      </c>
      <c r="L55" s="1">
        <v>4.2052098100000004</v>
      </c>
      <c r="M55" s="1">
        <v>97.624980579999999</v>
      </c>
      <c r="N55" s="1">
        <v>0.43662003220000001</v>
      </c>
      <c r="O55" s="1">
        <v>1.788579159</v>
      </c>
      <c r="P55" s="1">
        <v>0.14982022810000001</v>
      </c>
      <c r="Q55" s="1">
        <f>IF(A55=A54, B55-B54,"")</f>
        <v>5</v>
      </c>
      <c r="R55" t="str">
        <f>IFERROR(IF(A56=A55, (E56-E55)/(B56-B55), ""), "null")</f>
        <v/>
      </c>
      <c r="S55" t="str">
        <f>IFERROR(IF(A56=A55, (I56-I55)/(B56-B55), ""), "null")</f>
        <v/>
      </c>
      <c r="T55" t="str">
        <f>IFERROR(IF(A56=A55, (M56-M55)/(B56-B55), ""), "null")</f>
        <v/>
      </c>
      <c r="U55">
        <f>IFERROR(ROUND(E55,0),"null")</f>
        <v>92</v>
      </c>
      <c r="V55">
        <f>IFERROR(ROUND(I55,0),"null")</f>
        <v>79</v>
      </c>
      <c r="W55">
        <f>IFERROR(ROUND(M55,0), "null")</f>
        <v>98</v>
      </c>
      <c r="X55" t="str">
        <f>IF(AND(A56=A55, U56&gt;99, U55&gt;99), "full access", "")</f>
        <v/>
      </c>
      <c r="Y55" t="str">
        <f>IF(AND(A56=A55, V56&gt;99, V55&gt;99), "full access", "")</f>
        <v/>
      </c>
      <c r="Z55" t="str">
        <f>IF(AND(A56=A55, W56&gt;99, W55&gt;99), "full access", "")</f>
        <v/>
      </c>
      <c r="AA55" t="str">
        <f>IF(AND(ISNUMBER(S55), ISNUMBER(T55)), S55 - T55, "")</f>
        <v/>
      </c>
      <c r="AB55" t="str">
        <f>_xlfn.XLOOKUP(A55, Regions!A:A, Regions!B:B, "Not Found")</f>
        <v>Sub-Saharan Africa</v>
      </c>
    </row>
    <row r="56" spans="1:28" ht="12.75" x14ac:dyDescent="0.2">
      <c r="A56" s="1" t="s">
        <v>45</v>
      </c>
      <c r="B56" s="1">
        <v>2015</v>
      </c>
      <c r="C56" s="1">
        <v>204471.76560000001</v>
      </c>
      <c r="D56" s="1">
        <v>85.770004270000001</v>
      </c>
      <c r="E56" s="1">
        <v>97.80356759</v>
      </c>
      <c r="F56" s="1">
        <v>0.57950002290000002</v>
      </c>
      <c r="G56" s="1">
        <v>0.47496570910000002</v>
      </c>
      <c r="H56" s="1">
        <v>1.141966676</v>
      </c>
      <c r="I56" s="1">
        <v>88.756028180000001</v>
      </c>
      <c r="J56" s="1">
        <v>2.8537735780000002</v>
      </c>
      <c r="K56" s="1">
        <v>0.36513423810000001</v>
      </c>
      <c r="L56" s="1">
        <v>8.0250640079999993</v>
      </c>
      <c r="M56" s="1">
        <v>99.304631020000002</v>
      </c>
      <c r="N56" s="1">
        <v>0.20217793440000001</v>
      </c>
      <c r="O56" s="1">
        <v>0.49319104540000003</v>
      </c>
      <c r="P56" s="1">
        <v>0</v>
      </c>
      <c r="Q56" s="1" t="str">
        <f>IF(A56=A55, B56-B55,"")</f>
        <v/>
      </c>
      <c r="R56">
        <f>IFERROR(IF(A57=A56, (E57-E56)/(B57-B56), ""), "null")</f>
        <v>0.30345708000000116</v>
      </c>
      <c r="S56">
        <f>IFERROR(IF(A57=A56, (I57-I56)/(B57-B56), ""), "null")</f>
        <v>1.4378462700000001</v>
      </c>
      <c r="T56">
        <f>IFERROR(IF(A57=A56, (M57-M56)/(B57-B56), ""), "null")</f>
        <v>0.10347405800000047</v>
      </c>
      <c r="U56">
        <f>IFERROR(ROUND(E56,0),"null")</f>
        <v>98</v>
      </c>
      <c r="V56">
        <f>IFERROR(ROUND(I56,0),"null")</f>
        <v>89</v>
      </c>
      <c r="W56">
        <f>IFERROR(ROUND(M56,0), "null")</f>
        <v>99</v>
      </c>
      <c r="X56" t="str">
        <f>IF(AND(A57=A56, U57&gt;99, U56&gt;99), "full access", "")</f>
        <v/>
      </c>
      <c r="Y56" t="str">
        <f>IF(AND(A57=A56, V57&gt;99, V56&gt;99), "full access", "")</f>
        <v/>
      </c>
      <c r="Z56" t="str">
        <f>IF(AND(A57=A56, W57&gt;99, W56&gt;99), "full access", "")</f>
        <v/>
      </c>
      <c r="AA56">
        <f>IF(AND(ISNUMBER(S56), ISNUMBER(T56)), S56 - T56, "")</f>
        <v>1.3343722119999997</v>
      </c>
      <c r="AB56" t="str">
        <f>_xlfn.XLOOKUP(A56, Regions!A:A, Regions!B:B, "Not Found")</f>
        <v>Latin America &amp; Caribbean</v>
      </c>
    </row>
    <row r="57" spans="1:28" ht="12.75" x14ac:dyDescent="0.2">
      <c r="A57" s="1" t="s">
        <v>45</v>
      </c>
      <c r="B57" s="1">
        <v>2020</v>
      </c>
      <c r="C57" s="1">
        <v>212559.4063</v>
      </c>
      <c r="D57" s="1">
        <v>87.072998049999995</v>
      </c>
      <c r="E57" s="1">
        <v>99.320852990000006</v>
      </c>
      <c r="F57" s="1">
        <v>0.12654900390000001</v>
      </c>
      <c r="G57" s="1">
        <v>0.55259800989999996</v>
      </c>
      <c r="H57" s="1" t="s">
        <v>21</v>
      </c>
      <c r="I57" s="1">
        <v>95.945259530000001</v>
      </c>
      <c r="J57" s="1">
        <v>0.97895091540000001</v>
      </c>
      <c r="K57" s="1">
        <v>3.0757895510000002</v>
      </c>
      <c r="L57" s="1" t="s">
        <v>21</v>
      </c>
      <c r="M57" s="1">
        <v>99.822001310000005</v>
      </c>
      <c r="N57" s="1">
        <v>0</v>
      </c>
      <c r="O57" s="1">
        <v>0.1779986949</v>
      </c>
      <c r="P57" s="1">
        <v>0</v>
      </c>
      <c r="Q57" s="1">
        <f>IF(A57=A56, B57-B56,"")</f>
        <v>5</v>
      </c>
      <c r="R57" t="str">
        <f>IFERROR(IF(A58=A57, (E58-E57)/(B58-B57), ""), "null")</f>
        <v/>
      </c>
      <c r="S57" t="str">
        <f>IFERROR(IF(A58=A57, (I58-I57)/(B58-B57), ""), "null")</f>
        <v/>
      </c>
      <c r="T57" t="str">
        <f>IFERROR(IF(A58=A57, (M58-M57)/(B58-B57), ""), "null")</f>
        <v/>
      </c>
      <c r="U57">
        <f>IFERROR(ROUND(E57,0),"null")</f>
        <v>99</v>
      </c>
      <c r="V57">
        <f>IFERROR(ROUND(I57,0),"null")</f>
        <v>96</v>
      </c>
      <c r="W57">
        <f>IFERROR(ROUND(M57,0), "null")</f>
        <v>100</v>
      </c>
      <c r="X57" t="str">
        <f>IF(AND(A58=A57, U58&gt;99, U57&gt;99), "full access", "")</f>
        <v/>
      </c>
      <c r="Y57" t="str">
        <f>IF(AND(A58=A57, V58&gt;99, V57&gt;99), "full access", "")</f>
        <v/>
      </c>
      <c r="Z57" t="str">
        <f>IF(AND(A58=A57, W58&gt;99, W57&gt;99), "full access", "")</f>
        <v/>
      </c>
      <c r="AA57" t="str">
        <f>IF(AND(ISNUMBER(S57), ISNUMBER(T57)), S57 - T57, "")</f>
        <v/>
      </c>
      <c r="AB57" t="str">
        <f>_xlfn.XLOOKUP(A57, Regions!A:A, Regions!B:B, "Not Found")</f>
        <v>Latin America &amp; Caribbean</v>
      </c>
    </row>
    <row r="58" spans="1:28" ht="12.75" x14ac:dyDescent="0.2">
      <c r="A58" s="1" t="s">
        <v>46</v>
      </c>
      <c r="B58" s="1">
        <v>2015</v>
      </c>
      <c r="C58" s="1">
        <v>29.148000719999999</v>
      </c>
      <c r="D58" s="1">
        <v>46.583000179999999</v>
      </c>
      <c r="E58" s="1">
        <v>99.864383559999993</v>
      </c>
      <c r="F58" s="1">
        <v>0</v>
      </c>
      <c r="G58" s="1">
        <v>0.13561643840000001</v>
      </c>
      <c r="H58" s="1">
        <v>0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 t="str">
        <f>IF(A58=A57, B58-B57,"")</f>
        <v/>
      </c>
      <c r="R58">
        <f>IFERROR(IF(A59=A58, (E59-E58)/(B59-B58), ""), "null")</f>
        <v>0</v>
      </c>
      <c r="S58" t="str">
        <f>IFERROR(IF(A59=A58, (I59-I58)/(B59-B58), ""), "null")</f>
        <v>null</v>
      </c>
      <c r="T58" t="str">
        <f>IFERROR(IF(A59=A58, (M59-M58)/(B59-B58), ""), "null")</f>
        <v>null</v>
      </c>
      <c r="U58">
        <f>IFERROR(ROUND(E58,0),"null")</f>
        <v>100</v>
      </c>
      <c r="V58" t="str">
        <f>IFERROR(ROUND(I58,0),"null")</f>
        <v>null</v>
      </c>
      <c r="W58" t="str">
        <f>IFERROR(ROUND(M58,0), "null")</f>
        <v>null</v>
      </c>
      <c r="X58" t="str">
        <f>IF(AND(A59=A58, U59&gt;99, U58&gt;99), "full access", "")</f>
        <v>full access</v>
      </c>
      <c r="Y58" t="str">
        <f>IF(AND(A59=A58, V59&gt;99, V58&gt;99), "full access", "")</f>
        <v>full access</v>
      </c>
      <c r="Z58" t="str">
        <f>IF(AND(A59=A58, W59&gt;99, W58&gt;99), "full access", "")</f>
        <v>full access</v>
      </c>
      <c r="AA58" t="str">
        <f>IF(AND(ISNUMBER(S58), ISNUMBER(T58)), S58 - T58, "")</f>
        <v/>
      </c>
      <c r="AB58" t="str">
        <f>_xlfn.XLOOKUP(A58, Regions!A:A, Regions!B:B, "Not Found")</f>
        <v>Latin America &amp; Caribbean</v>
      </c>
    </row>
    <row r="59" spans="1:28" ht="12.75" x14ac:dyDescent="0.2">
      <c r="A59" s="1" t="s">
        <v>46</v>
      </c>
      <c r="B59" s="1">
        <v>2020</v>
      </c>
      <c r="C59" s="1">
        <v>30.23699951</v>
      </c>
      <c r="D59" s="1">
        <v>48.51499939</v>
      </c>
      <c r="E59" s="1">
        <v>99.864383559999993</v>
      </c>
      <c r="F59" s="1">
        <v>0</v>
      </c>
      <c r="G59" s="1">
        <v>0.13561643840000001</v>
      </c>
      <c r="H59" s="1">
        <v>0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>
        <f>IF(A59=A58, B59-B58,"")</f>
        <v>5</v>
      </c>
      <c r="R59" t="str">
        <f>IFERROR(IF(A60=A59, (E60-E59)/(B60-B59), ""), "null")</f>
        <v/>
      </c>
      <c r="S59" t="str">
        <f>IFERROR(IF(A60=A59, (I60-I59)/(B60-B59), ""), "null")</f>
        <v/>
      </c>
      <c r="T59" t="str">
        <f>IFERROR(IF(A60=A59, (M60-M59)/(B60-B59), ""), "null")</f>
        <v/>
      </c>
      <c r="U59">
        <f>IFERROR(ROUND(E59,0),"null")</f>
        <v>100</v>
      </c>
      <c r="V59" t="str">
        <f>IFERROR(ROUND(I59,0),"null")</f>
        <v>null</v>
      </c>
      <c r="W59" t="str">
        <f>IFERROR(ROUND(M59,0), "null")</f>
        <v>null</v>
      </c>
      <c r="X59" t="str">
        <f>IF(AND(A60=A59, U60&gt;99, U59&gt;99), "full access", "")</f>
        <v/>
      </c>
      <c r="Y59" t="str">
        <f>IF(AND(A60=A59, V60&gt;99, V59&gt;99), "full access", "")</f>
        <v/>
      </c>
      <c r="Z59" t="str">
        <f>IF(AND(A60=A59, W60&gt;99, W59&gt;99), "full access", "")</f>
        <v/>
      </c>
      <c r="AA59" t="str">
        <f>IF(AND(ISNUMBER(S59), ISNUMBER(T59)), S59 - T59, "")</f>
        <v/>
      </c>
      <c r="AB59" t="str">
        <f>_xlfn.XLOOKUP(A59, Regions!A:A, Regions!B:B, "Not Found")</f>
        <v>Latin America &amp; Caribbean</v>
      </c>
    </row>
    <row r="60" spans="1:28" ht="12.75" x14ac:dyDescent="0.2">
      <c r="A60" s="1" t="s">
        <v>47</v>
      </c>
      <c r="B60" s="1">
        <v>2015</v>
      </c>
      <c r="C60" s="1">
        <v>414.91400149999998</v>
      </c>
      <c r="D60" s="1">
        <v>76.662994380000001</v>
      </c>
      <c r="E60" s="1">
        <v>99.509976159999994</v>
      </c>
      <c r="F60" s="1">
        <v>0</v>
      </c>
      <c r="G60" s="1">
        <v>0.39667583379999999</v>
      </c>
      <c r="H60" s="1">
        <v>9.3348002949999995E-2</v>
      </c>
      <c r="I60" s="1">
        <v>99.05</v>
      </c>
      <c r="J60" s="1">
        <v>0</v>
      </c>
      <c r="K60" s="1">
        <v>0.55000000000000004</v>
      </c>
      <c r="L60" s="1">
        <v>0.4</v>
      </c>
      <c r="M60" s="1">
        <v>99.65</v>
      </c>
      <c r="N60" s="1">
        <v>0</v>
      </c>
      <c r="O60" s="1">
        <v>0.35</v>
      </c>
      <c r="P60" s="1">
        <v>0</v>
      </c>
      <c r="Q60" s="1" t="str">
        <f>IF(A60=A59, B60-B59,"")</f>
        <v/>
      </c>
      <c r="R60">
        <f>IFERROR(IF(A61=A60, (E61-E60)/(B61-B60), ""), "null")</f>
        <v>7.8012128000000305E-2</v>
      </c>
      <c r="S60" t="str">
        <f>IFERROR(IF(A61=A60, (I61-I60)/(B61-B60), ""), "null")</f>
        <v>null</v>
      </c>
      <c r="T60">
        <f>IFERROR(IF(A61=A60, (M61-M60)/(B61-B60), ""), "null")</f>
        <v>0</v>
      </c>
      <c r="U60">
        <f>IFERROR(ROUND(E60,0),"null")</f>
        <v>100</v>
      </c>
      <c r="V60">
        <f>IFERROR(ROUND(I60,0),"null")</f>
        <v>99</v>
      </c>
      <c r="W60">
        <f>IFERROR(ROUND(M60,0), "null")</f>
        <v>100</v>
      </c>
      <c r="X60" t="str">
        <f>IF(AND(A61=A60, U61&gt;99, U60&gt;99), "full access", "")</f>
        <v>full access</v>
      </c>
      <c r="Y60" t="str">
        <f>IF(AND(A61=A60, V61&gt;99, V60&gt;99), "full access", "")</f>
        <v/>
      </c>
      <c r="Z60" t="str">
        <f>IF(AND(A61=A60, W61&gt;99, W60&gt;99), "full access", "")</f>
        <v>full access</v>
      </c>
      <c r="AA60" t="str">
        <f>IF(AND(ISNUMBER(S60), ISNUMBER(T60)), S60 - T60, "")</f>
        <v/>
      </c>
      <c r="AB60" t="str">
        <f>_xlfn.XLOOKUP(A60, Regions!A:A, Regions!B:B, "Not Found")</f>
        <v>East Asia &amp; Pacific</v>
      </c>
    </row>
    <row r="61" spans="1:28" ht="12.75" x14ac:dyDescent="0.2">
      <c r="A61" s="1" t="s">
        <v>47</v>
      </c>
      <c r="B61" s="1">
        <v>2020</v>
      </c>
      <c r="C61" s="1">
        <v>437.48300169999999</v>
      </c>
      <c r="D61" s="1">
        <v>78.250007629999999</v>
      </c>
      <c r="E61" s="1">
        <v>99.900036799999995</v>
      </c>
      <c r="F61" s="1">
        <v>0</v>
      </c>
      <c r="G61" s="1">
        <v>9.9963200360000004E-2</v>
      </c>
      <c r="H61" s="1">
        <v>0</v>
      </c>
      <c r="I61" s="1" t="s">
        <v>21</v>
      </c>
      <c r="J61" s="1" t="s">
        <v>21</v>
      </c>
      <c r="K61" s="1" t="s">
        <v>21</v>
      </c>
      <c r="L61" s="1" t="s">
        <v>21</v>
      </c>
      <c r="M61" s="1">
        <v>99.65</v>
      </c>
      <c r="N61" s="1">
        <v>0</v>
      </c>
      <c r="O61" s="1">
        <v>0.35</v>
      </c>
      <c r="P61" s="1">
        <v>0</v>
      </c>
      <c r="Q61" s="1">
        <f>IF(A61=A60, B61-B60,"")</f>
        <v>5</v>
      </c>
      <c r="R61" t="str">
        <f>IFERROR(IF(A62=A61, (E62-E61)/(B62-B61), ""), "null")</f>
        <v/>
      </c>
      <c r="S61" t="str">
        <f>IFERROR(IF(A62=A61, (I62-I61)/(B62-B61), ""), "null")</f>
        <v/>
      </c>
      <c r="T61" t="str">
        <f>IFERROR(IF(A62=A61, (M62-M61)/(B62-B61), ""), "null")</f>
        <v/>
      </c>
      <c r="U61">
        <f>IFERROR(ROUND(E61,0),"null")</f>
        <v>100</v>
      </c>
      <c r="V61" t="str">
        <f>IFERROR(ROUND(I61,0),"null")</f>
        <v>null</v>
      </c>
      <c r="W61">
        <f>IFERROR(ROUND(M61,0), "null")</f>
        <v>100</v>
      </c>
      <c r="X61" t="str">
        <f>IF(AND(A62=A61, U62&gt;99, U61&gt;99), "full access", "")</f>
        <v/>
      </c>
      <c r="Y61" t="str">
        <f>IF(AND(A62=A61, V62&gt;99, V61&gt;99), "full access", "")</f>
        <v/>
      </c>
      <c r="Z61" t="str">
        <f>IF(AND(A62=A61, W62&gt;99, W61&gt;99), "full access", "")</f>
        <v/>
      </c>
      <c r="AA61" t="str">
        <f>IF(AND(ISNUMBER(S61), ISNUMBER(T61)), S61 - T61, "")</f>
        <v/>
      </c>
      <c r="AB61" t="str">
        <f>_xlfn.XLOOKUP(A61, Regions!A:A, Regions!B:B, "Not Found")</f>
        <v>East Asia &amp; Pacific</v>
      </c>
    </row>
    <row r="62" spans="1:28" ht="12.75" x14ac:dyDescent="0.2">
      <c r="A62" s="1" t="s">
        <v>48</v>
      </c>
      <c r="B62" s="1">
        <v>2015</v>
      </c>
      <c r="C62" s="1">
        <v>7199.7387699999999</v>
      </c>
      <c r="D62" s="1">
        <v>73.989997860000003</v>
      </c>
      <c r="E62" s="1">
        <v>99.196327310000001</v>
      </c>
      <c r="F62" s="1">
        <v>0</v>
      </c>
      <c r="G62" s="1">
        <v>0.80367269050000001</v>
      </c>
      <c r="H62" s="1">
        <v>0</v>
      </c>
      <c r="I62" s="1">
        <v>98.016140340000007</v>
      </c>
      <c r="J62" s="1">
        <v>0</v>
      </c>
      <c r="K62" s="1">
        <v>1.98385966</v>
      </c>
      <c r="L62" s="1">
        <v>0</v>
      </c>
      <c r="M62" s="1">
        <v>99.611207719999996</v>
      </c>
      <c r="N62" s="1">
        <v>0</v>
      </c>
      <c r="O62" s="1">
        <v>0.3887922761</v>
      </c>
      <c r="P62" s="1">
        <v>0</v>
      </c>
      <c r="Q62" s="1" t="str">
        <f>IF(A62=A61, B62-B61,"")</f>
        <v/>
      </c>
      <c r="R62">
        <f>IFERROR(IF(A63=A62, (E63-E62)/(B63-B62), ""), "null")</f>
        <v>-3.6982073999999442E-2</v>
      </c>
      <c r="S62">
        <f>IFERROR(IF(A63=A62, (I63-I62)/(B63-B62), ""), "null")</f>
        <v>-0.12297047400000168</v>
      </c>
      <c r="T62">
        <f>IFERROR(IF(A63=A62, (M63-M62)/(B63-B62), ""), "null")</f>
        <v>-1.6507464000000027E-2</v>
      </c>
      <c r="U62">
        <f>IFERROR(ROUND(E62,0),"null")</f>
        <v>99</v>
      </c>
      <c r="V62">
        <f>IFERROR(ROUND(I62,0),"null")</f>
        <v>98</v>
      </c>
      <c r="W62">
        <f>IFERROR(ROUND(M62,0), "null")</f>
        <v>100</v>
      </c>
      <c r="X62" t="str">
        <f>IF(AND(A63=A62, U63&gt;99, U62&gt;99), "full access", "")</f>
        <v/>
      </c>
      <c r="Y62" t="str">
        <f>IF(AND(A63=A62, V63&gt;99, V62&gt;99), "full access", "")</f>
        <v/>
      </c>
      <c r="Z62" t="str">
        <f>IF(AND(A63=A62, W63&gt;99, W62&gt;99), "full access", "")</f>
        <v>full access</v>
      </c>
      <c r="AA62">
        <f>IF(AND(ISNUMBER(S62), ISNUMBER(T62)), S62 - T62, "")</f>
        <v>-0.10646301000000165</v>
      </c>
      <c r="AB62" t="str">
        <f>_xlfn.XLOOKUP(A62, Regions!A:A, Regions!B:B, "Not Found")</f>
        <v>Europe &amp; Central Asia</v>
      </c>
    </row>
    <row r="63" spans="1:28" ht="12.75" x14ac:dyDescent="0.2">
      <c r="A63" s="1" t="s">
        <v>48</v>
      </c>
      <c r="B63" s="1">
        <v>2020</v>
      </c>
      <c r="C63" s="1">
        <v>6948.4448240000002</v>
      </c>
      <c r="D63" s="1">
        <v>75.685997009999994</v>
      </c>
      <c r="E63" s="1">
        <v>99.011416940000004</v>
      </c>
      <c r="F63" s="1">
        <v>0</v>
      </c>
      <c r="G63" s="1">
        <v>0.98858306070000002</v>
      </c>
      <c r="H63" s="1">
        <v>0</v>
      </c>
      <c r="I63" s="1">
        <v>97.401287969999998</v>
      </c>
      <c r="J63" s="1">
        <v>0</v>
      </c>
      <c r="K63" s="1">
        <v>2.5987120309999998</v>
      </c>
      <c r="L63" s="1">
        <v>0</v>
      </c>
      <c r="M63" s="1">
        <v>99.528670399999996</v>
      </c>
      <c r="N63" s="1">
        <v>0</v>
      </c>
      <c r="O63" s="1">
        <v>0.47132960070000002</v>
      </c>
      <c r="P63" s="1">
        <v>0</v>
      </c>
      <c r="Q63" s="1">
        <f>IF(A63=A62, B63-B62,"")</f>
        <v>5</v>
      </c>
      <c r="R63" t="str">
        <f>IFERROR(IF(A64=A63, (E64-E63)/(B64-B63), ""), "null")</f>
        <v/>
      </c>
      <c r="S63" t="str">
        <f>IFERROR(IF(A64=A63, (I64-I63)/(B64-B63), ""), "null")</f>
        <v/>
      </c>
      <c r="T63" t="str">
        <f>IFERROR(IF(A64=A63, (M64-M63)/(B64-B63), ""), "null")</f>
        <v/>
      </c>
      <c r="U63">
        <f>IFERROR(ROUND(E63,0),"null")</f>
        <v>99</v>
      </c>
      <c r="V63">
        <f>IFERROR(ROUND(I63,0),"null")</f>
        <v>97</v>
      </c>
      <c r="W63">
        <f>IFERROR(ROUND(M63,0), "null")</f>
        <v>100</v>
      </c>
      <c r="X63" t="str">
        <f>IF(AND(A64=A63, U64&gt;99, U63&gt;99), "full access", "")</f>
        <v/>
      </c>
      <c r="Y63" t="str">
        <f>IF(AND(A64=A63, V64&gt;99, V63&gt;99), "full access", "")</f>
        <v/>
      </c>
      <c r="Z63" t="str">
        <f>IF(AND(A64=A63, W64&gt;99, W63&gt;99), "full access", "")</f>
        <v/>
      </c>
      <c r="AA63" t="str">
        <f>IF(AND(ISNUMBER(S63), ISNUMBER(T63)), S63 - T63, "")</f>
        <v/>
      </c>
      <c r="AB63" t="str">
        <f>_xlfn.XLOOKUP(A63, Regions!A:A, Regions!B:B, "Not Found")</f>
        <v>Europe &amp; Central Asia</v>
      </c>
    </row>
    <row r="64" spans="1:28" ht="12.75" x14ac:dyDescent="0.2">
      <c r="A64" s="1" t="s">
        <v>49</v>
      </c>
      <c r="B64" s="1">
        <v>2015</v>
      </c>
      <c r="C64" s="1">
        <v>18110.615229999999</v>
      </c>
      <c r="D64" s="1">
        <v>27.530000690000001</v>
      </c>
      <c r="E64" s="1">
        <v>50.137131089999997</v>
      </c>
      <c r="F64" s="1">
        <v>25.67354095</v>
      </c>
      <c r="G64" s="1">
        <v>22.430178909999999</v>
      </c>
      <c r="H64" s="1">
        <v>1.7591490430000001</v>
      </c>
      <c r="I64" s="1">
        <v>38.855163699999999</v>
      </c>
      <c r="J64" s="1">
        <v>30.202184890000002</v>
      </c>
      <c r="K64" s="1">
        <v>28.648694299999999</v>
      </c>
      <c r="L64" s="1">
        <v>2.2939571060000001</v>
      </c>
      <c r="M64" s="1">
        <v>79.835792159999997</v>
      </c>
      <c r="N64" s="1">
        <v>13.75233459</v>
      </c>
      <c r="O64" s="1">
        <v>6.0605534319999999</v>
      </c>
      <c r="P64" s="1">
        <v>0.35131981779999999</v>
      </c>
      <c r="Q64" s="1" t="str">
        <f>IF(A64=A63, B64-B63,"")</f>
        <v/>
      </c>
      <c r="R64">
        <f>IFERROR(IF(A65=A64, (E65-E64)/(B65-B64), ""), "null")</f>
        <v>-0.58445532599999983</v>
      </c>
      <c r="S64">
        <f>IFERROR(IF(A65=A64, (I65-I64)/(B65-B64), ""), "null")</f>
        <v>-1.2273809599999992</v>
      </c>
      <c r="T64">
        <f>IFERROR(IF(A65=A64, (M65-M64)/(B65-B64), ""), "null")</f>
        <v>4.9225276000001372E-2</v>
      </c>
      <c r="U64">
        <f>IFERROR(ROUND(E64,0),"null")</f>
        <v>50</v>
      </c>
      <c r="V64">
        <f>IFERROR(ROUND(I64,0),"null")</f>
        <v>39</v>
      </c>
      <c r="W64">
        <f>IFERROR(ROUND(M64,0), "null")</f>
        <v>80</v>
      </c>
      <c r="X64" t="str">
        <f>IF(AND(A65=A64, U65&gt;99, U64&gt;99), "full access", "")</f>
        <v/>
      </c>
      <c r="Y64" t="str">
        <f>IF(AND(A65=A64, V65&gt;99, V64&gt;99), "full access", "")</f>
        <v/>
      </c>
      <c r="Z64" t="str">
        <f>IF(AND(A65=A64, W65&gt;99, W64&gt;99), "full access", "")</f>
        <v/>
      </c>
      <c r="AA64">
        <f>IF(AND(ISNUMBER(S64), ISNUMBER(T64)), S64 - T64, "")</f>
        <v>-1.2766062360000006</v>
      </c>
      <c r="AB64" t="str">
        <f>_xlfn.XLOOKUP(A64, Regions!A:A, Regions!B:B, "Not Found")</f>
        <v>Sub-Saharan Africa</v>
      </c>
    </row>
    <row r="65" spans="1:28" ht="12.75" x14ac:dyDescent="0.2">
      <c r="A65" s="1" t="s">
        <v>49</v>
      </c>
      <c r="B65" s="1">
        <v>2020</v>
      </c>
      <c r="C65" s="1">
        <v>20903.277340000001</v>
      </c>
      <c r="D65" s="1">
        <v>30.60700035</v>
      </c>
      <c r="E65" s="1">
        <v>47.214854459999998</v>
      </c>
      <c r="F65" s="1">
        <v>31.2730034</v>
      </c>
      <c r="G65" s="1">
        <v>21.15863263</v>
      </c>
      <c r="H65" s="1">
        <v>0.35350950240000001</v>
      </c>
      <c r="I65" s="1">
        <v>32.718258900000002</v>
      </c>
      <c r="J65" s="1">
        <v>38.626902540000003</v>
      </c>
      <c r="K65" s="1">
        <v>28.3404457</v>
      </c>
      <c r="L65" s="1">
        <v>0.31439286259999999</v>
      </c>
      <c r="M65" s="1">
        <v>80.081918540000004</v>
      </c>
      <c r="N65" s="1">
        <v>14.60004919</v>
      </c>
      <c r="O65" s="1">
        <v>4.8758364869999999</v>
      </c>
      <c r="P65" s="1">
        <v>0.44219578050000002</v>
      </c>
      <c r="Q65" s="1">
        <f>IF(A65=A64, B65-B64,"")</f>
        <v>5</v>
      </c>
      <c r="R65" t="str">
        <f>IFERROR(IF(A66=A65, (E66-E65)/(B66-B65), ""), "null")</f>
        <v/>
      </c>
      <c r="S65" t="str">
        <f>IFERROR(IF(A66=A65, (I66-I65)/(B66-B65), ""), "null")</f>
        <v/>
      </c>
      <c r="T65" t="str">
        <f>IFERROR(IF(A66=A65, (M66-M65)/(B66-B65), ""), "null")</f>
        <v/>
      </c>
      <c r="U65">
        <f>IFERROR(ROUND(E65,0),"null")</f>
        <v>47</v>
      </c>
      <c r="V65">
        <f>IFERROR(ROUND(I65,0),"null")</f>
        <v>33</v>
      </c>
      <c r="W65">
        <f>IFERROR(ROUND(M65,0), "null")</f>
        <v>80</v>
      </c>
      <c r="X65" t="str">
        <f>IF(AND(A66=A65, U66&gt;99, U65&gt;99), "full access", "")</f>
        <v/>
      </c>
      <c r="Y65" t="str">
        <f>IF(AND(A66=A65, V66&gt;99, V65&gt;99), "full access", "")</f>
        <v/>
      </c>
      <c r="Z65" t="str">
        <f>IF(AND(A66=A65, W66&gt;99, W65&gt;99), "full access", "")</f>
        <v/>
      </c>
      <c r="AA65" t="str">
        <f>IF(AND(ISNUMBER(S65), ISNUMBER(T65)), S65 - T65, "")</f>
        <v/>
      </c>
      <c r="AB65" t="str">
        <f>_xlfn.XLOOKUP(A65, Regions!A:A, Regions!B:B, "Not Found")</f>
        <v>Sub-Saharan Africa</v>
      </c>
    </row>
    <row r="66" spans="1:28" ht="12.75" x14ac:dyDescent="0.2">
      <c r="A66" s="1" t="s">
        <v>50</v>
      </c>
      <c r="B66" s="1">
        <v>2015</v>
      </c>
      <c r="C66" s="1">
        <v>10160.034180000001</v>
      </c>
      <c r="D66" s="1">
        <v>12.07800007</v>
      </c>
      <c r="E66" s="1">
        <v>59.581469249999998</v>
      </c>
      <c r="F66" s="1">
        <v>19.538891840000002</v>
      </c>
      <c r="G66" s="1">
        <v>14.864992579999999</v>
      </c>
      <c r="H66" s="1">
        <v>6.0146463399999996</v>
      </c>
      <c r="I66" s="1">
        <v>55.55826691</v>
      </c>
      <c r="J66" s="1">
        <v>21.166795570000001</v>
      </c>
      <c r="K66" s="1">
        <v>16.594144570000001</v>
      </c>
      <c r="L66" s="1">
        <v>6.6807929509999999</v>
      </c>
      <c r="M66" s="1">
        <v>88.868437589999999</v>
      </c>
      <c r="N66" s="1">
        <v>7.6885395340000002</v>
      </c>
      <c r="O66" s="1">
        <v>2.2776018659999999</v>
      </c>
      <c r="P66" s="1">
        <v>1.1654210119999999</v>
      </c>
      <c r="Q66" s="1" t="str">
        <f>IF(A66=A65, B66-B65,"")</f>
        <v/>
      </c>
      <c r="R66">
        <f>IFERROR(IF(A67=A66, (E67-E66)/(B67-B66), ""), "null")</f>
        <v>0.5251306</v>
      </c>
      <c r="S66">
        <f>IFERROR(IF(A67=A66, (I67-I66)/(B67-B66), ""), "null")</f>
        <v>0.42549967199999938</v>
      </c>
      <c r="T66">
        <f>IFERROR(IF(A67=A66, (M67-M66)/(B67-B66), ""), "null")</f>
        <v>0.36013465400000089</v>
      </c>
      <c r="U66">
        <f>IFERROR(ROUND(E66,0),"null")</f>
        <v>60</v>
      </c>
      <c r="V66">
        <f>IFERROR(ROUND(I66,0),"null")</f>
        <v>56</v>
      </c>
      <c r="W66">
        <f>IFERROR(ROUND(M66,0), "null")</f>
        <v>89</v>
      </c>
      <c r="X66" t="str">
        <f>IF(AND(A67=A66, U67&gt;99, U66&gt;99), "full access", "")</f>
        <v/>
      </c>
      <c r="Y66" t="str">
        <f>IF(AND(A67=A66, V67&gt;99, V66&gt;99), "full access", "")</f>
        <v/>
      </c>
      <c r="Z66" t="str">
        <f>IF(AND(A67=A66, W67&gt;99, W66&gt;99), "full access", "")</f>
        <v/>
      </c>
      <c r="AA66">
        <f>IF(AND(ISNUMBER(S66), ISNUMBER(T66)), S66 - T66, "")</f>
        <v>6.5365017999998498E-2</v>
      </c>
      <c r="AB66" t="str">
        <f>_xlfn.XLOOKUP(A66, Regions!A:A, Regions!B:B, "Not Found")</f>
        <v>Sub-Saharan Africa</v>
      </c>
    </row>
    <row r="67" spans="1:28" ht="12.75" x14ac:dyDescent="0.2">
      <c r="A67" s="1" t="s">
        <v>50</v>
      </c>
      <c r="B67" s="1">
        <v>2020</v>
      </c>
      <c r="C67" s="1">
        <v>11890.78125</v>
      </c>
      <c r="D67" s="1">
        <v>13.708000180000001</v>
      </c>
      <c r="E67" s="1">
        <v>62.207122249999998</v>
      </c>
      <c r="F67" s="1">
        <v>19.439693139999999</v>
      </c>
      <c r="G67" s="1">
        <v>14.758259689999999</v>
      </c>
      <c r="H67" s="1">
        <v>3.5949249129999998</v>
      </c>
      <c r="I67" s="1">
        <v>57.685765269999997</v>
      </c>
      <c r="J67" s="1">
        <v>21.251482129999999</v>
      </c>
      <c r="K67" s="1">
        <v>16.896752379999999</v>
      </c>
      <c r="L67" s="1">
        <v>4.1660002189999998</v>
      </c>
      <c r="M67" s="1">
        <v>90.669110860000004</v>
      </c>
      <c r="N67" s="1">
        <v>8.0344628690000004</v>
      </c>
      <c r="O67" s="1">
        <v>1.2964262689999999</v>
      </c>
      <c r="P67" s="1">
        <v>0</v>
      </c>
      <c r="Q67" s="1">
        <f>IF(A67=A66, B67-B66,"")</f>
        <v>5</v>
      </c>
      <c r="R67" t="str">
        <f>IFERROR(IF(A68=A67, (E68-E67)/(B68-B67), ""), "null")</f>
        <v/>
      </c>
      <c r="S67" t="str">
        <f>IFERROR(IF(A68=A67, (I68-I67)/(B68-B67), ""), "null")</f>
        <v/>
      </c>
      <c r="T67" t="str">
        <f>IFERROR(IF(A68=A67, (M68-M67)/(B68-B67), ""), "null")</f>
        <v/>
      </c>
      <c r="U67">
        <f>IFERROR(ROUND(E67,0),"null")</f>
        <v>62</v>
      </c>
      <c r="V67">
        <f>IFERROR(ROUND(I67,0),"null")</f>
        <v>58</v>
      </c>
      <c r="W67">
        <f>IFERROR(ROUND(M67,0), "null")</f>
        <v>91</v>
      </c>
      <c r="X67" t="str">
        <f>IF(AND(A68=A67, U68&gt;99, U67&gt;99), "full access", "")</f>
        <v/>
      </c>
      <c r="Y67" t="str">
        <f>IF(AND(A68=A67, V68&gt;99, V67&gt;99), "full access", "")</f>
        <v/>
      </c>
      <c r="Z67" t="str">
        <f>IF(AND(A68=A67, W68&gt;99, W67&gt;99), "full access", "")</f>
        <v/>
      </c>
      <c r="AA67" t="str">
        <f>IF(AND(ISNUMBER(S67), ISNUMBER(T67)), S67 - T67, "")</f>
        <v/>
      </c>
      <c r="AB67" t="str">
        <f>_xlfn.XLOOKUP(A67, Regions!A:A, Regions!B:B, "Not Found")</f>
        <v>Sub-Saharan Africa</v>
      </c>
    </row>
    <row r="68" spans="1:28" ht="12.75" x14ac:dyDescent="0.2">
      <c r="A68" s="1" t="s">
        <v>51</v>
      </c>
      <c r="B68" s="1">
        <v>2015</v>
      </c>
      <c r="C68" s="1">
        <v>524.73999019999997</v>
      </c>
      <c r="D68" s="1">
        <v>64.299995420000002</v>
      </c>
      <c r="E68" s="1">
        <v>85.443342369999996</v>
      </c>
      <c r="F68" s="1">
        <v>10.253077619999999</v>
      </c>
      <c r="G68" s="1">
        <v>4.1519483189999997</v>
      </c>
      <c r="H68" s="1">
        <v>0.15163169109999999</v>
      </c>
      <c r="I68" s="1">
        <v>72.832314109999999</v>
      </c>
      <c r="J68" s="1">
        <v>16.379794579999999</v>
      </c>
      <c r="K68" s="1">
        <v>10.436760769999999</v>
      </c>
      <c r="L68" s="1">
        <v>0.35113053970000002</v>
      </c>
      <c r="M68" s="1">
        <v>92.445114509999996</v>
      </c>
      <c r="N68" s="1">
        <v>6.8514639109999997</v>
      </c>
      <c r="O68" s="1">
        <v>0.66255362809999996</v>
      </c>
      <c r="P68" s="1">
        <v>4.0867953800000002E-2</v>
      </c>
      <c r="Q68" s="1" t="str">
        <f>IF(A68=A67, B68-B67,"")</f>
        <v/>
      </c>
      <c r="R68">
        <f>IFERROR(IF(A69=A68, (E69-E68)/(B69-B68), ""), "null")</f>
        <v>0.66525281000000125</v>
      </c>
      <c r="S68">
        <f>IFERROR(IF(A69=A68, (I69-I68)/(B69-B68), ""), "null")</f>
        <v>1.4564422659999992</v>
      </c>
      <c r="T68">
        <f>IFERROR(IF(A69=A68, (M69-M68)/(B69-B68), ""), "null")</f>
        <v>0.13097709799999963</v>
      </c>
      <c r="U68">
        <f>IFERROR(ROUND(E68,0),"null")</f>
        <v>85</v>
      </c>
      <c r="V68">
        <f>IFERROR(ROUND(I68,0),"null")</f>
        <v>73</v>
      </c>
      <c r="W68">
        <f>IFERROR(ROUND(M68,0), "null")</f>
        <v>92</v>
      </c>
      <c r="X68" t="str">
        <f>IF(AND(A69=A68, U69&gt;99, U68&gt;99), "full access", "")</f>
        <v/>
      </c>
      <c r="Y68" t="str">
        <f>IF(AND(A69=A68, V69&gt;99, V68&gt;99), "full access", "")</f>
        <v/>
      </c>
      <c r="Z68" t="str">
        <f>IF(AND(A69=A68, W69&gt;99, W68&gt;99), "full access", "")</f>
        <v/>
      </c>
      <c r="AA68">
        <f>IF(AND(ISNUMBER(S68), ISNUMBER(T68)), S68 - T68, "")</f>
        <v>1.3254651679999996</v>
      </c>
      <c r="AB68" t="str">
        <f>_xlfn.XLOOKUP(A68, Regions!A:A, Regions!B:B, "Not Found")</f>
        <v>Sub-Saharan Africa</v>
      </c>
    </row>
    <row r="69" spans="1:28" ht="12.75" x14ac:dyDescent="0.2">
      <c r="A69" s="1" t="s">
        <v>51</v>
      </c>
      <c r="B69" s="1">
        <v>2020</v>
      </c>
      <c r="C69" s="1">
        <v>555.98797609999997</v>
      </c>
      <c r="D69" s="1">
        <v>66.652000430000001</v>
      </c>
      <c r="E69" s="1">
        <v>88.769606420000002</v>
      </c>
      <c r="F69" s="1">
        <v>7.9041508460000003</v>
      </c>
      <c r="G69" s="1">
        <v>3.2091477159999999</v>
      </c>
      <c r="H69" s="1">
        <v>0.1170950144</v>
      </c>
      <c r="I69" s="1">
        <v>80.114525439999994</v>
      </c>
      <c r="J69" s="1">
        <v>9.9111270220000005</v>
      </c>
      <c r="K69" s="1">
        <v>9.6232170030000006</v>
      </c>
      <c r="L69" s="1">
        <v>0.35113053970000002</v>
      </c>
      <c r="M69" s="1">
        <v>93.1</v>
      </c>
      <c r="N69" s="1">
        <v>6.9</v>
      </c>
      <c r="O69" s="1">
        <v>0</v>
      </c>
      <c r="P69" s="1">
        <v>0</v>
      </c>
      <c r="Q69" s="1">
        <f>IF(A69=A68, B69-B68,"")</f>
        <v>5</v>
      </c>
      <c r="R69" t="str">
        <f>IFERROR(IF(A70=A69, (E70-E69)/(B70-B69), ""), "null")</f>
        <v/>
      </c>
      <c r="S69" t="str">
        <f>IFERROR(IF(A70=A69, (I70-I69)/(B70-B69), ""), "null")</f>
        <v/>
      </c>
      <c r="T69" t="str">
        <f>IFERROR(IF(A70=A69, (M70-M69)/(B70-B69), ""), "null")</f>
        <v/>
      </c>
      <c r="U69">
        <f>IFERROR(ROUND(E69,0),"null")</f>
        <v>89</v>
      </c>
      <c r="V69">
        <f>IFERROR(ROUND(I69,0),"null")</f>
        <v>80</v>
      </c>
      <c r="W69">
        <f>IFERROR(ROUND(M69,0), "null")</f>
        <v>93</v>
      </c>
      <c r="X69" t="str">
        <f>IF(AND(A70=A69, U70&gt;99, U69&gt;99), "full access", "")</f>
        <v/>
      </c>
      <c r="Y69" t="str">
        <f>IF(AND(A70=A69, V70&gt;99, V69&gt;99), "full access", "")</f>
        <v/>
      </c>
      <c r="Z69" t="str">
        <f>IF(AND(A70=A69, W70&gt;99, W69&gt;99), "full access", "")</f>
        <v/>
      </c>
      <c r="AA69" t="str">
        <f>IF(AND(ISNUMBER(S69), ISNUMBER(T69)), S69 - T69, "")</f>
        <v/>
      </c>
      <c r="AB69" t="str">
        <f>_xlfn.XLOOKUP(A69, Regions!A:A, Regions!B:B, "Not Found")</f>
        <v>Sub-Saharan Africa</v>
      </c>
    </row>
    <row r="70" spans="1:28" ht="12.75" x14ac:dyDescent="0.2">
      <c r="A70" s="1" t="s">
        <v>52</v>
      </c>
      <c r="B70" s="1">
        <v>2015</v>
      </c>
      <c r="C70" s="1">
        <v>15521.434569999999</v>
      </c>
      <c r="D70" s="1">
        <v>22.187999730000001</v>
      </c>
      <c r="E70" s="1">
        <v>68.443848959999997</v>
      </c>
      <c r="F70" s="1">
        <v>8.6032481930000007</v>
      </c>
      <c r="G70" s="1">
        <v>9.6029948170000008</v>
      </c>
      <c r="H70" s="1">
        <v>13.34990803</v>
      </c>
      <c r="I70" s="1">
        <v>62.711116680000003</v>
      </c>
      <c r="J70" s="1">
        <v>9.432045638</v>
      </c>
      <c r="K70" s="1">
        <v>11.750895959999999</v>
      </c>
      <c r="L70" s="1">
        <v>16.105941720000001</v>
      </c>
      <c r="M70" s="1">
        <v>88.548191439999997</v>
      </c>
      <c r="N70" s="1">
        <v>5.6967034720000003</v>
      </c>
      <c r="O70" s="1">
        <v>2.0704456869999999</v>
      </c>
      <c r="P70" s="1">
        <v>3.6846594000000001</v>
      </c>
      <c r="Q70" s="1" t="str">
        <f>IF(A70=A69, B70-B69,"")</f>
        <v/>
      </c>
      <c r="R70">
        <f>IFERROR(IF(A71=A70, (E71-E70)/(B71-B70), ""), "null")</f>
        <v>0.55520720199999973</v>
      </c>
      <c r="S70">
        <f>IFERROR(IF(A71=A70, (I71-I70)/(B71-B70), ""), "null")</f>
        <v>0.47120783000000016</v>
      </c>
      <c r="T70">
        <f>IFERROR(IF(A71=A70, (M71-M70)/(B71-B70), ""), "null")</f>
        <v>0.38197714599999982</v>
      </c>
      <c r="U70">
        <f>IFERROR(ROUND(E70,0),"null")</f>
        <v>68</v>
      </c>
      <c r="V70">
        <f>IFERROR(ROUND(I70,0),"null")</f>
        <v>63</v>
      </c>
      <c r="W70">
        <f>IFERROR(ROUND(M70,0), "null")</f>
        <v>89</v>
      </c>
      <c r="X70" t="str">
        <f>IF(AND(A71=A70, U71&gt;99, U70&gt;99), "full access", "")</f>
        <v/>
      </c>
      <c r="Y70" t="str">
        <f>IF(AND(A71=A70, V71&gt;99, V70&gt;99), "full access", "")</f>
        <v/>
      </c>
      <c r="Z70" t="str">
        <f>IF(AND(A71=A70, W71&gt;99, W70&gt;99), "full access", "")</f>
        <v/>
      </c>
      <c r="AA70">
        <f>IF(AND(ISNUMBER(S70), ISNUMBER(T70)), S70 - T70, "")</f>
        <v>8.9230684000000338E-2</v>
      </c>
      <c r="AB70" t="str">
        <f>_xlfn.XLOOKUP(A70, Regions!A:A, Regions!B:B, "Not Found")</f>
        <v>East Asia &amp; Pacific</v>
      </c>
    </row>
    <row r="71" spans="1:28" ht="12.75" x14ac:dyDescent="0.2">
      <c r="A71" s="1" t="s">
        <v>52</v>
      </c>
      <c r="B71" s="1">
        <v>2020</v>
      </c>
      <c r="C71" s="1">
        <v>16718.970700000002</v>
      </c>
      <c r="D71" s="1">
        <v>24.23200035</v>
      </c>
      <c r="E71" s="1">
        <v>71.219884969999995</v>
      </c>
      <c r="F71" s="1">
        <v>13.90222204</v>
      </c>
      <c r="G71" s="1">
        <v>5.6772185579999999</v>
      </c>
      <c r="H71" s="1">
        <v>9.2006744339999997</v>
      </c>
      <c r="I71" s="1">
        <v>65.067155830000004</v>
      </c>
      <c r="J71" s="1">
        <v>15.51772278</v>
      </c>
      <c r="K71" s="1">
        <v>7.4928993070000001</v>
      </c>
      <c r="L71" s="1">
        <v>11.92222209</v>
      </c>
      <c r="M71" s="1">
        <v>90.458077169999996</v>
      </c>
      <c r="N71" s="1">
        <v>8.8509147200000005</v>
      </c>
      <c r="O71" s="1">
        <v>0</v>
      </c>
      <c r="P71" s="1">
        <v>0.69100811439999998</v>
      </c>
      <c r="Q71" s="1">
        <f>IF(A71=A70, B71-B70,"")</f>
        <v>5</v>
      </c>
      <c r="R71" t="str">
        <f>IFERROR(IF(A72=A71, (E72-E71)/(B72-B71), ""), "null")</f>
        <v/>
      </c>
      <c r="S71" t="str">
        <f>IFERROR(IF(A72=A71, (I72-I71)/(B72-B71), ""), "null")</f>
        <v/>
      </c>
      <c r="T71" t="str">
        <f>IFERROR(IF(A72=A71, (M72-M71)/(B72-B71), ""), "null")</f>
        <v/>
      </c>
      <c r="U71">
        <f>IFERROR(ROUND(E71,0),"null")</f>
        <v>71</v>
      </c>
      <c r="V71">
        <f>IFERROR(ROUND(I71,0),"null")</f>
        <v>65</v>
      </c>
      <c r="W71">
        <f>IFERROR(ROUND(M71,0), "null")</f>
        <v>90</v>
      </c>
      <c r="X71" t="str">
        <f>IF(AND(A72=A71, U72&gt;99, U71&gt;99), "full access", "")</f>
        <v/>
      </c>
      <c r="Y71" t="str">
        <f>IF(AND(A72=A71, V72&gt;99, V71&gt;99), "full access", "")</f>
        <v/>
      </c>
      <c r="Z71" t="str">
        <f>IF(AND(A72=A71, W72&gt;99, W71&gt;99), "full access", "")</f>
        <v/>
      </c>
      <c r="AA71" t="str">
        <f>IF(AND(ISNUMBER(S71), ISNUMBER(T71)), S71 - T71, "")</f>
        <v/>
      </c>
      <c r="AB71" t="str">
        <f>_xlfn.XLOOKUP(A71, Regions!A:A, Regions!B:B, "Not Found")</f>
        <v>East Asia &amp; Pacific</v>
      </c>
    </row>
    <row r="72" spans="1:28" ht="12.75" x14ac:dyDescent="0.2">
      <c r="A72" s="1" t="s">
        <v>53</v>
      </c>
      <c r="B72" s="1">
        <v>2015</v>
      </c>
      <c r="C72" s="1">
        <v>23298.376950000002</v>
      </c>
      <c r="D72" s="1">
        <v>54.57799911</v>
      </c>
      <c r="E72" s="1">
        <v>63.973990120000003</v>
      </c>
      <c r="F72" s="1">
        <v>11.23827056</v>
      </c>
      <c r="G72" s="1">
        <v>17.651358330000001</v>
      </c>
      <c r="H72" s="1">
        <v>7.1363809839999996</v>
      </c>
      <c r="I72" s="1">
        <v>42.005669210000001</v>
      </c>
      <c r="J72" s="1">
        <v>11.073386409999999</v>
      </c>
      <c r="K72" s="1">
        <v>32.39404459</v>
      </c>
      <c r="L72" s="1">
        <v>14.52689979</v>
      </c>
      <c r="M72" s="1">
        <v>82.256907909999995</v>
      </c>
      <c r="N72" s="1">
        <v>11.37549377</v>
      </c>
      <c r="O72" s="1">
        <v>5.3819035130000001</v>
      </c>
      <c r="P72" s="1">
        <v>0.98569480279999999</v>
      </c>
      <c r="Q72" s="1" t="str">
        <f>IF(A72=A71, B72-B71,"")</f>
        <v/>
      </c>
      <c r="R72">
        <f>IFERROR(IF(A73=A72, (E73-E72)/(B73-B72), ""), "null")</f>
        <v>0.34928561199999847</v>
      </c>
      <c r="S72">
        <f>IFERROR(IF(A73=A72, (I73-I72)/(B73-B72), ""), "null")</f>
        <v>0.30438238200000001</v>
      </c>
      <c r="T72">
        <f>IFERROR(IF(A73=A72, (M73-M72)/(B73-B72), ""), "null")</f>
        <v>-3.4664609999998673E-2</v>
      </c>
      <c r="U72">
        <f>IFERROR(ROUND(E72,0),"null")</f>
        <v>64</v>
      </c>
      <c r="V72">
        <f>IFERROR(ROUND(I72,0),"null")</f>
        <v>42</v>
      </c>
      <c r="W72">
        <f>IFERROR(ROUND(M72,0), "null")</f>
        <v>82</v>
      </c>
      <c r="X72" t="str">
        <f>IF(AND(A73=A72, U73&gt;99, U72&gt;99), "full access", "")</f>
        <v/>
      </c>
      <c r="Y72" t="str">
        <f>IF(AND(A73=A72, V73&gt;99, V72&gt;99), "full access", "")</f>
        <v/>
      </c>
      <c r="Z72" t="str">
        <f>IF(AND(A73=A72, W73&gt;99, W72&gt;99), "full access", "")</f>
        <v/>
      </c>
      <c r="AA72">
        <f>IF(AND(ISNUMBER(S72), ISNUMBER(T72)), S72 - T72, "")</f>
        <v>0.33904699199999866</v>
      </c>
      <c r="AB72" t="str">
        <f>_xlfn.XLOOKUP(A72, Regions!A:A, Regions!B:B, "Not Found")</f>
        <v>Sub-Saharan Africa</v>
      </c>
    </row>
    <row r="73" spans="1:28" ht="12.75" x14ac:dyDescent="0.2">
      <c r="A73" s="1" t="s">
        <v>53</v>
      </c>
      <c r="B73" s="1">
        <v>2020</v>
      </c>
      <c r="C73" s="1">
        <v>26545.863280000001</v>
      </c>
      <c r="D73" s="1">
        <v>57.560005189999998</v>
      </c>
      <c r="E73" s="1">
        <v>65.720418179999996</v>
      </c>
      <c r="F73" s="1">
        <v>12.874748629999999</v>
      </c>
      <c r="G73" s="1">
        <v>15.00100626</v>
      </c>
      <c r="H73" s="1">
        <v>6.4038269269999999</v>
      </c>
      <c r="I73" s="1">
        <v>43.527581120000001</v>
      </c>
      <c r="J73" s="1">
        <v>12.67259943</v>
      </c>
      <c r="K73" s="1">
        <v>30.12380645</v>
      </c>
      <c r="L73" s="1">
        <v>13.676012999999999</v>
      </c>
      <c r="M73" s="1">
        <v>82.083584860000002</v>
      </c>
      <c r="N73" s="1">
        <v>13.023796770000001</v>
      </c>
      <c r="O73" s="1">
        <v>3.8507013510000001</v>
      </c>
      <c r="P73" s="1">
        <v>1.041917019</v>
      </c>
      <c r="Q73" s="1">
        <f>IF(A73=A72, B73-B72,"")</f>
        <v>5</v>
      </c>
      <c r="R73" t="str">
        <f>IFERROR(IF(A74=A73, (E74-E73)/(B74-B73), ""), "null")</f>
        <v/>
      </c>
      <c r="S73" t="str">
        <f>IFERROR(IF(A74=A73, (I74-I73)/(B74-B73), ""), "null")</f>
        <v/>
      </c>
      <c r="T73" t="str">
        <f>IFERROR(IF(A74=A73, (M74-M73)/(B74-B73), ""), "null")</f>
        <v/>
      </c>
      <c r="U73">
        <f>IFERROR(ROUND(E73,0),"null")</f>
        <v>66</v>
      </c>
      <c r="V73">
        <f>IFERROR(ROUND(I73,0),"null")</f>
        <v>44</v>
      </c>
      <c r="W73">
        <f>IFERROR(ROUND(M73,0), "null")</f>
        <v>82</v>
      </c>
      <c r="X73" t="str">
        <f>IF(AND(A74=A73, U74&gt;99, U73&gt;99), "full access", "")</f>
        <v/>
      </c>
      <c r="Y73" t="str">
        <f>IF(AND(A74=A73, V74&gt;99, V73&gt;99), "full access", "")</f>
        <v/>
      </c>
      <c r="Z73" t="str">
        <f>IF(AND(A74=A73, W74&gt;99, W73&gt;99), "full access", "")</f>
        <v/>
      </c>
      <c r="AA73" t="str">
        <f>IF(AND(ISNUMBER(S73), ISNUMBER(T73)), S73 - T73, "")</f>
        <v/>
      </c>
      <c r="AB73" t="str">
        <f>_xlfn.XLOOKUP(A73, Regions!A:A, Regions!B:B, "Not Found")</f>
        <v>Sub-Saharan Africa</v>
      </c>
    </row>
    <row r="74" spans="1:28" ht="12.75" x14ac:dyDescent="0.2">
      <c r="A74" s="1" t="s">
        <v>54</v>
      </c>
      <c r="B74" s="1">
        <v>2015</v>
      </c>
      <c r="C74" s="1">
        <v>36026.667970000002</v>
      </c>
      <c r="D74" s="1">
        <v>81.259002690000003</v>
      </c>
      <c r="E74" s="1">
        <v>99.229221390000006</v>
      </c>
      <c r="F74" s="1">
        <v>0</v>
      </c>
      <c r="G74" s="1">
        <v>0.77077860909999996</v>
      </c>
      <c r="H74" s="1">
        <v>0</v>
      </c>
      <c r="I74" s="1">
        <v>98.81619508</v>
      </c>
      <c r="J74" s="1">
        <v>0</v>
      </c>
      <c r="K74" s="1">
        <v>1.183804922</v>
      </c>
      <c r="L74" s="1">
        <v>0</v>
      </c>
      <c r="M74" s="1">
        <v>99.324478850000006</v>
      </c>
      <c r="N74" s="1">
        <v>0</v>
      </c>
      <c r="O74" s="1">
        <v>0.67552114730000001</v>
      </c>
      <c r="P74" s="1">
        <v>0</v>
      </c>
      <c r="Q74" s="1" t="str">
        <f>IF(A74=A73, B74-B73,"")</f>
        <v/>
      </c>
      <c r="R74">
        <f>IFERROR(IF(A75=A74, (E75-E74)/(B75-B74), ""), "null")</f>
        <v>-1.4821460000007391E-3</v>
      </c>
      <c r="S74">
        <f>IFERROR(IF(A75=A74, (I75-I74)/(B75-B74), ""), "null")</f>
        <v>4.8860164000001302E-2</v>
      </c>
      <c r="T74">
        <f>IFERROR(IF(A75=A74, (M75-M74)/(B75-B74), ""), "null")</f>
        <v>-1.3240238000000204E-2</v>
      </c>
      <c r="U74">
        <f>IFERROR(ROUND(E74,0),"null")</f>
        <v>99</v>
      </c>
      <c r="V74">
        <f>IFERROR(ROUND(I74,0),"null")</f>
        <v>99</v>
      </c>
      <c r="W74">
        <f>IFERROR(ROUND(M74,0), "null")</f>
        <v>99</v>
      </c>
      <c r="X74" t="str">
        <f>IF(AND(A75=A74, U75&gt;99, U74&gt;99), "full access", "")</f>
        <v/>
      </c>
      <c r="Y74" t="str">
        <f>IF(AND(A75=A74, V75&gt;99, V74&gt;99), "full access", "")</f>
        <v/>
      </c>
      <c r="Z74" t="str">
        <f>IF(AND(A75=A74, W75&gt;99, W74&gt;99), "full access", "")</f>
        <v/>
      </c>
      <c r="AA74">
        <f>IF(AND(ISNUMBER(S74), ISNUMBER(T74)), S74 - T74, "")</f>
        <v>6.2100402000001505E-2</v>
      </c>
      <c r="AB74" t="str">
        <f>_xlfn.XLOOKUP(A74, Regions!A:A, Regions!B:B, "Not Found")</f>
        <v>North America</v>
      </c>
    </row>
    <row r="75" spans="1:28" ht="12.75" x14ac:dyDescent="0.2">
      <c r="A75" s="1" t="s">
        <v>54</v>
      </c>
      <c r="B75" s="1">
        <v>2020</v>
      </c>
      <c r="C75" s="1">
        <v>37742.15625</v>
      </c>
      <c r="D75" s="1">
        <v>81.562004090000002</v>
      </c>
      <c r="E75" s="1">
        <v>99.221810660000003</v>
      </c>
      <c r="F75" s="1">
        <v>0</v>
      </c>
      <c r="G75" s="1">
        <v>0.77818933690000003</v>
      </c>
      <c r="H75" s="1">
        <v>0</v>
      </c>
      <c r="I75" s="1">
        <v>99.060495900000006</v>
      </c>
      <c r="J75" s="1">
        <v>0</v>
      </c>
      <c r="K75" s="1">
        <v>0.9395041006</v>
      </c>
      <c r="L75" s="1">
        <v>0</v>
      </c>
      <c r="M75" s="1">
        <v>99.258277660000005</v>
      </c>
      <c r="N75" s="1">
        <v>0</v>
      </c>
      <c r="O75" s="1">
        <v>0.74172233710000002</v>
      </c>
      <c r="P75" s="1">
        <v>0</v>
      </c>
      <c r="Q75" s="1">
        <f>IF(A75=A74, B75-B74,"")</f>
        <v>5</v>
      </c>
      <c r="R75" t="str">
        <f>IFERROR(IF(A76=A75, (E76-E75)/(B76-B75), ""), "null")</f>
        <v/>
      </c>
      <c r="S75" t="str">
        <f>IFERROR(IF(A76=A75, (I76-I75)/(B76-B75), ""), "null")</f>
        <v/>
      </c>
      <c r="T75" t="str">
        <f>IFERROR(IF(A76=A75, (M76-M75)/(B76-B75), ""), "null")</f>
        <v/>
      </c>
      <c r="U75">
        <f>IFERROR(ROUND(E75,0),"null")</f>
        <v>99</v>
      </c>
      <c r="V75">
        <f>IFERROR(ROUND(I75,0),"null")</f>
        <v>99</v>
      </c>
      <c r="W75">
        <f>IFERROR(ROUND(M75,0), "null")</f>
        <v>99</v>
      </c>
      <c r="X75" t="str">
        <f>IF(AND(A76=A75, U76&gt;99, U75&gt;99), "full access", "")</f>
        <v/>
      </c>
      <c r="Y75" t="str">
        <f>IF(AND(A76=A75, V76&gt;99, V75&gt;99), "full access", "")</f>
        <v/>
      </c>
      <c r="Z75" t="str">
        <f>IF(AND(A76=A75, W76&gt;99, W75&gt;99), "full access", "")</f>
        <v/>
      </c>
      <c r="AA75" t="str">
        <f>IF(AND(ISNUMBER(S75), ISNUMBER(T75)), S75 - T75, "")</f>
        <v/>
      </c>
      <c r="AB75" t="str">
        <f>_xlfn.XLOOKUP(A75, Regions!A:A, Regions!B:B, "Not Found")</f>
        <v>North America</v>
      </c>
    </row>
    <row r="76" spans="1:28" ht="12.75" x14ac:dyDescent="0.2">
      <c r="A76" s="1" t="s">
        <v>55</v>
      </c>
      <c r="B76" s="1">
        <v>2015</v>
      </c>
      <c r="C76" s="1">
        <v>61.721000670000002</v>
      </c>
      <c r="D76" s="1">
        <v>100</v>
      </c>
      <c r="E76" s="1">
        <v>96.125</v>
      </c>
      <c r="F76" s="1">
        <v>0</v>
      </c>
      <c r="G76" s="1">
        <v>3.875</v>
      </c>
      <c r="H76" s="1">
        <v>0</v>
      </c>
      <c r="I76" s="1" t="s">
        <v>21</v>
      </c>
      <c r="J76" s="1" t="s">
        <v>21</v>
      </c>
      <c r="K76" s="1" t="s">
        <v>21</v>
      </c>
      <c r="L76" s="1" t="s">
        <v>21</v>
      </c>
      <c r="M76" s="1">
        <v>96.125</v>
      </c>
      <c r="N76" s="1">
        <v>0</v>
      </c>
      <c r="O76" s="1">
        <v>3.875</v>
      </c>
      <c r="P76" s="1">
        <v>0</v>
      </c>
      <c r="Q76" s="1" t="str">
        <f>IF(A76=A75, B76-B75,"")</f>
        <v/>
      </c>
      <c r="R76">
        <f>IFERROR(IF(A77=A76, (E77-E76)/(B77-B76), ""), "null")</f>
        <v>0</v>
      </c>
      <c r="S76" t="str">
        <f>IFERROR(IF(A77=A76, (I77-I76)/(B77-B76), ""), "null")</f>
        <v>null</v>
      </c>
      <c r="T76">
        <f>IFERROR(IF(A77=A76, (M77-M76)/(B77-B76), ""), "null")</f>
        <v>0</v>
      </c>
      <c r="U76">
        <f>IFERROR(ROUND(E76,0),"null")</f>
        <v>96</v>
      </c>
      <c r="V76" t="str">
        <f>IFERROR(ROUND(I76,0),"null")</f>
        <v>null</v>
      </c>
      <c r="W76">
        <f>IFERROR(ROUND(M76,0), "null")</f>
        <v>96</v>
      </c>
      <c r="X76" t="str">
        <f>IF(AND(A77=A76, U77&gt;99, U76&gt;99), "full access", "")</f>
        <v/>
      </c>
      <c r="Y76" t="str">
        <f>IF(AND(A77=A76, V77&gt;99, V76&gt;99), "full access", "")</f>
        <v>full access</v>
      </c>
      <c r="Z76" t="str">
        <f>IF(AND(A77=A76, W77&gt;99, W76&gt;99), "full access", "")</f>
        <v/>
      </c>
      <c r="AA76" t="str">
        <f>IF(AND(ISNUMBER(S76), ISNUMBER(T76)), S76 - T76, "")</f>
        <v/>
      </c>
      <c r="AB76" t="str">
        <f>_xlfn.XLOOKUP(A76, Regions!A:A, Regions!B:B, "Not Found")</f>
        <v>Latin America &amp; Caribbean</v>
      </c>
    </row>
    <row r="77" spans="1:28" ht="12.75" x14ac:dyDescent="0.2">
      <c r="A77" s="1" t="s">
        <v>55</v>
      </c>
      <c r="B77" s="1">
        <v>2016</v>
      </c>
      <c r="C77" s="1">
        <v>62.563999180000003</v>
      </c>
      <c r="D77" s="1">
        <v>100</v>
      </c>
      <c r="E77" s="1">
        <v>96.125</v>
      </c>
      <c r="F77" s="1">
        <v>0</v>
      </c>
      <c r="G77" s="1">
        <v>3.875</v>
      </c>
      <c r="H77" s="1">
        <v>0</v>
      </c>
      <c r="I77" s="1" t="s">
        <v>21</v>
      </c>
      <c r="J77" s="1" t="s">
        <v>21</v>
      </c>
      <c r="K77" s="1" t="s">
        <v>21</v>
      </c>
      <c r="L77" s="1" t="s">
        <v>21</v>
      </c>
      <c r="M77" s="1">
        <v>96.125</v>
      </c>
      <c r="N77" s="1">
        <v>0</v>
      </c>
      <c r="O77" s="1">
        <v>3.875</v>
      </c>
      <c r="P77" s="1">
        <v>0</v>
      </c>
      <c r="Q77" s="1">
        <f>IF(A77=A76, B77-B76,"")</f>
        <v>1</v>
      </c>
      <c r="R77" t="str">
        <f>IFERROR(IF(A78=A77, (E78-E77)/(B78-B77), ""), "null")</f>
        <v/>
      </c>
      <c r="S77" t="str">
        <f>IFERROR(IF(A78=A77, (I78-I77)/(B78-B77), ""), "null")</f>
        <v/>
      </c>
      <c r="T77" t="str">
        <f>IFERROR(IF(A78=A77, (M78-M77)/(B78-B77), ""), "null")</f>
        <v/>
      </c>
      <c r="U77">
        <f>IFERROR(ROUND(E77,0),"null")</f>
        <v>96</v>
      </c>
      <c r="V77" t="str">
        <f>IFERROR(ROUND(I77,0),"null")</f>
        <v>null</v>
      </c>
      <c r="W77">
        <f>IFERROR(ROUND(M77,0), "null")</f>
        <v>96</v>
      </c>
      <c r="X77" t="str">
        <f>IF(AND(A78=A77, U78&gt;99, U77&gt;99), "full access", "")</f>
        <v/>
      </c>
      <c r="Y77" t="str">
        <f>IF(AND(A78=A77, V78&gt;99, V77&gt;99), "full access", "")</f>
        <v/>
      </c>
      <c r="Z77" t="str">
        <f>IF(AND(A78=A77, W78&gt;99, W77&gt;99), "full access", "")</f>
        <v/>
      </c>
      <c r="AA77" t="str">
        <f>IF(AND(ISNUMBER(S77), ISNUMBER(T77)), S77 - T77, "")</f>
        <v/>
      </c>
      <c r="AB77" t="str">
        <f>_xlfn.XLOOKUP(A77, Regions!A:A, Regions!B:B, "Not Found")</f>
        <v>Latin America &amp; Caribbean</v>
      </c>
    </row>
    <row r="78" spans="1:28" ht="12.75" x14ac:dyDescent="0.2">
      <c r="A78" s="1" t="s">
        <v>56</v>
      </c>
      <c r="B78" s="1">
        <v>2015</v>
      </c>
      <c r="C78" s="1">
        <v>4493.1708980000003</v>
      </c>
      <c r="D78" s="1">
        <v>40.277000430000001</v>
      </c>
      <c r="E78" s="1">
        <v>42.311345420000002</v>
      </c>
      <c r="F78" s="1">
        <v>21.343997179999999</v>
      </c>
      <c r="G78" s="1">
        <v>32.010174079999999</v>
      </c>
      <c r="H78" s="1">
        <v>4.3344833180000002</v>
      </c>
      <c r="I78" s="1">
        <v>31.891407789999999</v>
      </c>
      <c r="J78" s="1">
        <v>17.35785358</v>
      </c>
      <c r="K78" s="1">
        <v>43.702609250000002</v>
      </c>
      <c r="L78" s="1">
        <v>7.0481293919999999</v>
      </c>
      <c r="M78" s="1">
        <v>57.76209901</v>
      </c>
      <c r="N78" s="1">
        <v>27.25467806</v>
      </c>
      <c r="O78" s="1">
        <v>14.67255123</v>
      </c>
      <c r="P78" s="1">
        <v>0.31067170900000002</v>
      </c>
      <c r="Q78" s="1" t="str">
        <f>IF(A78=A77, B78-B77,"")</f>
        <v/>
      </c>
      <c r="R78">
        <f>IFERROR(IF(A79=A78, (E79-E78)/(B79-B78), ""), "null")</f>
        <v>-1.0217886739999997</v>
      </c>
      <c r="S78">
        <f>IFERROR(IF(A79=A78, (I79-I78)/(B79-B78), ""), "null")</f>
        <v>-0.75696272799999986</v>
      </c>
      <c r="T78">
        <f>IFERROR(IF(A79=A78, (M79-M78)/(B79-B78), ""), "null")</f>
        <v>-1.6200868119999996</v>
      </c>
      <c r="U78">
        <f>IFERROR(ROUND(E78,0),"null")</f>
        <v>42</v>
      </c>
      <c r="V78">
        <f>IFERROR(ROUND(I78,0),"null")</f>
        <v>32</v>
      </c>
      <c r="W78">
        <f>IFERROR(ROUND(M78,0), "null")</f>
        <v>58</v>
      </c>
      <c r="X78" t="str">
        <f>IF(AND(A79=A78, U79&gt;99, U78&gt;99), "full access", "")</f>
        <v/>
      </c>
      <c r="Y78" t="str">
        <f>IF(AND(A79=A78, V79&gt;99, V78&gt;99), "full access", "")</f>
        <v/>
      </c>
      <c r="Z78" t="str">
        <f>IF(AND(A79=A78, W79&gt;99, W78&gt;99), "full access", "")</f>
        <v/>
      </c>
      <c r="AA78">
        <f>IF(AND(ISNUMBER(S78), ISNUMBER(T78)), S78 - T78, "")</f>
        <v>0.86312408399999974</v>
      </c>
      <c r="AB78" t="str">
        <f>_xlfn.XLOOKUP(A78, Regions!A:A, Regions!B:B, "Not Found")</f>
        <v>Sub-Saharan Africa</v>
      </c>
    </row>
    <row r="79" spans="1:28" ht="12.75" x14ac:dyDescent="0.2">
      <c r="A79" s="1" t="s">
        <v>56</v>
      </c>
      <c r="B79" s="1">
        <v>2020</v>
      </c>
      <c r="C79" s="1">
        <v>4829.7641599999997</v>
      </c>
      <c r="D79" s="1">
        <v>42.197998050000002</v>
      </c>
      <c r="E79" s="1">
        <v>37.202402050000003</v>
      </c>
      <c r="F79" s="1">
        <v>25.682373479999999</v>
      </c>
      <c r="G79" s="1">
        <v>33.53911377</v>
      </c>
      <c r="H79" s="1">
        <v>3.5761107079999999</v>
      </c>
      <c r="I79" s="1">
        <v>28.106594149999999</v>
      </c>
      <c r="J79" s="1">
        <v>19.405889899999998</v>
      </c>
      <c r="K79" s="1">
        <v>46.373073009999999</v>
      </c>
      <c r="L79" s="1">
        <v>6.1144429440000003</v>
      </c>
      <c r="M79" s="1">
        <v>49.661664950000002</v>
      </c>
      <c r="N79" s="1">
        <v>34.279780090000003</v>
      </c>
      <c r="O79" s="1">
        <v>15.95940214</v>
      </c>
      <c r="P79" s="1">
        <v>9.915281712E-2</v>
      </c>
      <c r="Q79" s="1">
        <f>IF(A79=A78, B79-B78,"")</f>
        <v>5</v>
      </c>
      <c r="R79" t="str">
        <f>IFERROR(IF(A80=A79, (E80-E79)/(B80-B79), ""), "null")</f>
        <v/>
      </c>
      <c r="S79" t="str">
        <f>IFERROR(IF(A80=A79, (I80-I79)/(B80-B79), ""), "null")</f>
        <v/>
      </c>
      <c r="T79" t="str">
        <f>IFERROR(IF(A80=A79, (M80-M79)/(B80-B79), ""), "null")</f>
        <v/>
      </c>
      <c r="U79">
        <f>IFERROR(ROUND(E79,0),"null")</f>
        <v>37</v>
      </c>
      <c r="V79">
        <f>IFERROR(ROUND(I79,0),"null")</f>
        <v>28</v>
      </c>
      <c r="W79">
        <f>IFERROR(ROUND(M79,0), "null")</f>
        <v>50</v>
      </c>
      <c r="X79" t="str">
        <f>IF(AND(A80=A79, U80&gt;99, U79&gt;99), "full access", "")</f>
        <v/>
      </c>
      <c r="Y79" t="str">
        <f>IF(AND(A80=A79, V80&gt;99, V79&gt;99), "full access", "")</f>
        <v/>
      </c>
      <c r="Z79" t="str">
        <f>IF(AND(A80=A79, W80&gt;99, W79&gt;99), "full access", "")</f>
        <v/>
      </c>
      <c r="AA79" t="str">
        <f>IF(AND(ISNUMBER(S79), ISNUMBER(T79)), S79 - T79, "")</f>
        <v/>
      </c>
      <c r="AB79" t="str">
        <f>_xlfn.XLOOKUP(A79, Regions!A:A, Regions!B:B, "Not Found")</f>
        <v>Sub-Saharan Africa</v>
      </c>
    </row>
    <row r="80" spans="1:28" ht="12.75" x14ac:dyDescent="0.2">
      <c r="A80" s="1" t="s">
        <v>57</v>
      </c>
      <c r="B80" s="1">
        <v>2015</v>
      </c>
      <c r="C80" s="1">
        <v>14110.9707</v>
      </c>
      <c r="D80" s="1">
        <v>22.515001300000002</v>
      </c>
      <c r="E80" s="1">
        <v>44.399096970000002</v>
      </c>
      <c r="F80" s="1">
        <v>13.51638311</v>
      </c>
      <c r="G80" s="1">
        <v>34.702739940000001</v>
      </c>
      <c r="H80" s="1">
        <v>7.3817799820000003</v>
      </c>
      <c r="I80" s="1">
        <v>35.578900740000002</v>
      </c>
      <c r="J80" s="1">
        <v>13.876413980000001</v>
      </c>
      <c r="K80" s="1">
        <v>41.266156469999999</v>
      </c>
      <c r="L80" s="1">
        <v>9.2785288060000006</v>
      </c>
      <c r="M80" s="1">
        <v>74.753651779999998</v>
      </c>
      <c r="N80" s="1">
        <v>12.27734182</v>
      </c>
      <c r="O80" s="1">
        <v>12.11485643</v>
      </c>
      <c r="P80" s="1">
        <v>0.85414997150000005</v>
      </c>
      <c r="Q80" s="1" t="str">
        <f>IF(A80=A79, B80-B79,"")</f>
        <v/>
      </c>
      <c r="R80">
        <f>IFERROR(IF(A81=A80, (E81-E80)/(B81-B80), ""), "null")</f>
        <v>0.35768756399999974</v>
      </c>
      <c r="S80">
        <f>IFERROR(IF(A81=A80, (I81-I80)/(B81-B80), ""), "null")</f>
        <v>0.39926290199999953</v>
      </c>
      <c r="T80">
        <f>IFERROR(IF(A81=A80, (M81-M80)/(B81-B80), ""), "null")</f>
        <v>-0.11228573799999993</v>
      </c>
      <c r="U80">
        <f>IFERROR(ROUND(E80,0),"null")</f>
        <v>44</v>
      </c>
      <c r="V80">
        <f>IFERROR(ROUND(I80,0),"null")</f>
        <v>36</v>
      </c>
      <c r="W80">
        <f>IFERROR(ROUND(M80,0), "null")</f>
        <v>75</v>
      </c>
      <c r="X80" t="str">
        <f>IF(AND(A81=A80, U81&gt;99, U80&gt;99), "full access", "")</f>
        <v/>
      </c>
      <c r="Y80" t="str">
        <f>IF(AND(A81=A80, V81&gt;99, V80&gt;99), "full access", "")</f>
        <v/>
      </c>
      <c r="Z80" t="str">
        <f>IF(AND(A81=A80, W81&gt;99, W80&gt;99), "full access", "")</f>
        <v/>
      </c>
      <c r="AA80">
        <f>IF(AND(ISNUMBER(S80), ISNUMBER(T80)), S80 - T80, "")</f>
        <v>0.51154863999999944</v>
      </c>
      <c r="AB80" t="str">
        <f>_xlfn.XLOOKUP(A80, Regions!A:A, Regions!B:B, "Not Found")</f>
        <v>Sub-Saharan Africa</v>
      </c>
    </row>
    <row r="81" spans="1:28" ht="12.75" x14ac:dyDescent="0.2">
      <c r="A81" s="1" t="s">
        <v>57</v>
      </c>
      <c r="B81" s="1">
        <v>2020</v>
      </c>
      <c r="C81" s="1">
        <v>16425.859380000002</v>
      </c>
      <c r="D81" s="1">
        <v>23.520000459999999</v>
      </c>
      <c r="E81" s="1">
        <v>46.187534790000001</v>
      </c>
      <c r="F81" s="1">
        <v>14.74028929</v>
      </c>
      <c r="G81" s="1">
        <v>31.562457139999999</v>
      </c>
      <c r="H81" s="1">
        <v>7.5097187840000004</v>
      </c>
      <c r="I81" s="1">
        <v>37.575215249999999</v>
      </c>
      <c r="J81" s="1">
        <v>14.35396111</v>
      </c>
      <c r="K81" s="1">
        <v>38.524967609999997</v>
      </c>
      <c r="L81" s="1">
        <v>9.5458560269999992</v>
      </c>
      <c r="M81" s="1">
        <v>74.192223089999999</v>
      </c>
      <c r="N81" s="1">
        <v>15.99651381</v>
      </c>
      <c r="O81" s="1">
        <v>8.9224527210000009</v>
      </c>
      <c r="P81" s="1">
        <v>0.88881038430000003</v>
      </c>
      <c r="Q81" s="1">
        <f>IF(A81=A80, B81-B80,"")</f>
        <v>5</v>
      </c>
      <c r="R81" t="str">
        <f>IFERROR(IF(A82=A81, (E82-E81)/(B82-B81), ""), "null")</f>
        <v/>
      </c>
      <c r="S81" t="str">
        <f>IFERROR(IF(A82=A81, (I82-I81)/(B82-B81), ""), "null")</f>
        <v/>
      </c>
      <c r="T81" t="str">
        <f>IFERROR(IF(A82=A81, (M82-M81)/(B82-B81), ""), "null")</f>
        <v/>
      </c>
      <c r="U81">
        <f>IFERROR(ROUND(E81,0),"null")</f>
        <v>46</v>
      </c>
      <c r="V81">
        <f>IFERROR(ROUND(I81,0),"null")</f>
        <v>38</v>
      </c>
      <c r="W81">
        <f>IFERROR(ROUND(M81,0), "null")</f>
        <v>74</v>
      </c>
      <c r="X81" t="str">
        <f>IF(AND(A82=A81, U82&gt;99, U81&gt;99), "full access", "")</f>
        <v/>
      </c>
      <c r="Y81" t="str">
        <f>IF(AND(A82=A81, V82&gt;99, V81&gt;99), "full access", "")</f>
        <v/>
      </c>
      <c r="Z81" t="str">
        <f>IF(AND(A82=A81, W82&gt;99, W81&gt;99), "full access", "")</f>
        <v/>
      </c>
      <c r="AA81" t="str">
        <f>IF(AND(ISNUMBER(S81), ISNUMBER(T81)), S81 - T81, "")</f>
        <v/>
      </c>
      <c r="AB81" t="str">
        <f>_xlfn.XLOOKUP(A81, Regions!A:A, Regions!B:B, "Not Found")</f>
        <v>Sub-Saharan Africa</v>
      </c>
    </row>
    <row r="82" spans="1:28" ht="12.75" x14ac:dyDescent="0.2">
      <c r="A82" s="1" t="s">
        <v>58</v>
      </c>
      <c r="B82" s="1">
        <v>2015</v>
      </c>
      <c r="C82" s="1">
        <v>165.38699339999999</v>
      </c>
      <c r="D82" s="1">
        <v>30.96199799</v>
      </c>
      <c r="E82" s="1">
        <v>94.15</v>
      </c>
      <c r="F82" s="1">
        <v>0</v>
      </c>
      <c r="G82" s="1">
        <v>5.85</v>
      </c>
      <c r="H82" s="1">
        <v>0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tr">
        <f>IF(A82=A81, B82-B81,"")</f>
        <v/>
      </c>
      <c r="R82">
        <f>IFERROR(IF(A83=A82, (E83-E82)/(B83-B82), ""), "null")</f>
        <v>0</v>
      </c>
      <c r="S82" t="str">
        <f>IFERROR(IF(A83=A82, (I83-I82)/(B83-B82), ""), "null")</f>
        <v>null</v>
      </c>
      <c r="T82" t="str">
        <f>IFERROR(IF(A83=A82, (M83-M82)/(B83-B82), ""), "null")</f>
        <v>null</v>
      </c>
      <c r="U82">
        <f>IFERROR(ROUND(E82,0),"null")</f>
        <v>94</v>
      </c>
      <c r="V82" t="str">
        <f>IFERROR(ROUND(I82,0),"null")</f>
        <v>null</v>
      </c>
      <c r="W82" t="str">
        <f>IFERROR(ROUND(M82,0), "null")</f>
        <v>null</v>
      </c>
      <c r="X82" t="str">
        <f>IF(AND(A83=A82, U83&gt;99, U82&gt;99), "full access", "")</f>
        <v/>
      </c>
      <c r="Y82" t="str">
        <f>IF(AND(A83=A82, V83&gt;99, V82&gt;99), "full access", "")</f>
        <v>full access</v>
      </c>
      <c r="Z82" t="str">
        <f>IF(AND(A83=A82, W83&gt;99, W82&gt;99), "full access", "")</f>
        <v>full access</v>
      </c>
      <c r="AA82" t="str">
        <f>IF(AND(ISNUMBER(S82), ISNUMBER(T82)), S82 - T82, "")</f>
        <v/>
      </c>
      <c r="AB82" t="str">
        <f>_xlfn.XLOOKUP(A82, Regions!A:A, Regions!B:B, "Not Found")</f>
        <v>Europe &amp; Central Asia</v>
      </c>
    </row>
    <row r="83" spans="1:28" ht="12.75" x14ac:dyDescent="0.2">
      <c r="A83" s="1" t="s">
        <v>58</v>
      </c>
      <c r="B83" s="1">
        <v>2017</v>
      </c>
      <c r="C83" s="1">
        <v>168.6660004</v>
      </c>
      <c r="D83" s="1">
        <v>30.913999560000001</v>
      </c>
      <c r="E83" s="1">
        <v>94.15</v>
      </c>
      <c r="F83" s="1">
        <v>0</v>
      </c>
      <c r="G83" s="1">
        <v>5.85</v>
      </c>
      <c r="H83" s="1">
        <v>0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>
        <f>IF(A83=A82, B83-B82,"")</f>
        <v>2</v>
      </c>
      <c r="R83" t="str">
        <f>IFERROR(IF(A84=A83, (E84-E83)/(B84-B83), ""), "null")</f>
        <v/>
      </c>
      <c r="S83" t="str">
        <f>IFERROR(IF(A84=A83, (I84-I83)/(B84-B83), ""), "null")</f>
        <v/>
      </c>
      <c r="T83" t="str">
        <f>IFERROR(IF(A84=A83, (M84-M83)/(B84-B83), ""), "null")</f>
        <v/>
      </c>
      <c r="U83">
        <f>IFERROR(ROUND(E83,0),"null")</f>
        <v>94</v>
      </c>
      <c r="V83" t="str">
        <f>IFERROR(ROUND(I83,0),"null")</f>
        <v>null</v>
      </c>
      <c r="W83" t="str">
        <f>IFERROR(ROUND(M83,0), "null")</f>
        <v>null</v>
      </c>
      <c r="X83" t="str">
        <f>IF(AND(A84=A83, U84&gt;99, U83&gt;99), "full access", "")</f>
        <v/>
      </c>
      <c r="Y83" t="str">
        <f>IF(AND(A84=A83, V84&gt;99, V83&gt;99), "full access", "")</f>
        <v/>
      </c>
      <c r="Z83" t="str">
        <f>IF(AND(A84=A83, W84&gt;99, W83&gt;99), "full access", "")</f>
        <v/>
      </c>
      <c r="AA83" t="str">
        <f>IF(AND(ISNUMBER(S83), ISNUMBER(T83)), S83 - T83, "")</f>
        <v/>
      </c>
      <c r="AB83" t="str">
        <f>_xlfn.XLOOKUP(A83, Regions!A:A, Regions!B:B, "Not Found")</f>
        <v>Europe &amp; Central Asia</v>
      </c>
    </row>
    <row r="84" spans="1:28" ht="12.75" x14ac:dyDescent="0.2">
      <c r="A84" s="1" t="s">
        <v>59</v>
      </c>
      <c r="B84" s="1">
        <v>2015</v>
      </c>
      <c r="C84" s="1">
        <v>17969.355469999999</v>
      </c>
      <c r="D84" s="1">
        <v>87.36000061</v>
      </c>
      <c r="E84" s="1">
        <v>99.506492719999997</v>
      </c>
      <c r="F84" s="1">
        <v>0</v>
      </c>
      <c r="G84" s="1">
        <v>0.49350727579999998</v>
      </c>
      <c r="H84" s="1">
        <v>0</v>
      </c>
      <c r="I84" s="1">
        <v>97.067698500000006</v>
      </c>
      <c r="J84" s="1">
        <v>0</v>
      </c>
      <c r="K84" s="1">
        <v>2.9323014980000002</v>
      </c>
      <c r="L84" s="1">
        <v>0</v>
      </c>
      <c r="M84" s="1">
        <v>99.859356980000001</v>
      </c>
      <c r="N84" s="1">
        <v>0</v>
      </c>
      <c r="O84" s="1">
        <v>0.1406430186</v>
      </c>
      <c r="P84" s="1">
        <v>0</v>
      </c>
      <c r="Q84" s="1" t="str">
        <f>IF(A84=A83, B84-B83,"")</f>
        <v/>
      </c>
      <c r="R84">
        <f>IFERROR(IF(A85=A84, (E85-E84)/(B85-B84), ""), "null")</f>
        <v>9.8701199999999295E-2</v>
      </c>
      <c r="S84">
        <f>IFERROR(IF(A85=A84, (I85-I84)/(B85-B84), ""), "null")</f>
        <v>0.58646029999999882</v>
      </c>
      <c r="T84">
        <f>IFERROR(IF(A85=A84, (M85-M84)/(B85-B84), ""), "null")</f>
        <v>2.8128603999999769E-2</v>
      </c>
      <c r="U84">
        <f>IFERROR(ROUND(E84,0),"null")</f>
        <v>100</v>
      </c>
      <c r="V84">
        <f>IFERROR(ROUND(I84,0),"null")</f>
        <v>97</v>
      </c>
      <c r="W84">
        <f>IFERROR(ROUND(M84,0), "null")</f>
        <v>100</v>
      </c>
      <c r="X84" t="str">
        <f>IF(AND(A85=A84, U85&gt;99, U84&gt;99), "full access", "")</f>
        <v>full access</v>
      </c>
      <c r="Y84" t="str">
        <f>IF(AND(A85=A84, V85&gt;99, V84&gt;99), "full access", "")</f>
        <v/>
      </c>
      <c r="Z84" t="str">
        <f>IF(AND(A85=A84, W85&gt;99, W84&gt;99), "full access", "")</f>
        <v>full access</v>
      </c>
      <c r="AA84">
        <f>IF(AND(ISNUMBER(S84), ISNUMBER(T84)), S84 - T84, "")</f>
        <v>0.5583316959999991</v>
      </c>
      <c r="AB84" t="str">
        <f>_xlfn.XLOOKUP(A84, Regions!A:A, Regions!B:B, "Not Found")</f>
        <v>Latin America &amp; Caribbean</v>
      </c>
    </row>
    <row r="85" spans="1:28" ht="12.75" x14ac:dyDescent="0.2">
      <c r="A85" s="1" t="s">
        <v>59</v>
      </c>
      <c r="B85" s="1">
        <v>2020</v>
      </c>
      <c r="C85" s="1">
        <v>19116.208979999999</v>
      </c>
      <c r="D85" s="1">
        <v>87.72699738</v>
      </c>
      <c r="E85" s="1">
        <v>99.999998719999994</v>
      </c>
      <c r="F85" s="1">
        <v>0</v>
      </c>
      <c r="G85" s="1">
        <v>1.2771393330000001E-6</v>
      </c>
      <c r="H85" s="1">
        <v>0</v>
      </c>
      <c r="I85" s="1">
        <v>100</v>
      </c>
      <c r="J85" s="1">
        <v>0</v>
      </c>
      <c r="K85" s="1">
        <v>0</v>
      </c>
      <c r="L85" s="1">
        <v>0</v>
      </c>
      <c r="M85" s="1">
        <v>100</v>
      </c>
      <c r="N85" s="1">
        <v>0</v>
      </c>
      <c r="O85" s="1">
        <v>0</v>
      </c>
      <c r="P85" s="1">
        <v>0</v>
      </c>
      <c r="Q85" s="1">
        <f>IF(A85=A84, B85-B84,"")</f>
        <v>5</v>
      </c>
      <c r="R85" t="str">
        <f>IFERROR(IF(A86=A85, (E86-E85)/(B86-B85), ""), "null")</f>
        <v/>
      </c>
      <c r="S85" t="str">
        <f>IFERROR(IF(A86=A85, (I86-I85)/(B86-B85), ""), "null")</f>
        <v/>
      </c>
      <c r="T85" t="str">
        <f>IFERROR(IF(A86=A85, (M86-M85)/(B86-B85), ""), "null")</f>
        <v/>
      </c>
      <c r="U85">
        <f>IFERROR(ROUND(E85,0),"null")</f>
        <v>100</v>
      </c>
      <c r="V85">
        <f>IFERROR(ROUND(I85,0),"null")</f>
        <v>100</v>
      </c>
      <c r="W85">
        <f>IFERROR(ROUND(M85,0), "null")</f>
        <v>100</v>
      </c>
      <c r="X85" t="str">
        <f>IF(AND(A86=A85, U86&gt;99, U85&gt;99), "full access", "")</f>
        <v/>
      </c>
      <c r="Y85" t="str">
        <f>IF(AND(A86=A85, V86&gt;99, V85&gt;99), "full access", "")</f>
        <v/>
      </c>
      <c r="Z85" t="str">
        <f>IF(AND(A86=A85, W86&gt;99, W85&gt;99), "full access", "")</f>
        <v/>
      </c>
      <c r="AA85" t="str">
        <f>IF(AND(ISNUMBER(S85), ISNUMBER(T85)), S85 - T85, "")</f>
        <v/>
      </c>
      <c r="AB85" t="str">
        <f>_xlfn.XLOOKUP(A85, Regions!A:A, Regions!B:B, "Not Found")</f>
        <v>Latin America &amp; Caribbean</v>
      </c>
    </row>
    <row r="86" spans="1:28" ht="12.75" x14ac:dyDescent="0.2">
      <c r="A86" s="1" t="s">
        <v>60</v>
      </c>
      <c r="B86" s="1">
        <v>2015</v>
      </c>
      <c r="C86" s="1">
        <v>1430405.375</v>
      </c>
      <c r="D86" s="1">
        <v>55.852706910000002</v>
      </c>
      <c r="E86" s="1">
        <v>91.76264123</v>
      </c>
      <c r="F86" s="1">
        <v>0.81876266180000001</v>
      </c>
      <c r="G86" s="1">
        <v>6.7820774070000001</v>
      </c>
      <c r="H86" s="1">
        <v>0.63651870079999995</v>
      </c>
      <c r="I86" s="1">
        <v>84.479187920000001</v>
      </c>
      <c r="J86" s="1">
        <v>1.51186307</v>
      </c>
      <c r="K86" s="1">
        <v>12.952949009999999</v>
      </c>
      <c r="L86" s="1">
        <v>1.056</v>
      </c>
      <c r="M86" s="1">
        <v>97.519653969999993</v>
      </c>
      <c r="N86" s="1">
        <v>0.27091980389999998</v>
      </c>
      <c r="O86" s="1">
        <v>1.9044754100000001</v>
      </c>
      <c r="P86" s="1">
        <v>0.30495081969999999</v>
      </c>
      <c r="Q86" s="1" t="str">
        <f>IF(A86=A85, B86-B85,"")</f>
        <v/>
      </c>
      <c r="R86">
        <f>IFERROR(IF(A87=A86, (E87-E86)/(B87-B86), ""), "null")</f>
        <v>0.49969387200000026</v>
      </c>
      <c r="S86">
        <f>IFERROR(IF(A87=A86, (I87-I86)/(B87-B86), ""), "null")</f>
        <v>1.0364091180000004</v>
      </c>
      <c r="T86">
        <f>IFERROR(IF(A87=A86, (M87-M86)/(B87-B86), ""), "null")</f>
        <v>-8.0954259999998612E-2</v>
      </c>
      <c r="U86">
        <f>IFERROR(ROUND(E86,0),"null")</f>
        <v>92</v>
      </c>
      <c r="V86">
        <f>IFERROR(ROUND(I86,0),"null")</f>
        <v>84</v>
      </c>
      <c r="W86">
        <f>IFERROR(ROUND(M86,0), "null")</f>
        <v>98</v>
      </c>
      <c r="X86" t="str">
        <f>IF(AND(A87=A86, U87&gt;99, U86&gt;99), "full access", "")</f>
        <v/>
      </c>
      <c r="Y86" t="str">
        <f>IF(AND(A87=A86, V87&gt;99, V86&gt;99), "full access", "")</f>
        <v/>
      </c>
      <c r="Z86" t="str">
        <f>IF(AND(A87=A86, W87&gt;99, W86&gt;99), "full access", "")</f>
        <v/>
      </c>
      <c r="AA86">
        <f>IF(AND(ISNUMBER(S86), ISNUMBER(T86)), S86 - T86, "")</f>
        <v>1.117363377999999</v>
      </c>
      <c r="AB86" t="str">
        <f>_xlfn.XLOOKUP(A86, Regions!A:A, Regions!B:B, "Not Found")</f>
        <v>East Asia &amp; Pacific</v>
      </c>
    </row>
    <row r="87" spans="1:28" ht="12.75" x14ac:dyDescent="0.2">
      <c r="A87" s="1" t="s">
        <v>60</v>
      </c>
      <c r="B87" s="1">
        <v>2020</v>
      </c>
      <c r="C87" s="1">
        <v>1463140.5</v>
      </c>
      <c r="D87" s="1">
        <v>61.713088990000003</v>
      </c>
      <c r="E87" s="1">
        <v>94.261110590000001</v>
      </c>
      <c r="F87" s="1">
        <v>0.8147213297</v>
      </c>
      <c r="G87" s="1">
        <v>4.725451938</v>
      </c>
      <c r="H87" s="1">
        <v>0.19871614409999999</v>
      </c>
      <c r="I87" s="1">
        <v>89.661233510000002</v>
      </c>
      <c r="J87" s="1">
        <v>1.832679086</v>
      </c>
      <c r="K87" s="1">
        <v>8.5060874089999992</v>
      </c>
      <c r="L87" s="1">
        <v>0</v>
      </c>
      <c r="M87" s="1">
        <v>97.11488267</v>
      </c>
      <c r="N87" s="1">
        <v>0.1831784927</v>
      </c>
      <c r="O87" s="1">
        <v>2.3799388399999999</v>
      </c>
      <c r="P87" s="1">
        <v>0.32200000000000001</v>
      </c>
      <c r="Q87" s="1">
        <f>IF(A87=A86, B87-B86,"")</f>
        <v>5</v>
      </c>
      <c r="R87" t="str">
        <f>IFERROR(IF(A88=A87, (E88-E87)/(B88-B87), ""), "null")</f>
        <v/>
      </c>
      <c r="S87" t="str">
        <f>IFERROR(IF(A88=A87, (I88-I87)/(B88-B87), ""), "null")</f>
        <v/>
      </c>
      <c r="T87" t="str">
        <f>IFERROR(IF(A88=A87, (M88-M87)/(B88-B87), ""), "null")</f>
        <v/>
      </c>
      <c r="U87">
        <f>IFERROR(ROUND(E87,0),"null")</f>
        <v>94</v>
      </c>
      <c r="V87">
        <f>IFERROR(ROUND(I87,0),"null")</f>
        <v>90</v>
      </c>
      <c r="W87">
        <f>IFERROR(ROUND(M87,0), "null")</f>
        <v>97</v>
      </c>
      <c r="X87" t="str">
        <f>IF(AND(A88=A87, U88&gt;99, U87&gt;99), "full access", "")</f>
        <v/>
      </c>
      <c r="Y87" t="str">
        <f>IF(AND(A88=A87, V88&gt;99, V87&gt;99), "full access", "")</f>
        <v/>
      </c>
      <c r="Z87" t="str">
        <f>IF(AND(A88=A87, W88&gt;99, W87&gt;99), "full access", "")</f>
        <v/>
      </c>
      <c r="AA87" t="str">
        <f>IF(AND(ISNUMBER(S87), ISNUMBER(T87)), S87 - T87, "")</f>
        <v/>
      </c>
      <c r="AB87" t="str">
        <f>_xlfn.XLOOKUP(A87, Regions!A:A, Regions!B:B, "Not Found")</f>
        <v>East Asia &amp; Pacific</v>
      </c>
    </row>
    <row r="88" spans="1:28" ht="12.75" x14ac:dyDescent="0.2">
      <c r="A88" s="1" t="s">
        <v>61</v>
      </c>
      <c r="B88" s="1">
        <v>2015</v>
      </c>
      <c r="C88" s="1">
        <v>7185.9921880000002</v>
      </c>
      <c r="D88" s="1">
        <v>100</v>
      </c>
      <c r="E88" s="1">
        <v>100</v>
      </c>
      <c r="F88" s="1">
        <v>0</v>
      </c>
      <c r="G88" s="1">
        <v>0</v>
      </c>
      <c r="H88" s="1">
        <v>0</v>
      </c>
      <c r="I88" s="1" t="s">
        <v>21</v>
      </c>
      <c r="J88" s="1" t="s">
        <v>21</v>
      </c>
      <c r="K88" s="1" t="s">
        <v>21</v>
      </c>
      <c r="L88" s="1" t="s">
        <v>21</v>
      </c>
      <c r="M88" s="1">
        <v>100</v>
      </c>
      <c r="N88" s="1">
        <v>0</v>
      </c>
      <c r="O88" s="1">
        <v>0</v>
      </c>
      <c r="P88" s="1">
        <v>0</v>
      </c>
      <c r="Q88" s="1" t="str">
        <f>IF(A88=A87, B88-B87,"")</f>
        <v/>
      </c>
      <c r="R88">
        <f>IFERROR(IF(A89=A88, (E89-E88)/(B89-B88), ""), "null")</f>
        <v>0</v>
      </c>
      <c r="S88" t="str">
        <f>IFERROR(IF(A89=A88, (I89-I88)/(B89-B88), ""), "null")</f>
        <v>null</v>
      </c>
      <c r="T88">
        <f>IFERROR(IF(A89=A88, (M89-M88)/(B89-B88), ""), "null")</f>
        <v>0</v>
      </c>
      <c r="U88">
        <f>IFERROR(ROUND(E88,0),"null")</f>
        <v>100</v>
      </c>
      <c r="V88" t="str">
        <f>IFERROR(ROUND(I88,0),"null")</f>
        <v>null</v>
      </c>
      <c r="W88">
        <f>IFERROR(ROUND(M88,0), "null")</f>
        <v>100</v>
      </c>
      <c r="X88" t="str">
        <f>IF(AND(A89=A88, U89&gt;99, U88&gt;99), "full access", "")</f>
        <v>full access</v>
      </c>
      <c r="Y88" t="str">
        <f>IF(AND(A89=A88, V89&gt;99, V88&gt;99), "full access", "")</f>
        <v>full access</v>
      </c>
      <c r="Z88" t="str">
        <f>IF(AND(A89=A88, W89&gt;99, W88&gt;99), "full access", "")</f>
        <v>full access</v>
      </c>
      <c r="AA88" t="str">
        <f>IF(AND(ISNUMBER(S88), ISNUMBER(T88)), S88 - T88, "")</f>
        <v/>
      </c>
      <c r="AB88" t="str">
        <f>_xlfn.XLOOKUP(A88, Regions!A:A, Regions!B:B, "Not Found")</f>
        <v>East Asia &amp; Pacific</v>
      </c>
    </row>
    <row r="89" spans="1:28" ht="12.75" x14ac:dyDescent="0.2">
      <c r="A89" s="1" t="s">
        <v>61</v>
      </c>
      <c r="B89" s="1">
        <v>2020</v>
      </c>
      <c r="C89" s="1">
        <v>7496.9877930000002</v>
      </c>
      <c r="D89" s="1">
        <v>100</v>
      </c>
      <c r="E89" s="1">
        <v>100</v>
      </c>
      <c r="F89" s="1">
        <v>0</v>
      </c>
      <c r="G89" s="1">
        <v>0</v>
      </c>
      <c r="H89" s="1">
        <v>0</v>
      </c>
      <c r="I89" s="1" t="s">
        <v>21</v>
      </c>
      <c r="J89" s="1" t="s">
        <v>21</v>
      </c>
      <c r="K89" s="1" t="s">
        <v>21</v>
      </c>
      <c r="L89" s="1" t="s">
        <v>21</v>
      </c>
      <c r="M89" s="1">
        <v>100</v>
      </c>
      <c r="N89" s="1">
        <v>0</v>
      </c>
      <c r="O89" s="1">
        <v>0</v>
      </c>
      <c r="P89" s="1">
        <v>0</v>
      </c>
      <c r="Q89" s="1">
        <f>IF(A89=A88, B89-B88,"")</f>
        <v>5</v>
      </c>
      <c r="R89" t="str">
        <f>IFERROR(IF(A90=A89, (E90-E89)/(B90-B89), ""), "null")</f>
        <v/>
      </c>
      <c r="S89" t="str">
        <f>IFERROR(IF(A90=A89, (I90-I89)/(B90-B89), ""), "null")</f>
        <v/>
      </c>
      <c r="T89" t="str">
        <f>IFERROR(IF(A90=A89, (M90-M89)/(B90-B89), ""), "null")</f>
        <v/>
      </c>
      <c r="U89">
        <f>IFERROR(ROUND(E89,0),"null")</f>
        <v>100</v>
      </c>
      <c r="V89" t="str">
        <f>IFERROR(ROUND(I89,0),"null")</f>
        <v>null</v>
      </c>
      <c r="W89">
        <f>IFERROR(ROUND(M89,0), "null")</f>
        <v>100</v>
      </c>
      <c r="X89" t="str">
        <f>IF(AND(A90=A89, U90&gt;99, U89&gt;99), "full access", "")</f>
        <v/>
      </c>
      <c r="Y89" t="str">
        <f>IF(AND(A90=A89, V90&gt;99, V89&gt;99), "full access", "")</f>
        <v/>
      </c>
      <c r="Z89" t="str">
        <f>IF(AND(A90=A89, W90&gt;99, W89&gt;99), "full access", "")</f>
        <v/>
      </c>
      <c r="AA89" t="str">
        <f>IF(AND(ISNUMBER(S89), ISNUMBER(T89)), S89 - T89, "")</f>
        <v/>
      </c>
      <c r="AB89" t="str">
        <f>_xlfn.XLOOKUP(A89, Regions!A:A, Regions!B:B, "Not Found")</f>
        <v>East Asia &amp; Pacific</v>
      </c>
    </row>
    <row r="90" spans="1:28" ht="12.75" x14ac:dyDescent="0.2">
      <c r="A90" s="1" t="s">
        <v>62</v>
      </c>
      <c r="B90" s="1">
        <v>2015</v>
      </c>
      <c r="C90" s="1">
        <v>602.09301760000005</v>
      </c>
      <c r="D90" s="1">
        <v>100</v>
      </c>
      <c r="E90" s="1">
        <v>100</v>
      </c>
      <c r="F90" s="1">
        <v>0</v>
      </c>
      <c r="G90" s="1">
        <v>0</v>
      </c>
      <c r="H90" s="1">
        <v>0</v>
      </c>
      <c r="I90" s="1" t="s">
        <v>21</v>
      </c>
      <c r="J90" s="1" t="s">
        <v>21</v>
      </c>
      <c r="K90" s="1" t="s">
        <v>21</v>
      </c>
      <c r="L90" s="1" t="s">
        <v>21</v>
      </c>
      <c r="M90" s="1">
        <v>100</v>
      </c>
      <c r="N90" s="1">
        <v>0</v>
      </c>
      <c r="O90" s="1">
        <v>0</v>
      </c>
      <c r="P90" s="1">
        <v>0</v>
      </c>
      <c r="Q90" s="1" t="str">
        <f>IF(A90=A89, B90-B89,"")</f>
        <v/>
      </c>
      <c r="R90">
        <f>IFERROR(IF(A91=A90, (E91-E90)/(B91-B90), ""), "null")</f>
        <v>0</v>
      </c>
      <c r="S90" t="str">
        <f>IFERROR(IF(A91=A90, (I91-I90)/(B91-B90), ""), "null")</f>
        <v>null</v>
      </c>
      <c r="T90">
        <f>IFERROR(IF(A91=A90, (M91-M90)/(B91-B90), ""), "null")</f>
        <v>0</v>
      </c>
      <c r="U90">
        <f>IFERROR(ROUND(E90,0),"null")</f>
        <v>100</v>
      </c>
      <c r="V90" t="str">
        <f>IFERROR(ROUND(I90,0),"null")</f>
        <v>null</v>
      </c>
      <c r="W90">
        <f>IFERROR(ROUND(M90,0), "null")</f>
        <v>100</v>
      </c>
      <c r="X90" t="str">
        <f>IF(AND(A91=A90, U91&gt;99, U90&gt;99), "full access", "")</f>
        <v>full access</v>
      </c>
      <c r="Y90" t="str">
        <f>IF(AND(A91=A90, V91&gt;99, V90&gt;99), "full access", "")</f>
        <v>full access</v>
      </c>
      <c r="Z90" t="str">
        <f>IF(AND(A91=A90, W91&gt;99, W90&gt;99), "full access", "")</f>
        <v>full access</v>
      </c>
      <c r="AA90" t="str">
        <f>IF(AND(ISNUMBER(S90), ISNUMBER(T90)), S90 - T90, "")</f>
        <v/>
      </c>
      <c r="AB90" t="str">
        <f>_xlfn.XLOOKUP(A90, Regions!A:A, Regions!B:B, "Not Found")</f>
        <v>East Asia &amp; Pacific</v>
      </c>
    </row>
    <row r="91" spans="1:28" ht="12.75" x14ac:dyDescent="0.2">
      <c r="A91" s="1" t="s">
        <v>62</v>
      </c>
      <c r="B91" s="1">
        <v>2020</v>
      </c>
      <c r="C91" s="1">
        <v>649.34198000000004</v>
      </c>
      <c r="D91" s="1">
        <v>100</v>
      </c>
      <c r="E91" s="1">
        <v>100</v>
      </c>
      <c r="F91" s="1">
        <v>0</v>
      </c>
      <c r="G91" s="1">
        <v>0</v>
      </c>
      <c r="H91" s="1">
        <v>0</v>
      </c>
      <c r="I91" s="1" t="s">
        <v>21</v>
      </c>
      <c r="J91" s="1" t="s">
        <v>21</v>
      </c>
      <c r="K91" s="1" t="s">
        <v>21</v>
      </c>
      <c r="L91" s="1" t="s">
        <v>21</v>
      </c>
      <c r="M91" s="1">
        <v>100</v>
      </c>
      <c r="N91" s="1">
        <v>0</v>
      </c>
      <c r="O91" s="1">
        <v>0</v>
      </c>
      <c r="P91" s="1">
        <v>0</v>
      </c>
      <c r="Q91" s="1">
        <f>IF(A91=A90, B91-B90,"")</f>
        <v>5</v>
      </c>
      <c r="R91" t="str">
        <f>IFERROR(IF(A92=A91, (E92-E91)/(B92-B91), ""), "null")</f>
        <v/>
      </c>
      <c r="S91" t="str">
        <f>IFERROR(IF(A92=A91, (I92-I91)/(B92-B91), ""), "null")</f>
        <v/>
      </c>
      <c r="T91" t="str">
        <f>IFERROR(IF(A92=A91, (M92-M91)/(B92-B91), ""), "null")</f>
        <v/>
      </c>
      <c r="U91">
        <f>IFERROR(ROUND(E91,0),"null")</f>
        <v>100</v>
      </c>
      <c r="V91" t="str">
        <f>IFERROR(ROUND(I91,0),"null")</f>
        <v>null</v>
      </c>
      <c r="W91">
        <f>IFERROR(ROUND(M91,0), "null")</f>
        <v>100</v>
      </c>
      <c r="X91" t="str">
        <f>IF(AND(A92=A91, U92&gt;99, U91&gt;99), "full access", "")</f>
        <v/>
      </c>
      <c r="Y91" t="str">
        <f>IF(AND(A92=A91, V92&gt;99, V91&gt;99), "full access", "")</f>
        <v/>
      </c>
      <c r="Z91" t="str">
        <f>IF(AND(A92=A91, W92&gt;99, W91&gt;99), "full access", "")</f>
        <v/>
      </c>
      <c r="AA91" t="str">
        <f>IF(AND(ISNUMBER(S91), ISNUMBER(T91)), S91 - T91, "")</f>
        <v/>
      </c>
      <c r="AB91" t="str">
        <f>_xlfn.XLOOKUP(A91, Regions!A:A, Regions!B:B, "Not Found")</f>
        <v>East Asia &amp; Pacific</v>
      </c>
    </row>
    <row r="92" spans="1:28" ht="12.75" x14ac:dyDescent="0.2">
      <c r="A92" s="1" t="s">
        <v>63</v>
      </c>
      <c r="B92" s="1">
        <v>2015</v>
      </c>
      <c r="C92" s="1">
        <v>47520.667970000002</v>
      </c>
      <c r="D92" s="1">
        <v>79.763999940000005</v>
      </c>
      <c r="E92" s="1">
        <v>96.335868120000001</v>
      </c>
      <c r="F92" s="1">
        <v>0.1840519904</v>
      </c>
      <c r="G92" s="1">
        <v>1.7034450619999999</v>
      </c>
      <c r="H92" s="1">
        <v>1.7766348270000001</v>
      </c>
      <c r="I92" s="1">
        <v>83.273725850000005</v>
      </c>
      <c r="J92" s="1">
        <v>0.68766562610000004</v>
      </c>
      <c r="K92" s="1">
        <v>7.2590323550000004</v>
      </c>
      <c r="L92" s="1">
        <v>8.7795761720000005</v>
      </c>
      <c r="M92" s="1">
        <v>99.649712370000003</v>
      </c>
      <c r="N92" s="1">
        <v>5.6286030219999998E-2</v>
      </c>
      <c r="O92" s="1">
        <v>0.29400160289999999</v>
      </c>
      <c r="P92" s="1">
        <v>0</v>
      </c>
      <c r="Q92" s="1" t="str">
        <f>IF(A92=A91, B92-B91,"")</f>
        <v/>
      </c>
      <c r="R92">
        <f>IFERROR(IF(A93=A92, (E93-E92)/(B93-B92), ""), "null")</f>
        <v>0.23115779800000097</v>
      </c>
      <c r="S92">
        <f>IFERROR(IF(A93=A92, (I93-I92)/(B93-B92), ""), "null")</f>
        <v>0.69866939399999806</v>
      </c>
      <c r="T92">
        <f>IFERROR(IF(A93=A92, (M93-M92)/(B93-B92), ""), "null")</f>
        <v>5.7696085999998557E-2</v>
      </c>
      <c r="U92">
        <f>IFERROR(ROUND(E92,0),"null")</f>
        <v>96</v>
      </c>
      <c r="V92">
        <f>IFERROR(ROUND(I92,0),"null")</f>
        <v>83</v>
      </c>
      <c r="W92">
        <f>IFERROR(ROUND(M92,0), "null")</f>
        <v>100</v>
      </c>
      <c r="X92" t="str">
        <f>IF(AND(A93=A92, U93&gt;99, U92&gt;99), "full access", "")</f>
        <v/>
      </c>
      <c r="Y92" t="str">
        <f>IF(AND(A93=A92, V93&gt;99, V92&gt;99), "full access", "")</f>
        <v/>
      </c>
      <c r="Z92" t="str">
        <f>IF(AND(A93=A92, W93&gt;99, W92&gt;99), "full access", "")</f>
        <v>full access</v>
      </c>
      <c r="AA92">
        <f>IF(AND(ISNUMBER(S92), ISNUMBER(T92)), S92 - T92, "")</f>
        <v>0.64097330799999952</v>
      </c>
      <c r="AB92" t="str">
        <f>_xlfn.XLOOKUP(A92, Regions!A:A, Regions!B:B, "Not Found")</f>
        <v>Latin America &amp; Caribbean</v>
      </c>
    </row>
    <row r="93" spans="1:28" ht="12.75" x14ac:dyDescent="0.2">
      <c r="A93" s="1" t="s">
        <v>63</v>
      </c>
      <c r="B93" s="1">
        <v>2020</v>
      </c>
      <c r="C93" s="1">
        <v>50882.882810000003</v>
      </c>
      <c r="D93" s="1">
        <v>81.424995420000002</v>
      </c>
      <c r="E93" s="1">
        <v>97.491657110000006</v>
      </c>
      <c r="F93" s="1">
        <v>0.18615215909999999</v>
      </c>
      <c r="G93" s="1">
        <v>0.95361622280000002</v>
      </c>
      <c r="H93" s="1">
        <v>1.3685745119999999</v>
      </c>
      <c r="I93" s="1">
        <v>86.767072819999996</v>
      </c>
      <c r="J93" s="1">
        <v>0.73122820160000002</v>
      </c>
      <c r="K93" s="1">
        <v>5.13386897</v>
      </c>
      <c r="L93" s="1">
        <v>7.3678300050000001</v>
      </c>
      <c r="M93" s="1">
        <v>99.938192799999996</v>
      </c>
      <c r="N93" s="1">
        <v>6.18072E-2</v>
      </c>
      <c r="O93" s="1">
        <v>0</v>
      </c>
      <c r="P93" s="1">
        <v>0</v>
      </c>
      <c r="Q93" s="1">
        <f>IF(A93=A92, B93-B92,"")</f>
        <v>5</v>
      </c>
      <c r="R93" t="str">
        <f>IFERROR(IF(A94=A93, (E94-E93)/(B94-B93), ""), "null")</f>
        <v/>
      </c>
      <c r="S93" t="str">
        <f>IFERROR(IF(A94=A93, (I94-I93)/(B94-B93), ""), "null")</f>
        <v/>
      </c>
      <c r="T93" t="str">
        <f>IFERROR(IF(A94=A93, (M94-M93)/(B94-B93), ""), "null")</f>
        <v/>
      </c>
      <c r="U93">
        <f>IFERROR(ROUND(E93,0),"null")</f>
        <v>97</v>
      </c>
      <c r="V93">
        <f>IFERROR(ROUND(I93,0),"null")</f>
        <v>87</v>
      </c>
      <c r="W93">
        <f>IFERROR(ROUND(M93,0), "null")</f>
        <v>100</v>
      </c>
      <c r="X93" t="str">
        <f>IF(AND(A94=A93, U94&gt;99, U93&gt;99), "full access", "")</f>
        <v/>
      </c>
      <c r="Y93" t="str">
        <f>IF(AND(A94=A93, V94&gt;99, V93&gt;99), "full access", "")</f>
        <v/>
      </c>
      <c r="Z93" t="str">
        <f>IF(AND(A94=A93, W94&gt;99, W93&gt;99), "full access", "")</f>
        <v/>
      </c>
      <c r="AA93" t="str">
        <f>IF(AND(ISNUMBER(S93), ISNUMBER(T93)), S93 - T93, "")</f>
        <v/>
      </c>
      <c r="AB93" t="str">
        <f>_xlfn.XLOOKUP(A93, Regions!A:A, Regions!B:B, "Not Found")</f>
        <v>Latin America &amp; Caribbean</v>
      </c>
    </row>
    <row r="94" spans="1:28" ht="12.75" x14ac:dyDescent="0.2">
      <c r="A94" s="1" t="s">
        <v>64</v>
      </c>
      <c r="B94" s="1">
        <v>2015</v>
      </c>
      <c r="C94" s="1">
        <v>777.43499759999997</v>
      </c>
      <c r="D94" s="1">
        <v>28.47000122</v>
      </c>
      <c r="E94" s="1">
        <v>80.132000079999997</v>
      </c>
      <c r="F94" s="1">
        <v>10.877265</v>
      </c>
      <c r="G94" s="1">
        <v>8.3951934319999992</v>
      </c>
      <c r="H94" s="1">
        <v>0.59554149119999999</v>
      </c>
      <c r="I94" s="1">
        <v>76.911723449999997</v>
      </c>
      <c r="J94" s="1">
        <v>11.568647240000001</v>
      </c>
      <c r="K94" s="1">
        <v>10.82245445</v>
      </c>
      <c r="L94" s="1">
        <v>0.69717485830000003</v>
      </c>
      <c r="M94" s="1">
        <v>88.222845579999998</v>
      </c>
      <c r="N94" s="1">
        <v>9.1401884950000003</v>
      </c>
      <c r="O94" s="1">
        <v>2.2967751299999999</v>
      </c>
      <c r="P94" s="1">
        <v>0.34019079699999999</v>
      </c>
      <c r="Q94" s="1" t="str">
        <f>IF(A94=A93, B94-B93,"")</f>
        <v/>
      </c>
      <c r="R94">
        <f>IFERROR(IF(A95=A94, (E95-E94)/(B95-B94), ""), "null")</f>
        <v>1.9624432500002342E-2</v>
      </c>
      <c r="S94">
        <f>IFERROR(IF(A95=A94, (I95-I94)/(B95-B94), ""), "null")</f>
        <v>0</v>
      </c>
      <c r="T94">
        <f>IFERROR(IF(A95=A94, (M95-M94)/(B95-B94), ""), "null")</f>
        <v>0</v>
      </c>
      <c r="U94">
        <f>IFERROR(ROUND(E94,0),"null")</f>
        <v>80</v>
      </c>
      <c r="V94">
        <f>IFERROR(ROUND(I94,0),"null")</f>
        <v>77</v>
      </c>
      <c r="W94">
        <f>IFERROR(ROUND(M94,0), "null")</f>
        <v>88</v>
      </c>
      <c r="X94" t="str">
        <f>IF(AND(A95=A94, U95&gt;99, U94&gt;99), "full access", "")</f>
        <v/>
      </c>
      <c r="Y94" t="str">
        <f>IF(AND(A95=A94, V95&gt;99, V94&gt;99), "full access", "")</f>
        <v/>
      </c>
      <c r="Z94" t="str">
        <f>IF(AND(A95=A94, W95&gt;99, W94&gt;99), "full access", "")</f>
        <v/>
      </c>
      <c r="AA94">
        <f>IF(AND(ISNUMBER(S94), ISNUMBER(T94)), S94 - T94, "")</f>
        <v>0</v>
      </c>
      <c r="AB94" t="str">
        <f>_xlfn.XLOOKUP(A94, Regions!A:A, Regions!B:B, "Not Found")</f>
        <v>Sub-Saharan Africa</v>
      </c>
    </row>
    <row r="95" spans="1:28" ht="12.75" x14ac:dyDescent="0.2">
      <c r="A95" s="1" t="s">
        <v>64</v>
      </c>
      <c r="B95" s="1">
        <v>2019</v>
      </c>
      <c r="C95" s="1">
        <v>850.89099120000003</v>
      </c>
      <c r="D95" s="1">
        <v>29.164001460000001</v>
      </c>
      <c r="E95" s="1">
        <v>80.210497810000007</v>
      </c>
      <c r="F95" s="1">
        <v>10.86041131</v>
      </c>
      <c r="G95" s="1">
        <v>8.9290908879999993</v>
      </c>
      <c r="H95" s="1" t="s">
        <v>21</v>
      </c>
      <c r="I95" s="1">
        <v>76.911723449999997</v>
      </c>
      <c r="J95" s="1">
        <v>11.568647240000001</v>
      </c>
      <c r="K95" s="1">
        <v>11.519629309999999</v>
      </c>
      <c r="L95" s="1" t="s">
        <v>21</v>
      </c>
      <c r="M95" s="1">
        <v>88.222845579999998</v>
      </c>
      <c r="N95" s="1">
        <v>9.1401884950000003</v>
      </c>
      <c r="O95" s="1">
        <v>2.2967751299999999</v>
      </c>
      <c r="P95" s="1">
        <v>0.34019079699999999</v>
      </c>
      <c r="Q95" s="1">
        <f>IF(A95=A94, B95-B94,"")</f>
        <v>4</v>
      </c>
      <c r="R95" t="str">
        <f>IFERROR(IF(A96=A95, (E96-E95)/(B96-B95), ""), "null")</f>
        <v/>
      </c>
      <c r="S95" t="str">
        <f>IFERROR(IF(A96=A95, (I96-I95)/(B96-B95), ""), "null")</f>
        <v/>
      </c>
      <c r="T95" t="str">
        <f>IFERROR(IF(A96=A95, (M96-M95)/(B96-B95), ""), "null")</f>
        <v/>
      </c>
      <c r="U95">
        <f>IFERROR(ROUND(E95,0),"null")</f>
        <v>80</v>
      </c>
      <c r="V95">
        <f>IFERROR(ROUND(I95,0),"null")</f>
        <v>77</v>
      </c>
      <c r="W95">
        <f>IFERROR(ROUND(M95,0), "null")</f>
        <v>88</v>
      </c>
      <c r="X95" t="str">
        <f>IF(AND(A96=A95, U96&gt;99, U95&gt;99), "full access", "")</f>
        <v/>
      </c>
      <c r="Y95" t="str">
        <f>IF(AND(A96=A95, V96&gt;99, V95&gt;99), "full access", "")</f>
        <v/>
      </c>
      <c r="Z95" t="str">
        <f>IF(AND(A96=A95, W96&gt;99, W95&gt;99), "full access", "")</f>
        <v/>
      </c>
      <c r="AA95" t="str">
        <f>IF(AND(ISNUMBER(S95), ISNUMBER(T95)), S95 - T95, "")</f>
        <v/>
      </c>
      <c r="AB95" t="str">
        <f>_xlfn.XLOOKUP(A95, Regions!A:A, Regions!B:B, "Not Found")</f>
        <v>Sub-Saharan Africa</v>
      </c>
    </row>
    <row r="96" spans="1:28" ht="12.75" x14ac:dyDescent="0.2">
      <c r="A96" s="1" t="s">
        <v>65</v>
      </c>
      <c r="B96" s="1">
        <v>2015</v>
      </c>
      <c r="C96" s="1">
        <v>4856.0927730000003</v>
      </c>
      <c r="D96" s="1">
        <v>65.542999269999996</v>
      </c>
      <c r="E96" s="1">
        <v>71.149581769999998</v>
      </c>
      <c r="F96" s="1">
        <v>10.510526049999999</v>
      </c>
      <c r="G96" s="1">
        <v>11.662046309999999</v>
      </c>
      <c r="H96" s="1">
        <v>6.6778458760000001</v>
      </c>
      <c r="I96" s="1">
        <v>41.39183594</v>
      </c>
      <c r="J96" s="1">
        <v>10.739572649999999</v>
      </c>
      <c r="K96" s="1">
        <v>28.501848710000001</v>
      </c>
      <c r="L96" s="1">
        <v>19.366742689999999</v>
      </c>
      <c r="M96" s="1">
        <v>86.793705160000002</v>
      </c>
      <c r="N96" s="1">
        <v>10.390112999999999</v>
      </c>
      <c r="O96" s="1">
        <v>2.809090742</v>
      </c>
      <c r="P96" s="1">
        <v>7.0910958900000003E-3</v>
      </c>
      <c r="Q96" s="1" t="str">
        <f>IF(A96=A95, B96-B95,"")</f>
        <v/>
      </c>
      <c r="R96">
        <f>IFERROR(IF(A97=A96, (E97-E96)/(B97-B96), ""), "null")</f>
        <v>0.52698596200000059</v>
      </c>
      <c r="S96">
        <f>IFERROR(IF(A97=A96, (I97-I96)/(B97-B96), ""), "null")</f>
        <v>0.8665154479999998</v>
      </c>
      <c r="T96">
        <f>IFERROR(IF(A97=A96, (M97-M96)/(B97-B96), ""), "null")</f>
        <v>5.9918199999998478E-2</v>
      </c>
      <c r="U96">
        <f>IFERROR(ROUND(E96,0),"null")</f>
        <v>71</v>
      </c>
      <c r="V96">
        <f>IFERROR(ROUND(I96,0),"null")</f>
        <v>41</v>
      </c>
      <c r="W96">
        <f>IFERROR(ROUND(M96,0), "null")</f>
        <v>87</v>
      </c>
      <c r="X96" t="str">
        <f>IF(AND(A97=A96, U97&gt;99, U96&gt;99), "full access", "")</f>
        <v/>
      </c>
      <c r="Y96" t="str">
        <f>IF(AND(A97=A96, V97&gt;99, V96&gt;99), "full access", "")</f>
        <v/>
      </c>
      <c r="Z96" t="str">
        <f>IF(AND(A97=A96, W97&gt;99, W96&gt;99), "full access", "")</f>
        <v/>
      </c>
      <c r="AA96">
        <f>IF(AND(ISNUMBER(S96), ISNUMBER(T96)), S96 - T96, "")</f>
        <v>0.80659724800000132</v>
      </c>
      <c r="AB96" t="str">
        <f>_xlfn.XLOOKUP(A96, Regions!A:A, Regions!B:B, "Not Found")</f>
        <v>Sub-Saharan Africa</v>
      </c>
    </row>
    <row r="97" spans="1:28" ht="12.75" x14ac:dyDescent="0.2">
      <c r="A97" s="1" t="s">
        <v>65</v>
      </c>
      <c r="B97" s="1">
        <v>2020</v>
      </c>
      <c r="C97" s="1">
        <v>5518.091797</v>
      </c>
      <c r="D97" s="1">
        <v>67.829002380000006</v>
      </c>
      <c r="E97" s="1">
        <v>73.78451158</v>
      </c>
      <c r="F97" s="1">
        <v>10.46117203</v>
      </c>
      <c r="G97" s="1">
        <v>9.5591807220000007</v>
      </c>
      <c r="H97" s="1">
        <v>6.1951356640000004</v>
      </c>
      <c r="I97" s="1">
        <v>45.724413179999999</v>
      </c>
      <c r="J97" s="1">
        <v>10.6323901</v>
      </c>
      <c r="K97" s="1">
        <v>24.405169730000001</v>
      </c>
      <c r="L97" s="1">
        <v>19.238026990000002</v>
      </c>
      <c r="M97" s="1">
        <v>87.093296159999994</v>
      </c>
      <c r="N97" s="1">
        <v>10.37996439</v>
      </c>
      <c r="O97" s="1">
        <v>2.5177899969999999</v>
      </c>
      <c r="P97" s="1">
        <v>8.9494520549999994E-3</v>
      </c>
      <c r="Q97" s="1">
        <f>IF(A97=A96, B97-B96,"")</f>
        <v>5</v>
      </c>
      <c r="R97" t="str">
        <f>IFERROR(IF(A98=A97, (E98-E97)/(B98-B97), ""), "null")</f>
        <v/>
      </c>
      <c r="S97" t="str">
        <f>IFERROR(IF(A98=A97, (I98-I97)/(B98-B97), ""), "null")</f>
        <v/>
      </c>
      <c r="T97" t="str">
        <f>IFERROR(IF(A98=A97, (M98-M97)/(B98-B97), ""), "null")</f>
        <v/>
      </c>
      <c r="U97">
        <f>IFERROR(ROUND(E97,0),"null")</f>
        <v>74</v>
      </c>
      <c r="V97">
        <f>IFERROR(ROUND(I97,0),"null")</f>
        <v>46</v>
      </c>
      <c r="W97">
        <f>IFERROR(ROUND(M97,0), "null")</f>
        <v>87</v>
      </c>
      <c r="X97" t="str">
        <f>IF(AND(A98=A97, U98&gt;99, U97&gt;99), "full access", "")</f>
        <v/>
      </c>
      <c r="Y97" t="str">
        <f>IF(AND(A98=A97, V98&gt;99, V97&gt;99), "full access", "")</f>
        <v/>
      </c>
      <c r="Z97" t="str">
        <f>IF(AND(A98=A97, W98&gt;99, W97&gt;99), "full access", "")</f>
        <v/>
      </c>
      <c r="AA97" t="str">
        <f>IF(AND(ISNUMBER(S97), ISNUMBER(T97)), S97 - T97, "")</f>
        <v/>
      </c>
      <c r="AB97" t="str">
        <f>_xlfn.XLOOKUP(A97, Regions!A:A, Regions!B:B, "Not Found")</f>
        <v>Sub-Saharan Africa</v>
      </c>
    </row>
    <row r="98" spans="1:28" ht="12.75" x14ac:dyDescent="0.2">
      <c r="A98" s="1" t="s">
        <v>66</v>
      </c>
      <c r="B98" s="1">
        <v>2015</v>
      </c>
      <c r="C98" s="1">
        <v>17.580999370000001</v>
      </c>
      <c r="D98" s="1">
        <v>74.403999330000005</v>
      </c>
      <c r="E98" s="1">
        <v>99.953671020000002</v>
      </c>
      <c r="F98" s="1">
        <v>0</v>
      </c>
      <c r="G98" s="1">
        <v>4.6328976289999997E-2</v>
      </c>
      <c r="H98" s="1">
        <v>0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tr">
        <f>IF(A98=A97, B98-B97,"")</f>
        <v/>
      </c>
      <c r="R98">
        <f>IFERROR(IF(A99=A98, (E99-E98)/(B99-B98), ""), "null")</f>
        <v>3.5878400000001419E-3</v>
      </c>
      <c r="S98" t="str">
        <f>IFERROR(IF(A99=A98, (I99-I98)/(B99-B98), ""), "null")</f>
        <v>null</v>
      </c>
      <c r="T98" t="str">
        <f>IFERROR(IF(A99=A98, (M99-M98)/(B99-B98), ""), "null")</f>
        <v>null</v>
      </c>
      <c r="U98">
        <f>IFERROR(ROUND(E98,0),"null")</f>
        <v>100</v>
      </c>
      <c r="V98" t="str">
        <f>IFERROR(ROUND(I98,0),"null")</f>
        <v>null</v>
      </c>
      <c r="W98" t="str">
        <f>IFERROR(ROUND(M98,0), "null")</f>
        <v>null</v>
      </c>
      <c r="X98" t="str">
        <f>IF(AND(A99=A98, U99&gt;99, U98&gt;99), "full access", "")</f>
        <v>full access</v>
      </c>
      <c r="Y98" t="str">
        <f>IF(AND(A99=A98, V99&gt;99, V98&gt;99), "full access", "")</f>
        <v>full access</v>
      </c>
      <c r="Z98" t="str">
        <f>IF(AND(A99=A98, W99&gt;99, W98&gt;99), "full access", "")</f>
        <v>full access</v>
      </c>
      <c r="AA98" t="str">
        <f>IF(AND(ISNUMBER(S98), ISNUMBER(T98)), S98 - T98, "")</f>
        <v/>
      </c>
      <c r="AB98" t="str">
        <f>_xlfn.XLOOKUP(A98, Regions!A:A, Regions!B:B, "Not Found")</f>
        <v>East Asia &amp; Pacific</v>
      </c>
    </row>
    <row r="99" spans="1:28" ht="12.75" x14ac:dyDescent="0.2">
      <c r="A99" s="1" t="s">
        <v>66</v>
      </c>
      <c r="B99" s="1">
        <v>2020</v>
      </c>
      <c r="C99" s="1">
        <v>17.56399918</v>
      </c>
      <c r="D99" s="1">
        <v>75.495002749999998</v>
      </c>
      <c r="E99" s="1">
        <v>99.971610220000002</v>
      </c>
      <c r="F99" s="1">
        <v>0</v>
      </c>
      <c r="G99" s="1">
        <v>2.8389782700000001E-2</v>
      </c>
      <c r="H99" s="1">
        <v>0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>
        <f>IF(A99=A98, B99-B98,"")</f>
        <v>5</v>
      </c>
      <c r="R99" t="str">
        <f>IFERROR(IF(A100=A99, (E100-E99)/(B100-B99), ""), "null")</f>
        <v/>
      </c>
      <c r="S99" t="str">
        <f>IFERROR(IF(A100=A99, (I100-I99)/(B100-B99), ""), "null")</f>
        <v/>
      </c>
      <c r="T99" t="str">
        <f>IFERROR(IF(A100=A99, (M100-M99)/(B100-B99), ""), "null")</f>
        <v/>
      </c>
      <c r="U99">
        <f>IFERROR(ROUND(E99,0),"null")</f>
        <v>100</v>
      </c>
      <c r="V99" t="str">
        <f>IFERROR(ROUND(I99,0),"null")</f>
        <v>null</v>
      </c>
      <c r="W99" t="str">
        <f>IFERROR(ROUND(M99,0), "null")</f>
        <v>null</v>
      </c>
      <c r="X99" t="str">
        <f>IF(AND(A100=A99, U100&gt;99, U99&gt;99), "full access", "")</f>
        <v/>
      </c>
      <c r="Y99" t="str">
        <f>IF(AND(A100=A99, V100&gt;99, V99&gt;99), "full access", "")</f>
        <v/>
      </c>
      <c r="Z99" t="str">
        <f>IF(AND(A100=A99, W100&gt;99, W99&gt;99), "full access", "")</f>
        <v/>
      </c>
      <c r="AA99" t="str">
        <f>IF(AND(ISNUMBER(S99), ISNUMBER(T99)), S99 - T99, "")</f>
        <v/>
      </c>
      <c r="AB99" t="str">
        <f>_xlfn.XLOOKUP(A99, Regions!A:A, Regions!B:B, "Not Found")</f>
        <v>East Asia &amp; Pacific</v>
      </c>
    </row>
    <row r="100" spans="1:28" ht="12.75" x14ac:dyDescent="0.2">
      <c r="A100" s="1" t="s">
        <v>67</v>
      </c>
      <c r="B100" s="1">
        <v>2015</v>
      </c>
      <c r="C100" s="1">
        <v>4847.8051759999998</v>
      </c>
      <c r="D100" s="1">
        <v>76.861999510000004</v>
      </c>
      <c r="E100" s="1">
        <v>99.378686819999999</v>
      </c>
      <c r="F100" s="1">
        <v>0.25413037840000002</v>
      </c>
      <c r="G100" s="1">
        <v>0.21133501860000001</v>
      </c>
      <c r="H100" s="1">
        <v>0.15584778429999999</v>
      </c>
      <c r="I100" s="1">
        <v>98.186032490000002</v>
      </c>
      <c r="J100" s="1">
        <v>0.4100611535</v>
      </c>
      <c r="K100" s="1">
        <v>0.73034857679999998</v>
      </c>
      <c r="L100" s="1">
        <v>0.67355777780000003</v>
      </c>
      <c r="M100" s="1">
        <v>99.737715109999996</v>
      </c>
      <c r="N100" s="1">
        <v>0.20719007179999999</v>
      </c>
      <c r="O100" s="1">
        <v>5.5094818300000001E-2</v>
      </c>
      <c r="P100" s="1">
        <v>0</v>
      </c>
      <c r="Q100" s="1" t="str">
        <f>IF(A100=A99, B100-B99,"")</f>
        <v/>
      </c>
      <c r="R100">
        <f>IFERROR(IF(A101=A100, (E101-E100)/(B101-B100), ""), "null")</f>
        <v>8.6370021999999838E-2</v>
      </c>
      <c r="S100">
        <f>IFERROR(IF(A101=A100, (I101-I100)/(B101-B100), ""), "null")</f>
        <v>0.29204350199999851</v>
      </c>
      <c r="T100">
        <f>IFERROR(IF(A101=A100, (M101-M100)/(B101-B100), ""), "null")</f>
        <v>2.2387550000001966E-2</v>
      </c>
      <c r="U100">
        <f>IFERROR(ROUND(E100,0),"null")</f>
        <v>99</v>
      </c>
      <c r="V100">
        <f>IFERROR(ROUND(I100,0),"null")</f>
        <v>98</v>
      </c>
      <c r="W100">
        <f>IFERROR(ROUND(M100,0), "null")</f>
        <v>100</v>
      </c>
      <c r="X100" t="str">
        <f>IF(AND(A101=A100, U101&gt;99, U100&gt;99), "full access", "")</f>
        <v/>
      </c>
      <c r="Y100" t="str">
        <f>IF(AND(A101=A100, V101&gt;99, V100&gt;99), "full access", "")</f>
        <v/>
      </c>
      <c r="Z100" t="str">
        <f>IF(AND(A101=A100, W101&gt;99, W100&gt;99), "full access", "")</f>
        <v>full access</v>
      </c>
      <c r="AA100">
        <f>IF(AND(ISNUMBER(S100), ISNUMBER(T100)), S100 - T100, "")</f>
        <v>0.26965595199999653</v>
      </c>
      <c r="AB100" t="str">
        <f>_xlfn.XLOOKUP(A100, Regions!A:A, Regions!B:B, "Not Found")</f>
        <v>Latin America &amp; Caribbean</v>
      </c>
    </row>
    <row r="101" spans="1:28" ht="12.75" x14ac:dyDescent="0.2">
      <c r="A101" s="1" t="s">
        <v>67</v>
      </c>
      <c r="B101" s="1">
        <v>2020</v>
      </c>
      <c r="C101" s="1">
        <v>5094.1137699999999</v>
      </c>
      <c r="D101" s="1">
        <v>80.770996089999997</v>
      </c>
      <c r="E101" s="1">
        <v>99.810536929999998</v>
      </c>
      <c r="F101" s="1">
        <v>0.18945947460000001</v>
      </c>
      <c r="G101" s="1">
        <v>3.5944518969999999E-6</v>
      </c>
      <c r="H101" s="1">
        <v>0</v>
      </c>
      <c r="I101" s="1">
        <v>99.646249999999995</v>
      </c>
      <c r="J101" s="1">
        <v>0.35375000000000001</v>
      </c>
      <c r="K101" s="1">
        <v>0</v>
      </c>
      <c r="L101" s="1">
        <v>0</v>
      </c>
      <c r="M101" s="1">
        <v>99.849652860000006</v>
      </c>
      <c r="N101" s="1">
        <v>0.15034714290000001</v>
      </c>
      <c r="O101" s="1">
        <v>0</v>
      </c>
      <c r="P101" s="1">
        <v>0</v>
      </c>
      <c r="Q101" s="1">
        <f>IF(A101=A100, B101-B100,"")</f>
        <v>5</v>
      </c>
      <c r="R101" t="str">
        <f>IFERROR(IF(A102=A101, (E102-E101)/(B102-B101), ""), "null")</f>
        <v/>
      </c>
      <c r="S101" t="str">
        <f>IFERROR(IF(A102=A101, (I102-I101)/(B102-B101), ""), "null")</f>
        <v/>
      </c>
      <c r="T101" t="str">
        <f>IFERROR(IF(A102=A101, (M102-M101)/(B102-B101), ""), "null")</f>
        <v/>
      </c>
      <c r="U101">
        <f>IFERROR(ROUND(E101,0),"null")</f>
        <v>100</v>
      </c>
      <c r="V101">
        <f>IFERROR(ROUND(I101,0),"null")</f>
        <v>100</v>
      </c>
      <c r="W101">
        <f>IFERROR(ROUND(M101,0), "null")</f>
        <v>100</v>
      </c>
      <c r="X101" t="str">
        <f>IF(AND(A102=A101, U102&gt;99, U101&gt;99), "full access", "")</f>
        <v/>
      </c>
      <c r="Y101" t="str">
        <f>IF(AND(A102=A101, V102&gt;99, V101&gt;99), "full access", "")</f>
        <v/>
      </c>
      <c r="Z101" t="str">
        <f>IF(AND(A102=A101, W102&gt;99, W101&gt;99), "full access", "")</f>
        <v/>
      </c>
      <c r="AA101" t="str">
        <f>IF(AND(ISNUMBER(S101), ISNUMBER(T101)), S101 - T101, "")</f>
        <v/>
      </c>
      <c r="AB101" t="str">
        <f>_xlfn.XLOOKUP(A101, Regions!A:A, Regions!B:B, "Not Found")</f>
        <v>Latin America &amp; Caribbean</v>
      </c>
    </row>
    <row r="102" spans="1:28" ht="12.75" x14ac:dyDescent="0.2">
      <c r="A102" s="1" t="s">
        <v>68</v>
      </c>
      <c r="B102" s="1">
        <v>2015</v>
      </c>
      <c r="C102" s="1">
        <v>23226.148440000001</v>
      </c>
      <c r="D102" s="1">
        <v>49.444000240000001</v>
      </c>
      <c r="E102" s="1">
        <v>71.075766900000005</v>
      </c>
      <c r="F102" s="1">
        <v>8.7671364589999996</v>
      </c>
      <c r="G102" s="1">
        <v>14.417680539999999</v>
      </c>
      <c r="H102" s="1">
        <v>5.7394160950000002</v>
      </c>
      <c r="I102" s="1">
        <v>55.843171720000001</v>
      </c>
      <c r="J102" s="1">
        <v>13.188467299999999</v>
      </c>
      <c r="K102" s="1">
        <v>22.631284709999999</v>
      </c>
      <c r="L102" s="1">
        <v>8.3370762729999992</v>
      </c>
      <c r="M102" s="1">
        <v>86.650945350000001</v>
      </c>
      <c r="N102" s="1">
        <v>4.2463692540000002</v>
      </c>
      <c r="O102" s="1">
        <v>6.0193512360000003</v>
      </c>
      <c r="P102" s="1">
        <v>3.083334164</v>
      </c>
      <c r="Q102" s="1" t="str">
        <f>IF(A102=A101, B102-B101,"")</f>
        <v/>
      </c>
      <c r="R102">
        <f>IFERROR(IF(A103=A102, (E103-E102)/(B103-B102), ""), "null")</f>
        <v>-3.333930200000168E-2</v>
      </c>
      <c r="S102">
        <f>IFERROR(IF(A103=A102, (I103-I102)/(B103-B102), ""), "null")</f>
        <v>-2.4144972000000563E-2</v>
      </c>
      <c r="T102">
        <f>IFERROR(IF(A103=A102, (M103-M102)/(B103-B102), ""), "null")</f>
        <v>-0.31147841199999959</v>
      </c>
      <c r="U102">
        <f>IFERROR(ROUND(E102,0),"null")</f>
        <v>71</v>
      </c>
      <c r="V102">
        <f>IFERROR(ROUND(I102,0),"null")</f>
        <v>56</v>
      </c>
      <c r="W102">
        <f>IFERROR(ROUND(M102,0), "null")</f>
        <v>87</v>
      </c>
      <c r="X102" t="str">
        <f>IF(AND(A103=A102, U103&gt;99, U102&gt;99), "full access", "")</f>
        <v/>
      </c>
      <c r="Y102" t="str">
        <f>IF(AND(A103=A102, V103&gt;99, V102&gt;99), "full access", "")</f>
        <v/>
      </c>
      <c r="Z102" t="str">
        <f>IF(AND(A103=A102, W103&gt;99, W102&gt;99), "full access", "")</f>
        <v/>
      </c>
      <c r="AA102">
        <f>IF(AND(ISNUMBER(S102), ISNUMBER(T102)), S102 - T102, "")</f>
        <v>0.28733343999999905</v>
      </c>
      <c r="AB102" t="str">
        <f>_xlfn.XLOOKUP(A102, Regions!A:A, Regions!B:B, "Not Found")</f>
        <v>Not Found</v>
      </c>
    </row>
    <row r="103" spans="1:28" ht="12.75" x14ac:dyDescent="0.2">
      <c r="A103" s="1" t="s">
        <v>68</v>
      </c>
      <c r="B103" s="1">
        <v>2020</v>
      </c>
      <c r="C103" s="1">
        <v>26378.275389999999</v>
      </c>
      <c r="D103" s="1">
        <v>51.70599747</v>
      </c>
      <c r="E103" s="1">
        <v>70.909070389999997</v>
      </c>
      <c r="F103" s="1">
        <v>8.9354217019999993</v>
      </c>
      <c r="G103" s="1">
        <v>14.192441609999999</v>
      </c>
      <c r="H103" s="1">
        <v>5.9630662929999998</v>
      </c>
      <c r="I103" s="1">
        <v>55.722446859999998</v>
      </c>
      <c r="J103" s="1">
        <v>13.343168289999999</v>
      </c>
      <c r="K103" s="1">
        <v>23.17527956</v>
      </c>
      <c r="L103" s="1">
        <v>7.7591052889999998</v>
      </c>
      <c r="M103" s="1">
        <v>85.093553290000003</v>
      </c>
      <c r="N103" s="1">
        <v>4.8185351560000003</v>
      </c>
      <c r="O103" s="1">
        <v>5.8023665600000003</v>
      </c>
      <c r="P103" s="1">
        <v>4.2855449940000003</v>
      </c>
      <c r="Q103" s="1">
        <f>IF(A103=A102, B103-B102,"")</f>
        <v>5</v>
      </c>
      <c r="R103" t="str">
        <f>IFERROR(IF(A104=A103, (E104-E103)/(B104-B103), ""), "null")</f>
        <v/>
      </c>
      <c r="S103" t="str">
        <f>IFERROR(IF(A104=A103, (I104-I103)/(B104-B103), ""), "null")</f>
        <v/>
      </c>
      <c r="T103" t="str">
        <f>IFERROR(IF(A104=A103, (M104-M103)/(B104-B103), ""), "null")</f>
        <v/>
      </c>
      <c r="U103">
        <f>IFERROR(ROUND(E103,0),"null")</f>
        <v>71</v>
      </c>
      <c r="V103">
        <f>IFERROR(ROUND(I103,0),"null")</f>
        <v>56</v>
      </c>
      <c r="W103">
        <f>IFERROR(ROUND(M103,0), "null")</f>
        <v>85</v>
      </c>
      <c r="X103" t="str">
        <f>IF(AND(A104=A103, U104&gt;99, U103&gt;99), "full access", "")</f>
        <v/>
      </c>
      <c r="Y103" t="str">
        <f>IF(AND(A104=A103, V104&gt;99, V103&gt;99), "full access", "")</f>
        <v/>
      </c>
      <c r="Z103" t="str">
        <f>IF(AND(A104=A103, W104&gt;99, W103&gt;99), "full access", "")</f>
        <v/>
      </c>
      <c r="AA103" t="str">
        <f>IF(AND(ISNUMBER(S103), ISNUMBER(T103)), S103 - T103, "")</f>
        <v/>
      </c>
      <c r="AB103" t="str">
        <f>_xlfn.XLOOKUP(A103, Regions!A:A, Regions!B:B, "Not Found")</f>
        <v>Not Found</v>
      </c>
    </row>
    <row r="104" spans="1:28" ht="12.75" x14ac:dyDescent="0.2">
      <c r="A104" s="1" t="s">
        <v>69</v>
      </c>
      <c r="B104" s="1">
        <v>2015</v>
      </c>
      <c r="C104" s="1">
        <v>4232.8740230000003</v>
      </c>
      <c r="D104" s="1">
        <v>56.155002590000002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>
        <v>100</v>
      </c>
      <c r="N104" s="1">
        <v>0</v>
      </c>
      <c r="O104" s="1">
        <v>0</v>
      </c>
      <c r="P104" s="1">
        <v>0</v>
      </c>
      <c r="Q104" s="1" t="str">
        <f>IF(A104=A103, B104-B103,"")</f>
        <v/>
      </c>
      <c r="R104" t="str">
        <f>IFERROR(IF(A105=A104, (E105-E104)/(B105-B104), ""), "null")</f>
        <v>null</v>
      </c>
      <c r="S104" t="str">
        <f>IFERROR(IF(A105=A104, (I105-I104)/(B105-B104), ""), "null")</f>
        <v>null</v>
      </c>
      <c r="T104">
        <f>IFERROR(IF(A105=A104, (M105-M104)/(B105-B104), ""), "null")</f>
        <v>0</v>
      </c>
      <c r="U104" t="str">
        <f>IFERROR(ROUND(E104,0),"null")</f>
        <v>null</v>
      </c>
      <c r="V104" t="str">
        <f>IFERROR(ROUND(I104,0),"null")</f>
        <v>null</v>
      </c>
      <c r="W104">
        <f>IFERROR(ROUND(M104,0), "null")</f>
        <v>100</v>
      </c>
      <c r="X104" t="str">
        <f>IF(AND(A105=A104, U105&gt;99, U104&gt;99), "full access", "")</f>
        <v>full access</v>
      </c>
      <c r="Y104" t="str">
        <f>IF(AND(A105=A104, V105&gt;99, V104&gt;99), "full access", "")</f>
        <v>full access</v>
      </c>
      <c r="Z104" t="str">
        <f>IF(AND(A105=A104, W105&gt;99, W104&gt;99), "full access", "")</f>
        <v>full access</v>
      </c>
      <c r="AA104" t="str">
        <f>IF(AND(ISNUMBER(S104), ISNUMBER(T104)), S104 - T104, "")</f>
        <v/>
      </c>
      <c r="AB104" t="str">
        <f>_xlfn.XLOOKUP(A104, Regions!A:A, Regions!B:B, "Not Found")</f>
        <v>Europe &amp; Central Asia</v>
      </c>
    </row>
    <row r="105" spans="1:28" ht="12.75" x14ac:dyDescent="0.2">
      <c r="A105" s="1" t="s">
        <v>69</v>
      </c>
      <c r="B105" s="1">
        <v>2020</v>
      </c>
      <c r="C105" s="1">
        <v>4105.2680659999996</v>
      </c>
      <c r="D105" s="1">
        <v>57.552997589999997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>
        <v>100</v>
      </c>
      <c r="N105" s="1">
        <v>0</v>
      </c>
      <c r="O105" s="1">
        <v>0</v>
      </c>
      <c r="P105" s="1">
        <v>0</v>
      </c>
      <c r="Q105" s="1">
        <f>IF(A105=A104, B105-B104,"")</f>
        <v>5</v>
      </c>
      <c r="R105" t="str">
        <f>IFERROR(IF(A106=A105, (E106-E105)/(B106-B105), ""), "null")</f>
        <v/>
      </c>
      <c r="S105" t="str">
        <f>IFERROR(IF(A106=A105, (I106-I105)/(B106-B105), ""), "null")</f>
        <v/>
      </c>
      <c r="T105" t="str">
        <f>IFERROR(IF(A106=A105, (M106-M105)/(B106-B105), ""), "null")</f>
        <v/>
      </c>
      <c r="U105" t="str">
        <f>IFERROR(ROUND(E105,0),"null")</f>
        <v>null</v>
      </c>
      <c r="V105" t="str">
        <f>IFERROR(ROUND(I105,0),"null")</f>
        <v>null</v>
      </c>
      <c r="W105">
        <f>IFERROR(ROUND(M105,0), "null")</f>
        <v>100</v>
      </c>
      <c r="X105" t="str">
        <f>IF(AND(A106=A105, U106&gt;99, U105&gt;99), "full access", "")</f>
        <v/>
      </c>
      <c r="Y105" t="str">
        <f>IF(AND(A106=A105, V106&gt;99, V105&gt;99), "full access", "")</f>
        <v/>
      </c>
      <c r="Z105" t="str">
        <f>IF(AND(A106=A105, W106&gt;99, W105&gt;99), "full access", "")</f>
        <v/>
      </c>
      <c r="AA105" t="str">
        <f>IF(AND(ISNUMBER(S105), ISNUMBER(T105)), S105 - T105, "")</f>
        <v/>
      </c>
      <c r="AB105" t="str">
        <f>_xlfn.XLOOKUP(A105, Regions!A:A, Regions!B:B, "Not Found")</f>
        <v>Europe &amp; Central Asia</v>
      </c>
    </row>
    <row r="106" spans="1:28" ht="12.75" x14ac:dyDescent="0.2">
      <c r="A106" s="1" t="s">
        <v>70</v>
      </c>
      <c r="B106" s="1">
        <v>2015</v>
      </c>
      <c r="C106" s="1">
        <v>11324.777340000001</v>
      </c>
      <c r="D106" s="1">
        <v>76.896003719999996</v>
      </c>
      <c r="E106" s="1">
        <v>95.871796470000007</v>
      </c>
      <c r="F106" s="1">
        <v>1.7502537890000001</v>
      </c>
      <c r="G106" s="1">
        <v>1.99464</v>
      </c>
      <c r="H106" s="1">
        <v>0.38330973619999997</v>
      </c>
      <c r="I106" s="1">
        <v>90.445060659999996</v>
      </c>
      <c r="J106" s="1">
        <v>3.3621971309999998</v>
      </c>
      <c r="K106" s="1">
        <v>4.747322467</v>
      </c>
      <c r="L106" s="1">
        <v>1.445419738</v>
      </c>
      <c r="M106" s="1">
        <v>97.502301369999998</v>
      </c>
      <c r="N106" s="1">
        <v>1.2659328999999999</v>
      </c>
      <c r="O106" s="1">
        <v>1.167575187</v>
      </c>
      <c r="P106" s="1">
        <v>6.4190542059999994E-2</v>
      </c>
      <c r="Q106" s="1" t="str">
        <f>IF(A106=A105, B106-B105,"")</f>
        <v/>
      </c>
      <c r="R106">
        <f>IFERROR(IF(A107=A106, (E107-E106)/(B107-B106), ""), "null")</f>
        <v>0.22617993799999853</v>
      </c>
      <c r="S106">
        <f>IFERROR(IF(A107=A106, (I107-I106)/(B107-B106), ""), "null")</f>
        <v>0.78831809600000047</v>
      </c>
      <c r="T106">
        <f>IFERROR(IF(A107=A106, (M107-M106)/(B107-B106), ""), "null")</f>
        <v>5.4655053999999835E-2</v>
      </c>
      <c r="U106">
        <f>ROUND(E106,0)</f>
        <v>96</v>
      </c>
      <c r="V106">
        <f>IFERROR(ROUND(I106,0),"null")</f>
        <v>90</v>
      </c>
      <c r="W106">
        <f>IFERROR(ROUND(M106,0), "null")</f>
        <v>98</v>
      </c>
      <c r="X106" t="str">
        <f>IF(AND(A107=A106, U107&gt;99, U106&gt;99), "full access", "")</f>
        <v/>
      </c>
      <c r="Y106" t="str">
        <f>IF(AND(A107=A106, V107&gt;99, V106&gt;99), "full access", "")</f>
        <v/>
      </c>
      <c r="Z106" t="str">
        <f>IF(AND(A107=A106, W107&gt;99, W106&gt;99), "full access", "")</f>
        <v/>
      </c>
      <c r="AA106">
        <f>IF(AND(ISNUMBER(S106), ISNUMBER(T106)), S106 - T106, "")</f>
        <v>0.73366304200000065</v>
      </c>
      <c r="AB106" t="str">
        <f>_xlfn.XLOOKUP(A106, Regions!A:A, Regions!B:B, "Not Found")</f>
        <v>Latin America &amp; Caribbean</v>
      </c>
    </row>
    <row r="107" spans="1:28" ht="12.75" x14ac:dyDescent="0.2">
      <c r="A107" s="1" t="s">
        <v>70</v>
      </c>
      <c r="B107" s="1">
        <v>2020</v>
      </c>
      <c r="C107" s="1">
        <v>11326.61621</v>
      </c>
      <c r="D107" s="1">
        <v>77.194000239999994</v>
      </c>
      <c r="E107" s="1">
        <v>97.002696159999999</v>
      </c>
      <c r="F107" s="1">
        <v>1.471384542</v>
      </c>
      <c r="G107" s="1">
        <v>1.252811506</v>
      </c>
      <c r="H107" s="1">
        <v>0.27310779629999998</v>
      </c>
      <c r="I107" s="1">
        <v>94.386651139999998</v>
      </c>
      <c r="J107" s="1">
        <v>2.591752445</v>
      </c>
      <c r="K107" s="1">
        <v>1.9059729350000001</v>
      </c>
      <c r="L107" s="1">
        <v>1.115623477</v>
      </c>
      <c r="M107" s="1">
        <v>97.775576639999997</v>
      </c>
      <c r="N107" s="1">
        <v>1.1403859000000001</v>
      </c>
      <c r="O107" s="1">
        <v>1.059840374</v>
      </c>
      <c r="P107" s="1">
        <v>2.4197084109999999E-2</v>
      </c>
      <c r="Q107" s="1">
        <f>IF(A107=A106, B107-B106,"")</f>
        <v>5</v>
      </c>
      <c r="R107" t="str">
        <f>IFERROR(IF(A108=A107, (E108-E107)/(B108-B107), ""), "null")</f>
        <v/>
      </c>
      <c r="S107" t="str">
        <f>IFERROR(IF(A108=A107, (I108-I107)/(B108-B107), ""), "null")</f>
        <v/>
      </c>
      <c r="T107" t="str">
        <f>IFERROR(IF(A108=A107, (M108-M107)/(B108-B107), ""), "null")</f>
        <v/>
      </c>
      <c r="U107">
        <f>ROUND(E107,0)</f>
        <v>97</v>
      </c>
      <c r="V107">
        <f>IFERROR(ROUND(I107,0),"null")</f>
        <v>94</v>
      </c>
      <c r="W107">
        <f>IFERROR(ROUND(M107,0), "null")</f>
        <v>98</v>
      </c>
      <c r="X107" t="str">
        <f>IF(AND(A108=A107, U108&gt;99, U107&gt;99), "full access", "")</f>
        <v/>
      </c>
      <c r="Y107" t="str">
        <f>IF(AND(A108=A107, V108&gt;99, V107&gt;99), "full access", "")</f>
        <v/>
      </c>
      <c r="Z107" t="str">
        <f>IF(AND(A108=A107, W108&gt;99, W107&gt;99), "full access", "")</f>
        <v/>
      </c>
      <c r="AA107" t="str">
        <f>IF(AND(ISNUMBER(S107), ISNUMBER(T107)), S107 - T107, "")</f>
        <v/>
      </c>
      <c r="AB107" t="str">
        <f>_xlfn.XLOOKUP(A107, Regions!A:A, Regions!B:B, "Not Found")</f>
        <v>Latin America &amp; Caribbean</v>
      </c>
    </row>
    <row r="108" spans="1:28" ht="12.75" x14ac:dyDescent="0.2">
      <c r="A108" s="1" t="s">
        <v>71</v>
      </c>
      <c r="B108" s="1">
        <v>2015</v>
      </c>
      <c r="C108" s="1">
        <v>159.8500061</v>
      </c>
      <c r="D108" s="1">
        <v>89.35199738</v>
      </c>
      <c r="E108" s="1">
        <v>99.49775185</v>
      </c>
      <c r="F108" s="1">
        <v>0</v>
      </c>
      <c r="G108" s="1">
        <v>0.50224815249999999</v>
      </c>
      <c r="H108" s="1">
        <v>0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tr">
        <f>IF(A108=A107, B108-B107,"")</f>
        <v/>
      </c>
      <c r="R108">
        <f>IFERROR(IF(A109=A108, (E109-E108)/(B109-B108), ""), "null")</f>
        <v>0</v>
      </c>
      <c r="S108" t="str">
        <f>IFERROR(IF(A109=A108, (I109-I108)/(B109-B108), ""), "null")</f>
        <v>null</v>
      </c>
      <c r="T108" t="str">
        <f>IFERROR(IF(A109=A108, (M109-M108)/(B109-B108), ""), "null")</f>
        <v>null</v>
      </c>
      <c r="U108">
        <f>ROUND(E108,0)</f>
        <v>99</v>
      </c>
      <c r="V108" t="str">
        <f>IFERROR(ROUND(I108,0),"null")</f>
        <v>null</v>
      </c>
      <c r="W108" t="str">
        <f>IFERROR(ROUND(M108,0), "null")</f>
        <v>null</v>
      </c>
      <c r="X108" t="str">
        <f>IF(AND(A109=A108, U109&gt;99, U108&gt;99), "full access", "")</f>
        <v/>
      </c>
      <c r="Y108" t="str">
        <f>IF(AND(A109=A108, V109&gt;99, V108&gt;99), "full access", "")</f>
        <v>full access</v>
      </c>
      <c r="Z108" t="str">
        <f>IF(AND(A109=A108, W109&gt;99, W108&gt;99), "full access", "")</f>
        <v>full access</v>
      </c>
      <c r="AA108" t="str">
        <f>IF(AND(ISNUMBER(S108), ISNUMBER(T108)), S108 - T108, "")</f>
        <v/>
      </c>
      <c r="AB108" t="str">
        <f>_xlfn.XLOOKUP(A108, Regions!A:A, Regions!B:B, "Not Found")</f>
        <v>Not Found</v>
      </c>
    </row>
    <row r="109" spans="1:28" ht="12.75" x14ac:dyDescent="0.2">
      <c r="A109" s="1" t="s">
        <v>71</v>
      </c>
      <c r="B109" s="1">
        <v>2017</v>
      </c>
      <c r="C109" s="1">
        <v>161.98599239999999</v>
      </c>
      <c r="D109" s="1">
        <v>89.203002929999997</v>
      </c>
      <c r="E109" s="1">
        <v>99.49775185</v>
      </c>
      <c r="F109" s="1">
        <v>0</v>
      </c>
      <c r="G109" s="1">
        <v>0.50224815249999999</v>
      </c>
      <c r="H109" s="1">
        <v>0</v>
      </c>
      <c r="I109" s="1" t="s">
        <v>21</v>
      </c>
      <c r="J109" s="1" t="s">
        <v>21</v>
      </c>
      <c r="K109" s="1" t="s">
        <v>21</v>
      </c>
      <c r="L109" s="1" t="s">
        <v>21</v>
      </c>
      <c r="M109" s="1" t="s">
        <v>21</v>
      </c>
      <c r="N109" s="1" t="s">
        <v>21</v>
      </c>
      <c r="O109" s="1" t="s">
        <v>21</v>
      </c>
      <c r="P109" s="1" t="s">
        <v>21</v>
      </c>
      <c r="Q109" s="1">
        <f>IF(A109=A108, B109-B108,"")</f>
        <v>2</v>
      </c>
      <c r="R109" t="str">
        <f>IFERROR(IF(A110=A109, (E110-E109)/(B110-B109), ""), "null")</f>
        <v/>
      </c>
      <c r="S109" t="str">
        <f>IFERROR(IF(A110=A109, (I110-I109)/(B110-B109), ""), "null")</f>
        <v/>
      </c>
      <c r="T109" t="str">
        <f>IFERROR(IF(A110=A109, (M110-M109)/(B110-B109), ""), "null")</f>
        <v/>
      </c>
      <c r="U109">
        <f>ROUND(E109,0)</f>
        <v>99</v>
      </c>
      <c r="V109" t="str">
        <f>IFERROR(ROUND(I109,0),"null")</f>
        <v>null</v>
      </c>
      <c r="W109" t="str">
        <f>IFERROR(ROUND(M109,0), "null")</f>
        <v>null</v>
      </c>
      <c r="X109" t="str">
        <f>IF(AND(A110=A109, U110&gt;99, U109&gt;99), "full access", "")</f>
        <v/>
      </c>
      <c r="Y109" t="str">
        <f>IF(AND(A110=A109, V110&gt;99, V109&gt;99), "full access", "")</f>
        <v/>
      </c>
      <c r="Z109" t="str">
        <f>IF(AND(A110=A109, W110&gt;99, W109&gt;99), "full access", "")</f>
        <v/>
      </c>
      <c r="AA109" t="str">
        <f>IF(AND(ISNUMBER(S109), ISNUMBER(T109)), S109 - T109, "")</f>
        <v/>
      </c>
      <c r="AB109" t="str">
        <f>_xlfn.XLOOKUP(A109, Regions!A:A, Regions!B:B, "Not Found")</f>
        <v>Not Found</v>
      </c>
    </row>
    <row r="110" spans="1:28" ht="12.75" x14ac:dyDescent="0.2">
      <c r="A110" s="1" t="s">
        <v>72</v>
      </c>
      <c r="B110" s="1">
        <v>2015</v>
      </c>
      <c r="C110" s="1">
        <v>1160.987061</v>
      </c>
      <c r="D110" s="1">
        <v>66.945999150000006</v>
      </c>
      <c r="E110" s="1">
        <v>99.788517569999996</v>
      </c>
      <c r="F110" s="1">
        <v>0</v>
      </c>
      <c r="G110" s="1">
        <v>0.21148243489999999</v>
      </c>
      <c r="H110" s="1">
        <v>0</v>
      </c>
      <c r="I110" s="1">
        <v>99.861185539999994</v>
      </c>
      <c r="J110" s="1">
        <v>0</v>
      </c>
      <c r="K110" s="1">
        <v>0.1388144553</v>
      </c>
      <c r="L110" s="1">
        <v>0</v>
      </c>
      <c r="M110" s="1">
        <v>99.752642309999999</v>
      </c>
      <c r="N110" s="1">
        <v>0</v>
      </c>
      <c r="O110" s="1">
        <v>0.24735769429999999</v>
      </c>
      <c r="P110" s="1">
        <v>0</v>
      </c>
      <c r="Q110" s="1" t="str">
        <f>IF(A110=A109, B110-B109,"")</f>
        <v/>
      </c>
      <c r="R110">
        <f>IFERROR(IF(A111=A110, (E111-E110)/(B111-B110), ""), "null")</f>
        <v>-4.668877999998244E-3</v>
      </c>
      <c r="S110">
        <f>IFERROR(IF(A111=A110, (I111-I110)/(B111-B110), ""), "null")</f>
        <v>-3.0847639999990405E-3</v>
      </c>
      <c r="T110">
        <f>IFERROR(IF(A111=A110, (M111-M110)/(B111-B110), ""), "null")</f>
        <v>-5.4968379999991157E-3</v>
      </c>
      <c r="U110">
        <f>ROUND(E110,0)</f>
        <v>100</v>
      </c>
      <c r="V110">
        <f>IFERROR(ROUND(I110,0),"null")</f>
        <v>100</v>
      </c>
      <c r="W110">
        <f>IFERROR(ROUND(M110,0), "null")</f>
        <v>100</v>
      </c>
      <c r="X110" t="str">
        <f>IF(AND(A111=A110, U111&gt;99, U110&gt;99), "full access", "")</f>
        <v>full access</v>
      </c>
      <c r="Y110" t="str">
        <f>IF(AND(A111=A110, V111&gt;99, V110&gt;99), "full access", "")</f>
        <v>full access</v>
      </c>
      <c r="Z110" t="str">
        <f>IF(AND(A111=A110, W111&gt;99, W110&gt;99), "full access", "")</f>
        <v>full access</v>
      </c>
      <c r="AA110">
        <f>IF(AND(ISNUMBER(S110), ISNUMBER(T110)), S110 - T110, "")</f>
        <v>2.4120740000000752E-3</v>
      </c>
      <c r="AB110" t="str">
        <f>_xlfn.XLOOKUP(A110, Regions!A:A, Regions!B:B, "Not Found")</f>
        <v>Europe &amp; Central Asia</v>
      </c>
    </row>
    <row r="111" spans="1:28" ht="12.75" x14ac:dyDescent="0.2">
      <c r="A111" s="1" t="s">
        <v>72</v>
      </c>
      <c r="B111" s="1">
        <v>2020</v>
      </c>
      <c r="C111" s="1">
        <v>1207.360962</v>
      </c>
      <c r="D111" s="1">
        <v>66.820999150000006</v>
      </c>
      <c r="E111" s="1">
        <v>99.765173180000005</v>
      </c>
      <c r="F111" s="1">
        <v>0</v>
      </c>
      <c r="G111" s="1">
        <v>0.2348268167</v>
      </c>
      <c r="H111" s="1">
        <v>0</v>
      </c>
      <c r="I111" s="1">
        <v>99.845761719999999</v>
      </c>
      <c r="J111" s="1">
        <v>0</v>
      </c>
      <c r="K111" s="1">
        <v>0.1542382836</v>
      </c>
      <c r="L111" s="1">
        <v>0</v>
      </c>
      <c r="M111" s="1">
        <v>99.725158120000003</v>
      </c>
      <c r="N111" s="1">
        <v>0</v>
      </c>
      <c r="O111" s="1">
        <v>0.27484188250000002</v>
      </c>
      <c r="P111" s="1">
        <v>0</v>
      </c>
      <c r="Q111" s="1">
        <f>IF(A111=A110, B111-B110,"")</f>
        <v>5</v>
      </c>
      <c r="R111" t="str">
        <f>IFERROR(IF(A112=A111, (E112-E111)/(B112-B111), ""), "null")</f>
        <v/>
      </c>
      <c r="S111" t="str">
        <f>IFERROR(IF(A112=A111, (I112-I111)/(B112-B111), ""), "null")</f>
        <v/>
      </c>
      <c r="T111" t="str">
        <f>IFERROR(IF(A112=A111, (M112-M111)/(B112-B111), ""), "null")</f>
        <v/>
      </c>
      <c r="U111">
        <f>ROUND(E111,0)</f>
        <v>100</v>
      </c>
      <c r="V111">
        <f>IFERROR(ROUND(I111,0),"null")</f>
        <v>100</v>
      </c>
      <c r="W111">
        <f>IFERROR(ROUND(M111,0), "null")</f>
        <v>100</v>
      </c>
      <c r="X111" t="str">
        <f>IF(AND(A112=A111, U112&gt;99, U111&gt;99), "full access", "")</f>
        <v/>
      </c>
      <c r="Y111" t="str">
        <f>IF(AND(A112=A111, V112&gt;99, V111&gt;99), "full access", "")</f>
        <v/>
      </c>
      <c r="Z111" t="str">
        <f>IF(AND(A112=A111, W112&gt;99, W111&gt;99), "full access", "")</f>
        <v/>
      </c>
      <c r="AA111" t="str">
        <f>IF(AND(ISNUMBER(S111), ISNUMBER(T111)), S111 - T111, "")</f>
        <v/>
      </c>
      <c r="AB111" t="str">
        <f>_xlfn.XLOOKUP(A111, Regions!A:A, Regions!B:B, "Not Found")</f>
        <v>Europe &amp; Central Asia</v>
      </c>
    </row>
    <row r="112" spans="1:28" ht="12.75" x14ac:dyDescent="0.2">
      <c r="A112" s="1" t="s">
        <v>73</v>
      </c>
      <c r="B112" s="1">
        <v>2015</v>
      </c>
      <c r="C112" s="1">
        <v>10601.389649999999</v>
      </c>
      <c r="D112" s="1">
        <v>73.47699738</v>
      </c>
      <c r="E112" s="1">
        <v>99.880092689999998</v>
      </c>
      <c r="F112" s="1">
        <v>0</v>
      </c>
      <c r="G112" s="1">
        <v>0.11990731189999999</v>
      </c>
      <c r="H112" s="1">
        <v>0</v>
      </c>
      <c r="I112" s="1">
        <v>99.817599299999998</v>
      </c>
      <c r="J112" s="1">
        <v>0</v>
      </c>
      <c r="K112" s="1">
        <v>0.18240069649999999</v>
      </c>
      <c r="L112" s="1">
        <v>0</v>
      </c>
      <c r="M112" s="1">
        <v>99.902650929999993</v>
      </c>
      <c r="N112" s="1">
        <v>0</v>
      </c>
      <c r="O112" s="1">
        <v>9.7349067900000003E-2</v>
      </c>
      <c r="P112" s="1">
        <v>0</v>
      </c>
      <c r="Q112" s="1" t="str">
        <f>IF(A112=A111, B112-B111,"")</f>
        <v/>
      </c>
      <c r="R112">
        <f>IFERROR(IF(A113=A112, (E113-E112)/(B113-B112), ""), "null")</f>
        <v>9.9796000000651475E-5</v>
      </c>
      <c r="S112">
        <f>IFERROR(IF(A113=A112, (I113-I112)/(B113-B112), ""), "null")</f>
        <v>0</v>
      </c>
      <c r="T112">
        <f>IFERROR(IF(A113=A112, (M113-M112)/(B113-B112), ""), "null")</f>
        <v>0</v>
      </c>
      <c r="U112">
        <f>ROUND(E112,0)</f>
        <v>100</v>
      </c>
      <c r="V112">
        <f>IFERROR(ROUND(I112,0),"null")</f>
        <v>100</v>
      </c>
      <c r="W112">
        <f>IFERROR(ROUND(M112,0), "null")</f>
        <v>100</v>
      </c>
      <c r="X112" t="str">
        <f>IF(AND(A113=A112, U113&gt;99, U112&gt;99), "full access", "")</f>
        <v>full access</v>
      </c>
      <c r="Y112" t="str">
        <f>IF(AND(A113=A112, V113&gt;99, V112&gt;99), "full access", "")</f>
        <v>full access</v>
      </c>
      <c r="Z112" t="str">
        <f>IF(AND(A113=A112, W113&gt;99, W112&gt;99), "full access", "")</f>
        <v>full access</v>
      </c>
      <c r="AA112">
        <f>IF(AND(ISNUMBER(S112), ISNUMBER(T112)), S112 - T112, "")</f>
        <v>0</v>
      </c>
      <c r="AB112" t="str">
        <f>_xlfn.XLOOKUP(A112, Regions!A:A, Regions!B:B, "Not Found")</f>
        <v>Europe &amp; Central Asia</v>
      </c>
    </row>
    <row r="113" spans="1:28" ht="12.75" x14ac:dyDescent="0.2">
      <c r="A113" s="1" t="s">
        <v>73</v>
      </c>
      <c r="B113" s="1">
        <v>2020</v>
      </c>
      <c r="C113" s="1">
        <v>10708.98242</v>
      </c>
      <c r="D113" s="1">
        <v>74.061004639999993</v>
      </c>
      <c r="E113" s="1">
        <v>99.880591670000001</v>
      </c>
      <c r="F113" s="1">
        <v>0</v>
      </c>
      <c r="G113" s="1">
        <v>0.11940833250000001</v>
      </c>
      <c r="H113" s="1">
        <v>0</v>
      </c>
      <c r="I113" s="1">
        <v>99.817599299999998</v>
      </c>
      <c r="J113" s="1">
        <v>0</v>
      </c>
      <c r="K113" s="1">
        <v>0.18240069649999999</v>
      </c>
      <c r="L113" s="1">
        <v>0</v>
      </c>
      <c r="M113" s="1">
        <v>99.902650929999993</v>
      </c>
      <c r="N113" s="1">
        <v>0</v>
      </c>
      <c r="O113" s="1">
        <v>9.7349067900000003E-2</v>
      </c>
      <c r="P113" s="1">
        <v>0</v>
      </c>
      <c r="Q113" s="1">
        <f>IF(A113=A112, B113-B112,"")</f>
        <v>5</v>
      </c>
      <c r="R113" t="str">
        <f>IFERROR(IF(A114=A113, (E114-E113)/(B114-B113), ""), "null")</f>
        <v/>
      </c>
      <c r="S113" t="str">
        <f>IFERROR(IF(A114=A113, (I114-I113)/(B114-B113), ""), "null")</f>
        <v/>
      </c>
      <c r="T113" t="str">
        <f>IFERROR(IF(A114=A113, (M114-M113)/(B114-B113), ""), "null")</f>
        <v/>
      </c>
      <c r="U113">
        <f>ROUND(E113,0)</f>
        <v>100</v>
      </c>
      <c r="V113">
        <f>IFERROR(ROUND(I113,0),"null")</f>
        <v>100</v>
      </c>
      <c r="W113">
        <f>IFERROR(ROUND(M113,0), "null")</f>
        <v>100</v>
      </c>
      <c r="X113" t="str">
        <f>IF(AND(A114=A113, U114&gt;99, U113&gt;99), "full access", "")</f>
        <v/>
      </c>
      <c r="Y113" t="str">
        <f>IF(AND(A114=A113, V114&gt;99, V113&gt;99), "full access", "")</f>
        <v/>
      </c>
      <c r="Z113" t="str">
        <f>IF(AND(A114=A113, W114&gt;99, W113&gt;99), "full access", "")</f>
        <v/>
      </c>
      <c r="AA113" t="str">
        <f>IF(AND(ISNUMBER(S113), ISNUMBER(T113)), S113 - T113, "")</f>
        <v/>
      </c>
      <c r="AB113" t="str">
        <f>_xlfn.XLOOKUP(A113, Regions!A:A, Regions!B:B, "Not Found")</f>
        <v>Europe &amp; Central Asia</v>
      </c>
    </row>
    <row r="114" spans="1:28" ht="12.75" x14ac:dyDescent="0.2">
      <c r="A114" s="1" t="s">
        <v>74</v>
      </c>
      <c r="B114" s="1">
        <v>2015</v>
      </c>
      <c r="C114" s="1">
        <v>25183.832030000001</v>
      </c>
      <c r="D114" s="1">
        <v>61.277004239999997</v>
      </c>
      <c r="E114" s="1">
        <v>95.21488171</v>
      </c>
      <c r="F114" s="1">
        <v>0.68500239009999997</v>
      </c>
      <c r="G114" s="1">
        <v>3.8290549180000002</v>
      </c>
      <c r="H114" s="1">
        <v>0.27106098029999998</v>
      </c>
      <c r="I114" s="1">
        <v>91.616968420000006</v>
      </c>
      <c r="J114" s="1">
        <v>0.36793963219999998</v>
      </c>
      <c r="K114" s="1">
        <v>7.3150919439999997</v>
      </c>
      <c r="L114" s="1">
        <v>0.7</v>
      </c>
      <c r="M114" s="1">
        <v>97.48852402</v>
      </c>
      <c r="N114" s="1">
        <v>0.88536500119999995</v>
      </c>
      <c r="O114" s="1">
        <v>1.626110978</v>
      </c>
      <c r="P114" s="1">
        <v>0</v>
      </c>
      <c r="Q114" s="1" t="str">
        <f>IF(A114=A113, B114-B113,"")</f>
        <v/>
      </c>
      <c r="R114">
        <f>IFERROR(IF(A115=A114, (E115-E114)/(B115-B114), ""), "null")</f>
        <v>-0.27420773599999959</v>
      </c>
      <c r="S114">
        <f>IFERROR(IF(A115=A114, (I115-I114)/(B115-B114), ""), "null")</f>
        <v>-0.57266870800000047</v>
      </c>
      <c r="T114">
        <f>IFERROR(IF(A115=A114, (M115-M114)/(B115-B114), ""), "null")</f>
        <v>-0.11500271600000075</v>
      </c>
      <c r="U114">
        <f>ROUND(E114,0)</f>
        <v>95</v>
      </c>
      <c r="V114">
        <f>IFERROR(ROUND(I114,0),"null")</f>
        <v>92</v>
      </c>
      <c r="W114">
        <f>IFERROR(ROUND(M114,0), "null")</f>
        <v>97</v>
      </c>
      <c r="X114" t="str">
        <f>IF(AND(A115=A114, U115&gt;99, U114&gt;99), "full access", "")</f>
        <v/>
      </c>
      <c r="Y114" t="str">
        <f>IF(AND(A115=A114, V115&gt;99, V114&gt;99), "full access", "")</f>
        <v/>
      </c>
      <c r="Z114" t="str">
        <f>IF(AND(A115=A114, W115&gt;99, W114&gt;99), "full access", "")</f>
        <v/>
      </c>
      <c r="AA114">
        <f>IF(AND(ISNUMBER(S114), ISNUMBER(T114)), S114 - T114, "")</f>
        <v>-0.45766599199999969</v>
      </c>
      <c r="AB114" t="str">
        <f>_xlfn.XLOOKUP(A114, Regions!A:A, Regions!B:B, "Not Found")</f>
        <v>East Asia &amp; Pacific</v>
      </c>
    </row>
    <row r="115" spans="1:28" ht="12.75" x14ac:dyDescent="0.2">
      <c r="A115" s="1" t="s">
        <v>74</v>
      </c>
      <c r="B115" s="1">
        <v>2020</v>
      </c>
      <c r="C115" s="1">
        <v>25778.814450000002</v>
      </c>
      <c r="D115" s="1">
        <v>62.381000520000001</v>
      </c>
      <c r="E115" s="1">
        <v>93.843843030000002</v>
      </c>
      <c r="F115" s="1">
        <v>0.68313118719999999</v>
      </c>
      <c r="G115" s="1">
        <v>5.2096927800000001</v>
      </c>
      <c r="H115" s="1">
        <v>0.26333300580000002</v>
      </c>
      <c r="I115" s="1">
        <v>88.753624880000004</v>
      </c>
      <c r="J115" s="1">
        <v>0.3564402606</v>
      </c>
      <c r="K115" s="1">
        <v>10.189934859999999</v>
      </c>
      <c r="L115" s="1">
        <v>0.7</v>
      </c>
      <c r="M115" s="1">
        <v>96.913510439999996</v>
      </c>
      <c r="N115" s="1">
        <v>0.88014287989999995</v>
      </c>
      <c r="O115" s="1">
        <v>2.206346677</v>
      </c>
      <c r="P115" s="1">
        <v>0</v>
      </c>
      <c r="Q115" s="1">
        <f>IF(A115=A114, B115-B114,"")</f>
        <v>5</v>
      </c>
      <c r="R115" t="str">
        <f>IFERROR(IF(A116=A115, (E116-E115)/(B116-B115), ""), "null")</f>
        <v/>
      </c>
      <c r="S115" t="str">
        <f>IFERROR(IF(A116=A115, (I116-I115)/(B116-B115), ""), "null")</f>
        <v/>
      </c>
      <c r="T115" t="str">
        <f>IFERROR(IF(A116=A115, (M116-M115)/(B116-B115), ""), "null")</f>
        <v/>
      </c>
      <c r="U115">
        <f>ROUND(E115,0)</f>
        <v>94</v>
      </c>
      <c r="V115">
        <f>IFERROR(ROUND(I115,0),"null")</f>
        <v>89</v>
      </c>
      <c r="W115">
        <f>IFERROR(ROUND(M115,0), "null")</f>
        <v>97</v>
      </c>
      <c r="X115" t="str">
        <f>IF(AND(A116=A115, U116&gt;99, U115&gt;99), "full access", "")</f>
        <v/>
      </c>
      <c r="Y115" t="str">
        <f>IF(AND(A116=A115, V116&gt;99, V115&gt;99), "full access", "")</f>
        <v/>
      </c>
      <c r="Z115" t="str">
        <f>IF(AND(A116=A115, W116&gt;99, W115&gt;99), "full access", "")</f>
        <v/>
      </c>
      <c r="AA115" t="str">
        <f>IF(AND(ISNUMBER(S115), ISNUMBER(T115)), S115 - T115, "")</f>
        <v/>
      </c>
      <c r="AB115" t="str">
        <f>_xlfn.XLOOKUP(A115, Regions!A:A, Regions!B:B, "Not Found")</f>
        <v>East Asia &amp; Pacific</v>
      </c>
    </row>
    <row r="116" spans="1:28" ht="12.75" x14ac:dyDescent="0.2">
      <c r="A116" s="1" t="s">
        <v>75</v>
      </c>
      <c r="B116" s="1">
        <v>2015</v>
      </c>
      <c r="C116" s="1">
        <v>76244.53125</v>
      </c>
      <c r="D116" s="1">
        <v>42.739997860000003</v>
      </c>
      <c r="E116" s="1">
        <v>42.718179970000001</v>
      </c>
      <c r="F116" s="1">
        <v>12.68729907</v>
      </c>
      <c r="G116" s="1">
        <v>34.284024770000002</v>
      </c>
      <c r="H116" s="1">
        <v>10.31049619</v>
      </c>
      <c r="I116" s="1">
        <v>20.6225138</v>
      </c>
      <c r="J116" s="1">
        <v>11.51689397</v>
      </c>
      <c r="K116" s="1">
        <v>51.009840029999999</v>
      </c>
      <c r="L116" s="1">
        <v>16.850752199999999</v>
      </c>
      <c r="M116" s="1">
        <v>72.320377789999995</v>
      </c>
      <c r="N116" s="1">
        <v>14.255324979999999</v>
      </c>
      <c r="O116" s="1">
        <v>11.87596826</v>
      </c>
      <c r="P116" s="1">
        <v>1.548328967</v>
      </c>
      <c r="Q116" s="1" t="str">
        <f>IF(A116=A115, B116-B115,"")</f>
        <v/>
      </c>
      <c r="R116">
        <f>IFERROR(IF(A117=A116, (E117-E116)/(B117-B116), ""), "null")</f>
        <v>0.6467893979999999</v>
      </c>
      <c r="S116">
        <f>IFERROR(IF(A117=A116, (I117-I116)/(B117-B116), ""), "null")</f>
        <v>0.2720557079999999</v>
      </c>
      <c r="T116">
        <f>IFERROR(IF(A117=A116, (M117-M116)/(B117-B116), ""), "null")</f>
        <v>0.43659539800000002</v>
      </c>
      <c r="U116">
        <f>ROUND(E116,0)</f>
        <v>43</v>
      </c>
      <c r="V116">
        <f>IFERROR(ROUND(I116,0),"null")</f>
        <v>21</v>
      </c>
      <c r="W116">
        <f>IFERROR(ROUND(M116,0), "null")</f>
        <v>72</v>
      </c>
      <c r="X116" t="str">
        <f>IF(AND(A117=A116, U117&gt;99, U116&gt;99), "full access", "")</f>
        <v/>
      </c>
      <c r="Y116" t="str">
        <f>IF(AND(A117=A116, V117&gt;99, V116&gt;99), "full access", "")</f>
        <v/>
      </c>
      <c r="Z116" t="str">
        <f>IF(AND(A117=A116, W117&gt;99, W116&gt;99), "full access", "")</f>
        <v/>
      </c>
      <c r="AA116">
        <f>IF(AND(ISNUMBER(S116), ISNUMBER(T116)), S116 - T116, "")</f>
        <v>-0.16453969000000013</v>
      </c>
      <c r="AB116" t="str">
        <f>_xlfn.XLOOKUP(A116, Regions!A:A, Regions!B:B, "Not Found")</f>
        <v>Sub-Saharan Africa</v>
      </c>
    </row>
    <row r="117" spans="1:28" ht="12.75" x14ac:dyDescent="0.2">
      <c r="A117" s="1" t="s">
        <v>75</v>
      </c>
      <c r="B117" s="1">
        <v>2020</v>
      </c>
      <c r="C117" s="1">
        <v>89561.40625</v>
      </c>
      <c r="D117" s="1">
        <v>45.638000490000003</v>
      </c>
      <c r="E117" s="1">
        <v>45.952126960000001</v>
      </c>
      <c r="F117" s="1">
        <v>13.44122447</v>
      </c>
      <c r="G117" s="1">
        <v>32.542316069999998</v>
      </c>
      <c r="H117" s="1">
        <v>8.0643324950000004</v>
      </c>
      <c r="I117" s="1">
        <v>21.98279234</v>
      </c>
      <c r="J117" s="1">
        <v>12.68294146</v>
      </c>
      <c r="K117" s="1">
        <v>51.215981669999998</v>
      </c>
      <c r="L117" s="1">
        <v>14.11828453</v>
      </c>
      <c r="M117" s="1">
        <v>74.503354779999995</v>
      </c>
      <c r="N117" s="1">
        <v>14.34445818</v>
      </c>
      <c r="O117" s="1">
        <v>10.29905862</v>
      </c>
      <c r="P117" s="1">
        <v>0.85312841309999998</v>
      </c>
      <c r="Q117" s="1">
        <f>IF(A117=A116, B117-B116,"")</f>
        <v>5</v>
      </c>
      <c r="R117" t="str">
        <f>IFERROR(IF(A118=A117, (E118-E117)/(B118-B117), ""), "null")</f>
        <v/>
      </c>
      <c r="S117" t="str">
        <f>IFERROR(IF(A118=A117, (I118-I117)/(B118-B117), ""), "null")</f>
        <v/>
      </c>
      <c r="T117" t="str">
        <f>IFERROR(IF(A118=A117, (M118-M117)/(B118-B117), ""), "null")</f>
        <v/>
      </c>
      <c r="U117">
        <f>ROUND(E117,0)</f>
        <v>46</v>
      </c>
      <c r="V117">
        <f>IFERROR(ROUND(I117,0),"null")</f>
        <v>22</v>
      </c>
      <c r="W117">
        <f>IFERROR(ROUND(M117,0), "null")</f>
        <v>75</v>
      </c>
      <c r="X117" t="str">
        <f>IF(AND(A118=A117, U118&gt;99, U117&gt;99), "full access", "")</f>
        <v/>
      </c>
      <c r="Y117" t="str">
        <f>IF(AND(A118=A117, V118&gt;99, V117&gt;99), "full access", "")</f>
        <v/>
      </c>
      <c r="Z117" t="str">
        <f>IF(AND(A118=A117, W118&gt;99, W117&gt;99), "full access", "")</f>
        <v/>
      </c>
      <c r="AA117" t="str">
        <f>IF(AND(ISNUMBER(S117), ISNUMBER(T117)), S117 - T117, "")</f>
        <v/>
      </c>
      <c r="AB117" t="str">
        <f>_xlfn.XLOOKUP(A117, Regions!A:A, Regions!B:B, "Not Found")</f>
        <v>Sub-Saharan Africa</v>
      </c>
    </row>
    <row r="118" spans="1:28" ht="12.75" x14ac:dyDescent="0.2">
      <c r="A118" s="1" t="s">
        <v>76</v>
      </c>
      <c r="B118" s="1">
        <v>2015</v>
      </c>
      <c r="C118" s="1">
        <v>5688.6948240000002</v>
      </c>
      <c r="D118" s="1">
        <v>87.526000980000006</v>
      </c>
      <c r="E118" s="1">
        <v>99.99999785</v>
      </c>
      <c r="F118" s="1">
        <v>0</v>
      </c>
      <c r="G118" s="1">
        <v>2.1458404119999999E-6</v>
      </c>
      <c r="H118" s="1">
        <v>0</v>
      </c>
      <c r="I118" s="1">
        <v>100</v>
      </c>
      <c r="J118" s="1">
        <v>0</v>
      </c>
      <c r="K118" s="1">
        <v>0</v>
      </c>
      <c r="L118" s="1">
        <v>0</v>
      </c>
      <c r="M118" s="1">
        <v>100</v>
      </c>
      <c r="N118" s="1">
        <v>0</v>
      </c>
      <c r="O118" s="1">
        <v>0</v>
      </c>
      <c r="P118" s="1">
        <v>0</v>
      </c>
      <c r="Q118" s="1" t="str">
        <f>IF(A118=A117, B118-B117,"")</f>
        <v/>
      </c>
      <c r="R118">
        <f>IFERROR(IF(A119=A118, (E119-E118)/(B119-B118), ""), "null")</f>
        <v>6.5000000120107866E-7</v>
      </c>
      <c r="S118">
        <f>IFERROR(IF(A119=A118, (I119-I118)/(B119-B118), ""), "null")</f>
        <v>0</v>
      </c>
      <c r="T118">
        <f>IFERROR(IF(A119=A118, (M119-M118)/(B119-B118), ""), "null")</f>
        <v>0</v>
      </c>
      <c r="U118">
        <f>ROUND(E118,0)</f>
        <v>100</v>
      </c>
      <c r="V118">
        <f>IFERROR(ROUND(I118,0),"null")</f>
        <v>100</v>
      </c>
      <c r="W118">
        <f>IFERROR(ROUND(M118,0), "null")</f>
        <v>100</v>
      </c>
      <c r="X118" t="str">
        <f>IF(AND(A119=A118, U119&gt;99, U118&gt;99), "full access", "")</f>
        <v>full access</v>
      </c>
      <c r="Y118" t="str">
        <f>IF(AND(A119=A118, V119&gt;99, V118&gt;99), "full access", "")</f>
        <v>full access</v>
      </c>
      <c r="Z118" t="str">
        <f>IF(AND(A119=A118, W119&gt;99, W118&gt;99), "full access", "")</f>
        <v>full access</v>
      </c>
      <c r="AA118">
        <f>IF(AND(ISNUMBER(S118), ISNUMBER(T118)), S118 - T118, "")</f>
        <v>0</v>
      </c>
      <c r="AB118" t="str">
        <f>_xlfn.XLOOKUP(A118, Regions!A:A, Regions!B:B, "Not Found")</f>
        <v>Europe &amp; Central Asia</v>
      </c>
    </row>
    <row r="119" spans="1:28" ht="12.75" x14ac:dyDescent="0.2">
      <c r="A119" s="1" t="s">
        <v>76</v>
      </c>
      <c r="B119" s="1">
        <v>2020</v>
      </c>
      <c r="C119" s="1">
        <v>5792.203125</v>
      </c>
      <c r="D119" s="1">
        <v>88.116004939999996</v>
      </c>
      <c r="E119" s="1">
        <v>100.00000110000001</v>
      </c>
      <c r="F119" s="1">
        <v>0</v>
      </c>
      <c r="G119" s="1">
        <v>0</v>
      </c>
      <c r="H119" s="1">
        <v>0</v>
      </c>
      <c r="I119" s="1">
        <v>100</v>
      </c>
      <c r="J119" s="1">
        <v>0</v>
      </c>
      <c r="K119" s="1">
        <v>0</v>
      </c>
      <c r="L119" s="1">
        <v>0</v>
      </c>
      <c r="M119" s="1">
        <v>100</v>
      </c>
      <c r="N119" s="1">
        <v>0</v>
      </c>
      <c r="O119" s="1">
        <v>0</v>
      </c>
      <c r="P119" s="1">
        <v>0</v>
      </c>
      <c r="Q119" s="1">
        <f>IF(A119=A118, B119-B118,"")</f>
        <v>5</v>
      </c>
      <c r="R119" t="str">
        <f>IFERROR(IF(A120=A119, (E120-E119)/(B120-B119), ""), "null")</f>
        <v/>
      </c>
      <c r="S119" t="str">
        <f>IFERROR(IF(A120=A119, (I120-I119)/(B120-B119), ""), "null")</f>
        <v/>
      </c>
      <c r="T119" t="str">
        <f>IFERROR(IF(A120=A119, (M120-M119)/(B120-B119), ""), "null")</f>
        <v/>
      </c>
      <c r="U119">
        <f>ROUND(E119,0)</f>
        <v>100</v>
      </c>
      <c r="V119">
        <f>IFERROR(ROUND(I119,0),"null")</f>
        <v>100</v>
      </c>
      <c r="W119">
        <f>IFERROR(ROUND(M119,0), "null")</f>
        <v>100</v>
      </c>
      <c r="X119" t="str">
        <f>IF(AND(A120=A119, U120&gt;99, U119&gt;99), "full access", "")</f>
        <v/>
      </c>
      <c r="Y119" t="str">
        <f>IF(AND(A120=A119, V120&gt;99, V119&gt;99), "full access", "")</f>
        <v/>
      </c>
      <c r="Z119" t="str">
        <f>IF(AND(A120=A119, W120&gt;99, W119&gt;99), "full access", "")</f>
        <v/>
      </c>
      <c r="AA119" t="str">
        <f>IF(AND(ISNUMBER(S119), ISNUMBER(T119)), S119 - T119, "")</f>
        <v/>
      </c>
      <c r="AB119" t="str">
        <f>_xlfn.XLOOKUP(A119, Regions!A:A, Regions!B:B, "Not Found")</f>
        <v>Europe &amp; Central Asia</v>
      </c>
    </row>
    <row r="120" spans="1:28" ht="12.75" x14ac:dyDescent="0.2">
      <c r="A120" s="1" t="s">
        <v>77</v>
      </c>
      <c r="B120" s="1">
        <v>2015</v>
      </c>
      <c r="C120" s="1">
        <v>913.99798580000004</v>
      </c>
      <c r="D120" s="1">
        <v>77.416992190000002</v>
      </c>
      <c r="E120" s="1">
        <v>75.787045030000002</v>
      </c>
      <c r="F120" s="1">
        <v>14.754171189999999</v>
      </c>
      <c r="G120" s="1">
        <v>7.3949239499999999</v>
      </c>
      <c r="H120" s="1">
        <v>2.0638598250000002</v>
      </c>
      <c r="I120" s="1">
        <v>48.759205090000002</v>
      </c>
      <c r="J120" s="1">
        <v>12.43877762</v>
      </c>
      <c r="K120" s="1">
        <v>30.377002539999999</v>
      </c>
      <c r="L120" s="1">
        <v>8.4250147539999993</v>
      </c>
      <c r="M120" s="1">
        <v>83.671229850000003</v>
      </c>
      <c r="N120" s="1">
        <v>15.42958572</v>
      </c>
      <c r="O120" s="1">
        <v>0.69091164790000004</v>
      </c>
      <c r="P120" s="1">
        <v>0.20827278539999999</v>
      </c>
      <c r="Q120" s="1" t="str">
        <f>IF(A120=A119, B120-B119,"")</f>
        <v/>
      </c>
      <c r="R120">
        <f>IFERROR(IF(A121=A120, (E121-E120)/(B121-B120), ""), "null")</f>
        <v>5.257503599999893E-2</v>
      </c>
      <c r="S120">
        <f>IFERROR(IF(A121=A120, (I121-I120)/(B121-B120), ""), "null")</f>
        <v>-0.29569443200000051</v>
      </c>
      <c r="T120">
        <f>IFERROR(IF(A121=A120, (M121-M120)/(B121-B120), ""), "null")</f>
        <v>9.2757015999998776E-2</v>
      </c>
      <c r="U120">
        <f>ROUND(E120,0)</f>
        <v>76</v>
      </c>
      <c r="V120">
        <f>IFERROR(ROUND(I120,0),"null")</f>
        <v>49</v>
      </c>
      <c r="W120">
        <f>IFERROR(ROUND(M120,0), "null")</f>
        <v>84</v>
      </c>
      <c r="X120" t="str">
        <f>IF(AND(A121=A120, U121&gt;99, U120&gt;99), "full access", "")</f>
        <v/>
      </c>
      <c r="Y120" t="str">
        <f>IF(AND(A121=A120, V121&gt;99, V120&gt;99), "full access", "")</f>
        <v/>
      </c>
      <c r="Z120" t="str">
        <f>IF(AND(A121=A120, W121&gt;99, W120&gt;99), "full access", "")</f>
        <v/>
      </c>
      <c r="AA120">
        <f>IF(AND(ISNUMBER(S120), ISNUMBER(T120)), S120 - T120, "")</f>
        <v>-0.38845144799999931</v>
      </c>
      <c r="AB120" t="str">
        <f>_xlfn.XLOOKUP(A120, Regions!A:A, Regions!B:B, "Not Found")</f>
        <v>Sub-Saharan Africa</v>
      </c>
    </row>
    <row r="121" spans="1:28" ht="12.75" x14ac:dyDescent="0.2">
      <c r="A121" s="1" t="s">
        <v>77</v>
      </c>
      <c r="B121" s="1">
        <v>2020</v>
      </c>
      <c r="C121" s="1">
        <v>988.00201419999996</v>
      </c>
      <c r="D121" s="1">
        <v>78.061996460000003</v>
      </c>
      <c r="E121" s="1">
        <v>76.049920209999996</v>
      </c>
      <c r="F121" s="1">
        <v>14.7574817</v>
      </c>
      <c r="G121" s="1">
        <v>7.0158760510000002</v>
      </c>
      <c r="H121" s="1">
        <v>2.1767220379999999</v>
      </c>
      <c r="I121" s="1">
        <v>47.280732929999999</v>
      </c>
      <c r="J121" s="1">
        <v>12.061610140000001</v>
      </c>
      <c r="K121" s="1">
        <v>30.735504679999998</v>
      </c>
      <c r="L121" s="1">
        <v>9.9221522489999998</v>
      </c>
      <c r="M121" s="1">
        <v>84.135014929999997</v>
      </c>
      <c r="N121" s="1">
        <v>15.51511107</v>
      </c>
      <c r="O121" s="1">
        <v>0.34987400289999998</v>
      </c>
      <c r="P121" s="1">
        <v>0</v>
      </c>
      <c r="Q121" s="1">
        <f>IF(A121=A120, B121-B120,"")</f>
        <v>5</v>
      </c>
      <c r="R121" t="str">
        <f>IFERROR(IF(A122=A121, (E122-E121)/(B122-B121), ""), "null")</f>
        <v/>
      </c>
      <c r="S121" t="str">
        <f>IFERROR(IF(A122=A121, (I122-I121)/(B122-B121), ""), "null")</f>
        <v/>
      </c>
      <c r="T121" t="str">
        <f>IFERROR(IF(A122=A121, (M122-M121)/(B122-B121), ""), "null")</f>
        <v/>
      </c>
      <c r="U121">
        <f>ROUND(E121,0)</f>
        <v>76</v>
      </c>
      <c r="V121">
        <f>IFERROR(ROUND(I121,0),"null")</f>
        <v>47</v>
      </c>
      <c r="W121">
        <f>IFERROR(ROUND(M121,0), "null")</f>
        <v>84</v>
      </c>
      <c r="X121" t="str">
        <f>IF(AND(A122=A121, U122&gt;99, U121&gt;99), "full access", "")</f>
        <v/>
      </c>
      <c r="Y121" t="str">
        <f>IF(AND(A122=A121, V122&gt;99, V121&gt;99), "full access", "")</f>
        <v/>
      </c>
      <c r="Z121" t="str">
        <f>IF(AND(A122=A121, W122&gt;99, W121&gt;99), "full access", "")</f>
        <v/>
      </c>
      <c r="AA121" t="str">
        <f>IF(AND(ISNUMBER(S121), ISNUMBER(T121)), S121 - T121, "")</f>
        <v/>
      </c>
      <c r="AB121" t="str">
        <f>_xlfn.XLOOKUP(A121, Regions!A:A, Regions!B:B, "Not Found")</f>
        <v>Sub-Saharan Africa</v>
      </c>
    </row>
    <row r="122" spans="1:28" ht="12.75" x14ac:dyDescent="0.2">
      <c r="A122" s="1" t="s">
        <v>78</v>
      </c>
      <c r="B122" s="1">
        <v>2015</v>
      </c>
      <c r="C122" s="1">
        <v>71.175003050000001</v>
      </c>
      <c r="D122" s="1">
        <v>69.578994750000007</v>
      </c>
      <c r="E122" s="1">
        <v>95.420656059999999</v>
      </c>
      <c r="F122" s="1">
        <v>0</v>
      </c>
      <c r="G122" s="1">
        <v>4.579343937</v>
      </c>
      <c r="H122" s="1">
        <v>0</v>
      </c>
      <c r="I122" s="1" t="s">
        <v>21</v>
      </c>
      <c r="J122" s="1" t="s">
        <v>21</v>
      </c>
      <c r="K122" s="1" t="s">
        <v>21</v>
      </c>
      <c r="L122" s="1" t="s">
        <v>21</v>
      </c>
      <c r="M122" s="1" t="s">
        <v>21</v>
      </c>
      <c r="N122" s="1" t="s">
        <v>21</v>
      </c>
      <c r="O122" s="1" t="s">
        <v>21</v>
      </c>
      <c r="P122" s="1" t="s">
        <v>21</v>
      </c>
      <c r="Q122" s="1" t="str">
        <f>IF(A122=A121, B122-B121,"")</f>
        <v/>
      </c>
      <c r="R122">
        <f>IFERROR(IF(A123=A122, (E123-E122)/(B123-B122), ""), "null")</f>
        <v>0</v>
      </c>
      <c r="S122" t="str">
        <f>IFERROR(IF(A123=A122, (I123-I122)/(B123-B122), ""), "null")</f>
        <v>null</v>
      </c>
      <c r="T122" t="str">
        <f>IFERROR(IF(A123=A122, (M123-M122)/(B123-B122), ""), "null")</f>
        <v>null</v>
      </c>
      <c r="U122">
        <f>ROUND(E122,0)</f>
        <v>95</v>
      </c>
      <c r="V122" t="str">
        <f>IFERROR(ROUND(I122,0),"null")</f>
        <v>null</v>
      </c>
      <c r="W122" t="str">
        <f>IFERROR(ROUND(M122,0), "null")</f>
        <v>null</v>
      </c>
      <c r="X122" t="str">
        <f>IF(AND(A123=A122, U123&gt;99, U122&gt;99), "full access", "")</f>
        <v/>
      </c>
      <c r="Y122" t="str">
        <f>IF(AND(A123=A122, V123&gt;99, V122&gt;99), "full access", "")</f>
        <v>full access</v>
      </c>
      <c r="Z122" t="str">
        <f>IF(AND(A123=A122, W123&gt;99, W122&gt;99), "full access", "")</f>
        <v>full access</v>
      </c>
      <c r="AA122" t="str">
        <f>IF(AND(ISNUMBER(S122), ISNUMBER(T122)), S122 - T122, "")</f>
        <v/>
      </c>
      <c r="AB122" t="str">
        <f>_xlfn.XLOOKUP(A122, Regions!A:A, Regions!B:B, "Not Found")</f>
        <v>Latin America &amp; Caribbean</v>
      </c>
    </row>
    <row r="123" spans="1:28" ht="12.75" x14ac:dyDescent="0.2">
      <c r="A123" s="1" t="s">
        <v>78</v>
      </c>
      <c r="B123" s="1">
        <v>2017</v>
      </c>
      <c r="C123" s="1">
        <v>71.459999080000003</v>
      </c>
      <c r="D123" s="1">
        <v>70.180999760000006</v>
      </c>
      <c r="E123" s="1">
        <v>95.420656059999999</v>
      </c>
      <c r="F123" s="1">
        <v>0</v>
      </c>
      <c r="G123" s="1">
        <v>4.579343937</v>
      </c>
      <c r="H123" s="1">
        <v>0</v>
      </c>
      <c r="I123" s="1" t="s">
        <v>21</v>
      </c>
      <c r="J123" s="1" t="s">
        <v>21</v>
      </c>
      <c r="K123" s="1" t="s">
        <v>21</v>
      </c>
      <c r="L123" s="1" t="s">
        <v>21</v>
      </c>
      <c r="M123" s="1" t="s">
        <v>21</v>
      </c>
      <c r="N123" s="1" t="s">
        <v>21</v>
      </c>
      <c r="O123" s="1" t="s">
        <v>21</v>
      </c>
      <c r="P123" s="1" t="s">
        <v>21</v>
      </c>
      <c r="Q123" s="1">
        <f>IF(A123=A122, B123-B122,"")</f>
        <v>2</v>
      </c>
      <c r="R123" t="str">
        <f>IFERROR(IF(A124=A123, (E124-E123)/(B124-B123), ""), "null")</f>
        <v/>
      </c>
      <c r="S123" t="str">
        <f>IFERROR(IF(A124=A123, (I124-I123)/(B124-B123), ""), "null")</f>
        <v/>
      </c>
      <c r="T123" t="str">
        <f>IFERROR(IF(A124=A123, (M124-M123)/(B124-B123), ""), "null")</f>
        <v/>
      </c>
      <c r="U123">
        <f>ROUND(E123,0)</f>
        <v>95</v>
      </c>
      <c r="V123" t="str">
        <f>IFERROR(ROUND(I123,0),"null")</f>
        <v>null</v>
      </c>
      <c r="W123" t="str">
        <f>IFERROR(ROUND(M123,0), "null")</f>
        <v>null</v>
      </c>
      <c r="X123" t="str">
        <f>IF(AND(A124=A123, U124&gt;99, U123&gt;99), "full access", "")</f>
        <v/>
      </c>
      <c r="Y123" t="str">
        <f>IF(AND(A124=A123, V124&gt;99, V123&gt;99), "full access", "")</f>
        <v/>
      </c>
      <c r="Z123" t="str">
        <f>IF(AND(A124=A123, W124&gt;99, W123&gt;99), "full access", "")</f>
        <v/>
      </c>
      <c r="AA123" t="str">
        <f>IF(AND(ISNUMBER(S123), ISNUMBER(T123)), S123 - T123, "")</f>
        <v/>
      </c>
      <c r="AB123" t="str">
        <f>_xlfn.XLOOKUP(A123, Regions!A:A, Regions!B:B, "Not Found")</f>
        <v>Latin America &amp; Caribbean</v>
      </c>
    </row>
    <row r="124" spans="1:28" ht="12.75" x14ac:dyDescent="0.2">
      <c r="A124" s="1" t="s">
        <v>79</v>
      </c>
      <c r="B124" s="1">
        <v>2015</v>
      </c>
      <c r="C124" s="1">
        <v>10281.674800000001</v>
      </c>
      <c r="D124" s="1">
        <v>78.566001889999995</v>
      </c>
      <c r="E124" s="1">
        <v>96.099338500000002</v>
      </c>
      <c r="F124" s="1">
        <v>0.69521221550000001</v>
      </c>
      <c r="G124" s="1">
        <v>1.5505944979999999</v>
      </c>
      <c r="H124" s="1">
        <v>1.654854791</v>
      </c>
      <c r="I124" s="1">
        <v>89.211043779999997</v>
      </c>
      <c r="J124" s="1">
        <v>1.8228771610000001</v>
      </c>
      <c r="K124" s="1">
        <v>2.4418886230000001</v>
      </c>
      <c r="L124" s="1">
        <v>6.5241904399999999</v>
      </c>
      <c r="M124" s="1">
        <v>97.978569809999996</v>
      </c>
      <c r="N124" s="1">
        <v>0.3875681084</v>
      </c>
      <c r="O124" s="1">
        <v>1.3074359369999999</v>
      </c>
      <c r="P124" s="1">
        <v>0.32642614349999999</v>
      </c>
      <c r="Q124" s="1" t="str">
        <f>IF(A124=A123, B124-B123,"")</f>
        <v/>
      </c>
      <c r="R124">
        <f>IFERROR(IF(A125=A124, (E125-E124)/(B125-B124), ""), "null")</f>
        <v>0.11749468399999899</v>
      </c>
      <c r="S124">
        <f>IFERROR(IF(A125=A124, (I125-I124)/(B125-B124), ""), "null")</f>
        <v>0.21868411800000159</v>
      </c>
      <c r="T124">
        <f>IFERROR(IF(A125=A124, (M125-M124)/(B125-B124), ""), "null")</f>
        <v>1.1664354000001254E-2</v>
      </c>
      <c r="U124">
        <f>ROUND(E124,0)</f>
        <v>96</v>
      </c>
      <c r="V124">
        <f>IFERROR(ROUND(I124,0),"null")</f>
        <v>89</v>
      </c>
      <c r="W124">
        <f>IFERROR(ROUND(M124,0), "null")</f>
        <v>98</v>
      </c>
      <c r="X124" t="str">
        <f>IF(AND(A125=A124, U125&gt;99, U124&gt;99), "full access", "")</f>
        <v/>
      </c>
      <c r="Y124" t="str">
        <f>IF(AND(A125=A124, V125&gt;99, V124&gt;99), "full access", "")</f>
        <v/>
      </c>
      <c r="Z124" t="str">
        <f>IF(AND(A125=A124, W125&gt;99, W124&gt;99), "full access", "")</f>
        <v/>
      </c>
      <c r="AA124">
        <f>IF(AND(ISNUMBER(S124), ISNUMBER(T124)), S124 - T124, "")</f>
        <v>0.20701976400000033</v>
      </c>
      <c r="AB124" t="str">
        <f>_xlfn.XLOOKUP(A124, Regions!A:A, Regions!B:B, "Not Found")</f>
        <v>Latin America &amp; Caribbean</v>
      </c>
    </row>
    <row r="125" spans="1:28" ht="12.75" x14ac:dyDescent="0.2">
      <c r="A125" s="1" t="s">
        <v>79</v>
      </c>
      <c r="B125" s="1">
        <v>2020</v>
      </c>
      <c r="C125" s="1">
        <v>10847.9043</v>
      </c>
      <c r="D125" s="1">
        <v>82.540000919999997</v>
      </c>
      <c r="E125" s="1">
        <v>96.686811919999997</v>
      </c>
      <c r="F125" s="1">
        <v>0.46703865039999998</v>
      </c>
      <c r="G125" s="1">
        <v>1.2694287829999999</v>
      </c>
      <c r="H125" s="1">
        <v>1.5767206439999999</v>
      </c>
      <c r="I125" s="1">
        <v>90.304464370000005</v>
      </c>
      <c r="J125" s="1">
        <v>1.3853155079999999</v>
      </c>
      <c r="K125" s="1">
        <v>1.1151181269999999</v>
      </c>
      <c r="L125" s="1">
        <v>7.1951019909999996</v>
      </c>
      <c r="M125" s="1">
        <v>98.036891580000002</v>
      </c>
      <c r="N125" s="1">
        <v>0.27279203590000001</v>
      </c>
      <c r="O125" s="1">
        <v>1.3020733959999999</v>
      </c>
      <c r="P125" s="1">
        <v>0.38824299220000003</v>
      </c>
      <c r="Q125" s="1">
        <f>IF(A125=A124, B125-B124,"")</f>
        <v>5</v>
      </c>
      <c r="R125" t="str">
        <f>IFERROR(IF(A126=A125, (E126-E125)/(B126-B125), ""), "null")</f>
        <v/>
      </c>
      <c r="S125" t="str">
        <f>IFERROR(IF(A126=A125, (I126-I125)/(B126-B125), ""), "null")</f>
        <v/>
      </c>
      <c r="T125" t="str">
        <f>IFERROR(IF(A126=A125, (M126-M125)/(B126-B125), ""), "null")</f>
        <v/>
      </c>
      <c r="U125">
        <f>ROUND(E125,0)</f>
        <v>97</v>
      </c>
      <c r="V125">
        <f>IFERROR(ROUND(I125,0),"null")</f>
        <v>90</v>
      </c>
      <c r="W125">
        <f>IFERROR(ROUND(M125,0), "null")</f>
        <v>98</v>
      </c>
      <c r="X125" t="str">
        <f>IF(AND(A126=A125, U126&gt;99, U125&gt;99), "full access", "")</f>
        <v/>
      </c>
      <c r="Y125" t="str">
        <f>IF(AND(A126=A125, V126&gt;99, V125&gt;99), "full access", "")</f>
        <v/>
      </c>
      <c r="Z125" t="str">
        <f>IF(AND(A126=A125, W126&gt;99, W125&gt;99), "full access", "")</f>
        <v/>
      </c>
      <c r="AA125" t="str">
        <f>IF(AND(ISNUMBER(S125), ISNUMBER(T125)), S125 - T125, "")</f>
        <v/>
      </c>
      <c r="AB125" t="str">
        <f>_xlfn.XLOOKUP(A125, Regions!A:A, Regions!B:B, "Not Found")</f>
        <v>Latin America &amp; Caribbean</v>
      </c>
    </row>
    <row r="126" spans="1:28" ht="12.75" x14ac:dyDescent="0.2">
      <c r="A126" s="1" t="s">
        <v>80</v>
      </c>
      <c r="B126" s="1">
        <v>2015</v>
      </c>
      <c r="C126" s="1">
        <v>16212.02246</v>
      </c>
      <c r="D126" s="1">
        <v>63.397998809999997</v>
      </c>
      <c r="E126" s="1">
        <v>93.063779499999995</v>
      </c>
      <c r="F126" s="1">
        <v>0.19976017630000001</v>
      </c>
      <c r="G126" s="1">
        <v>3.1195651139999998</v>
      </c>
      <c r="H126" s="1">
        <v>3.6168952120000002</v>
      </c>
      <c r="I126" s="1">
        <v>82.552481950000001</v>
      </c>
      <c r="J126" s="1">
        <v>0.445629255</v>
      </c>
      <c r="K126" s="1">
        <v>7.379055031</v>
      </c>
      <c r="L126" s="1">
        <v>9.6228337600000007</v>
      </c>
      <c r="M126" s="1">
        <v>99.132339200000004</v>
      </c>
      <c r="N126" s="1">
        <v>5.7810890199999999E-2</v>
      </c>
      <c r="O126" s="1">
        <v>0.66040450689999997</v>
      </c>
      <c r="P126" s="1">
        <v>0.14944540680000001</v>
      </c>
      <c r="Q126" s="1" t="str">
        <f>IF(A126=A125, B126-B125,"")</f>
        <v/>
      </c>
      <c r="R126">
        <f>IFERROR(IF(A127=A126, (E127-E126)/(B127-B126), ""), "null")</f>
        <v>0.45919681200000184</v>
      </c>
      <c r="S126">
        <f>IFERROR(IF(A127=A126, (I127-I126)/(B127-B126), ""), "null")</f>
        <v>0.89965259999999891</v>
      </c>
      <c r="T126">
        <f>IFERROR(IF(A127=A126, (M127-M126)/(B127-B126), ""), "null")</f>
        <v>0.17353215999999919</v>
      </c>
      <c r="U126">
        <f>ROUND(E126,0)</f>
        <v>93</v>
      </c>
      <c r="V126">
        <f>IFERROR(ROUND(I126,0),"null")</f>
        <v>83</v>
      </c>
      <c r="W126">
        <f>IFERROR(ROUND(M126,0), "null")</f>
        <v>99</v>
      </c>
      <c r="X126" t="str">
        <f>IF(AND(A127=A126, U127&gt;99, U126&gt;99), "full access", "")</f>
        <v/>
      </c>
      <c r="Y126" t="str">
        <f>IF(AND(A127=A126, V127&gt;99, V126&gt;99), "full access", "")</f>
        <v/>
      </c>
      <c r="Z126" t="str">
        <f>IF(AND(A127=A126, W127&gt;99, W126&gt;99), "full access", "")</f>
        <v/>
      </c>
      <c r="AA126">
        <f>IF(AND(ISNUMBER(S126), ISNUMBER(T126)), S126 - T126, "")</f>
        <v>0.72612043999999976</v>
      </c>
      <c r="AB126" t="str">
        <f>_xlfn.XLOOKUP(A126, Regions!A:A, Regions!B:B, "Not Found")</f>
        <v>Latin America &amp; Caribbean</v>
      </c>
    </row>
    <row r="127" spans="1:28" ht="12.75" x14ac:dyDescent="0.2">
      <c r="A127" s="1" t="s">
        <v>80</v>
      </c>
      <c r="B127" s="1">
        <v>2020</v>
      </c>
      <c r="C127" s="1">
        <v>17643.060549999998</v>
      </c>
      <c r="D127" s="1">
        <v>64.166000370000006</v>
      </c>
      <c r="E127" s="1">
        <v>95.359763560000005</v>
      </c>
      <c r="F127" s="1">
        <v>3.451463449E-3</v>
      </c>
      <c r="G127" s="1">
        <v>2.6044853890000002</v>
      </c>
      <c r="H127" s="1">
        <v>2.032299589</v>
      </c>
      <c r="I127" s="1">
        <v>87.050744949999995</v>
      </c>
      <c r="J127" s="1">
        <v>9.6318110219999996E-3</v>
      </c>
      <c r="K127" s="1">
        <v>7.2681954900000001</v>
      </c>
      <c r="L127" s="1">
        <v>5.6714277470000001</v>
      </c>
      <c r="M127" s="1">
        <v>100</v>
      </c>
      <c r="N127" s="1">
        <v>0</v>
      </c>
      <c r="O127" s="1">
        <v>0</v>
      </c>
      <c r="P127" s="1">
        <v>0</v>
      </c>
      <c r="Q127" s="1">
        <f>IF(A127=A126, B127-B126,"")</f>
        <v>5</v>
      </c>
      <c r="R127" t="str">
        <f>IFERROR(IF(A128=A127, (E128-E127)/(B128-B127), ""), "null")</f>
        <v/>
      </c>
      <c r="S127" t="str">
        <f>IFERROR(IF(A128=A127, (I128-I127)/(B128-B127), ""), "null")</f>
        <v/>
      </c>
      <c r="T127" t="str">
        <f>IFERROR(IF(A128=A127, (M128-M127)/(B128-B127), ""), "null")</f>
        <v/>
      </c>
      <c r="U127">
        <f>ROUND(E127,0)</f>
        <v>95</v>
      </c>
      <c r="V127">
        <f>IFERROR(ROUND(I127,0),"null")</f>
        <v>87</v>
      </c>
      <c r="W127">
        <f>IFERROR(ROUND(M127,0), "null")</f>
        <v>100</v>
      </c>
      <c r="X127" t="str">
        <f>IF(AND(A128=A127, U128&gt;99, U127&gt;99), "full access", "")</f>
        <v/>
      </c>
      <c r="Y127" t="str">
        <f>IF(AND(A128=A127, V128&gt;99, V127&gt;99), "full access", "")</f>
        <v/>
      </c>
      <c r="Z127" t="str">
        <f>IF(AND(A128=A127, W128&gt;99, W127&gt;99), "full access", "")</f>
        <v/>
      </c>
      <c r="AA127" t="str">
        <f>IF(AND(ISNUMBER(S127), ISNUMBER(T127)), S127 - T127, "")</f>
        <v/>
      </c>
      <c r="AB127" t="str">
        <f>_xlfn.XLOOKUP(A127, Regions!A:A, Regions!B:B, "Not Found")</f>
        <v>Latin America &amp; Caribbean</v>
      </c>
    </row>
    <row r="128" spans="1:28" ht="12.75" x14ac:dyDescent="0.2">
      <c r="A128" s="1" t="s">
        <v>81</v>
      </c>
      <c r="B128" s="1">
        <v>2015</v>
      </c>
      <c r="C128" s="1">
        <v>92442.546879999994</v>
      </c>
      <c r="D128" s="1">
        <v>42.784999849999998</v>
      </c>
      <c r="E128" s="1">
        <v>99.106717540000005</v>
      </c>
      <c r="F128" s="1">
        <v>0.28637254010000002</v>
      </c>
      <c r="G128" s="1">
        <v>0.59343982930000005</v>
      </c>
      <c r="H128" s="1">
        <v>1.347009398E-2</v>
      </c>
      <c r="I128" s="1">
        <v>98.801877919999995</v>
      </c>
      <c r="J128" s="1">
        <v>0.41034629639999998</v>
      </c>
      <c r="K128" s="1">
        <v>0.76423283809999998</v>
      </c>
      <c r="L128" s="1">
        <v>2.3542941179999999E-2</v>
      </c>
      <c r="M128" s="1">
        <v>99.514369729999999</v>
      </c>
      <c r="N128" s="1">
        <v>0.12058643080000001</v>
      </c>
      <c r="O128" s="1">
        <v>0.36504384220000002</v>
      </c>
      <c r="P128" s="1">
        <v>0</v>
      </c>
      <c r="Q128" s="1" t="str">
        <f>IF(A128=A127, B128-B127,"")</f>
        <v/>
      </c>
      <c r="R128">
        <f>IFERROR(IF(A129=A128, (E129-E128)/(B129-B128), ""), "null")</f>
        <v>6.669168399999989E-2</v>
      </c>
      <c r="S128">
        <f>IFERROR(IF(A129=A128, (I129-I128)/(B129-B128), ""), "null")</f>
        <v>0.1061914459999997</v>
      </c>
      <c r="T128">
        <f>IFERROR(IF(A129=A128, (M129-M128)/(B129-B128), ""), "null")</f>
        <v>1.3872273999999152E-2</v>
      </c>
      <c r="U128">
        <f>ROUND(E128,0)</f>
        <v>99</v>
      </c>
      <c r="V128">
        <f>IFERROR(ROUND(I128,0),"null")</f>
        <v>99</v>
      </c>
      <c r="W128">
        <f>IFERROR(ROUND(M128,0), "null")</f>
        <v>100</v>
      </c>
      <c r="X128" t="str">
        <f>IF(AND(A129=A128, U129&gt;99, U128&gt;99), "full access", "")</f>
        <v/>
      </c>
      <c r="Y128" t="str">
        <f>IF(AND(A129=A128, V129&gt;99, V128&gt;99), "full access", "")</f>
        <v/>
      </c>
      <c r="Z128" t="str">
        <f>IF(AND(A129=A128, W129&gt;99, W128&gt;99), "full access", "")</f>
        <v>full access</v>
      </c>
      <c r="AA128">
        <f>IF(AND(ISNUMBER(S128), ISNUMBER(T128)), S128 - T128, "")</f>
        <v>9.2319172000000546E-2</v>
      </c>
      <c r="AB128" t="str">
        <f>_xlfn.XLOOKUP(A128, Regions!A:A, Regions!B:B, "Not Found")</f>
        <v>Middle East &amp; North Africa</v>
      </c>
    </row>
    <row r="129" spans="1:28" ht="12.75" x14ac:dyDescent="0.2">
      <c r="A129" s="1" t="s">
        <v>81</v>
      </c>
      <c r="B129" s="1">
        <v>2020</v>
      </c>
      <c r="C129" s="1">
        <v>102334.4063</v>
      </c>
      <c r="D129" s="1">
        <v>42.783000950000002</v>
      </c>
      <c r="E129" s="1">
        <v>99.440175960000005</v>
      </c>
      <c r="F129" s="1">
        <v>0.23760910860000001</v>
      </c>
      <c r="G129" s="1">
        <v>0.3222149265</v>
      </c>
      <c r="H129" s="1">
        <v>0</v>
      </c>
      <c r="I129" s="1">
        <v>99.332835149999994</v>
      </c>
      <c r="J129" s="1">
        <v>0.33594182239999998</v>
      </c>
      <c r="K129" s="1">
        <v>0.33122303190000002</v>
      </c>
      <c r="L129" s="1">
        <v>0</v>
      </c>
      <c r="M129" s="1">
        <v>99.583731099999994</v>
      </c>
      <c r="N129" s="1">
        <v>0.10610120670000001</v>
      </c>
      <c r="O129" s="1">
        <v>0.31016769430000002</v>
      </c>
      <c r="P129" s="1">
        <v>0</v>
      </c>
      <c r="Q129" s="1">
        <f>IF(A129=A128, B129-B128,"")</f>
        <v>5</v>
      </c>
      <c r="R129" t="str">
        <f>IFERROR(IF(A130=A129, (E130-E129)/(B130-B129), ""), "null")</f>
        <v/>
      </c>
      <c r="S129" t="str">
        <f>IFERROR(IF(A130=A129, (I130-I129)/(B130-B129), ""), "null")</f>
        <v/>
      </c>
      <c r="T129" t="str">
        <f>IFERROR(IF(A130=A129, (M130-M129)/(B130-B129), ""), "null")</f>
        <v/>
      </c>
      <c r="U129">
        <f>ROUND(E129,0)</f>
        <v>99</v>
      </c>
      <c r="V129">
        <f>IFERROR(ROUND(I129,0),"null")</f>
        <v>99</v>
      </c>
      <c r="W129">
        <f>IFERROR(ROUND(M129,0), "null")</f>
        <v>100</v>
      </c>
      <c r="X129" t="str">
        <f>IF(AND(A130=A129, U130&gt;99, U129&gt;99), "full access", "")</f>
        <v/>
      </c>
      <c r="Y129" t="str">
        <f>IF(AND(A130=A129, V130&gt;99, V129&gt;99), "full access", "")</f>
        <v/>
      </c>
      <c r="Z129" t="str">
        <f>IF(AND(A130=A129, W130&gt;99, W129&gt;99), "full access", "")</f>
        <v/>
      </c>
      <c r="AA129" t="str">
        <f>IF(AND(ISNUMBER(S129), ISNUMBER(T129)), S129 - T129, "")</f>
        <v/>
      </c>
      <c r="AB129" t="str">
        <f>_xlfn.XLOOKUP(A129, Regions!A:A, Regions!B:B, "Not Found")</f>
        <v>Middle East &amp; North Africa</v>
      </c>
    </row>
    <row r="130" spans="1:28" ht="12.75" x14ac:dyDescent="0.2">
      <c r="A130" s="1" t="s">
        <v>82</v>
      </c>
      <c r="B130" s="1">
        <v>2015</v>
      </c>
      <c r="C130" s="1">
        <v>6325.1210940000001</v>
      </c>
      <c r="D130" s="1">
        <v>69.699996949999999</v>
      </c>
      <c r="E130" s="1">
        <v>95.562137739999997</v>
      </c>
      <c r="F130" s="1">
        <v>0.58047977699999997</v>
      </c>
      <c r="G130" s="1">
        <v>1.1619505450000001</v>
      </c>
      <c r="H130" s="1">
        <v>2.6954319419999999</v>
      </c>
      <c r="I130" s="1">
        <v>87.961214319999996</v>
      </c>
      <c r="J130" s="1">
        <v>1.734743718</v>
      </c>
      <c r="K130" s="1">
        <v>2.4810339560000001</v>
      </c>
      <c r="L130" s="1">
        <v>7.8230080050000002</v>
      </c>
      <c r="M130" s="1">
        <v>98.866417850000005</v>
      </c>
      <c r="N130" s="1">
        <v>7.8697977569999994E-2</v>
      </c>
      <c r="O130" s="1">
        <v>0.58851288960000003</v>
      </c>
      <c r="P130" s="1">
        <v>0.4663712861</v>
      </c>
      <c r="Q130" s="1" t="str">
        <f>IF(A130=A129, B130-B129,"")</f>
        <v/>
      </c>
      <c r="R130">
        <f>IFERROR(IF(A131=A130, (E131-E130)/(B131-B130), ""), "null")</f>
        <v>0.47688753399999939</v>
      </c>
      <c r="S130">
        <f>IFERROR(IF(A131=A130, (I131-I130)/(B131-B130), ""), "null")</f>
        <v>1.0986361520000003</v>
      </c>
      <c r="T130">
        <f>IFERROR(IF(A131=A130, (M131-M130)/(B131-B130), ""), "null")</f>
        <v>0.14089043199999765</v>
      </c>
      <c r="U130">
        <f>ROUND(E130,0)</f>
        <v>96</v>
      </c>
      <c r="V130">
        <f>IFERROR(ROUND(I130,0),"null")</f>
        <v>88</v>
      </c>
      <c r="W130">
        <f>IFERROR(ROUND(M130,0), "null")</f>
        <v>99</v>
      </c>
      <c r="X130" t="str">
        <f>IF(AND(A131=A130, U131&gt;99, U130&gt;99), "full access", "")</f>
        <v/>
      </c>
      <c r="Y130" t="str">
        <f>IF(AND(A131=A130, V131&gt;99, V130&gt;99), "full access", "")</f>
        <v/>
      </c>
      <c r="Z130" t="str">
        <f>IF(AND(A131=A130, W131&gt;99, W130&gt;99), "full access", "")</f>
        <v/>
      </c>
      <c r="AA130">
        <f>IF(AND(ISNUMBER(S130), ISNUMBER(T130)), S130 - T130, "")</f>
        <v>0.95774572000000269</v>
      </c>
      <c r="AB130" t="str">
        <f>_xlfn.XLOOKUP(A130, Regions!A:A, Regions!B:B, "Not Found")</f>
        <v>Latin America &amp; Caribbean</v>
      </c>
    </row>
    <row r="131" spans="1:28" ht="12.75" x14ac:dyDescent="0.2">
      <c r="A131" s="1" t="s">
        <v>82</v>
      </c>
      <c r="B131" s="1">
        <v>2020</v>
      </c>
      <c r="C131" s="1">
        <v>6486.201172</v>
      </c>
      <c r="D131" s="1">
        <v>73.444000239999994</v>
      </c>
      <c r="E131" s="1">
        <v>97.946575409999994</v>
      </c>
      <c r="F131" s="1">
        <v>0.20726323190000001</v>
      </c>
      <c r="G131" s="1">
        <v>0.31517399689999998</v>
      </c>
      <c r="H131" s="1">
        <v>1.530987366</v>
      </c>
      <c r="I131" s="1">
        <v>93.454395079999998</v>
      </c>
      <c r="J131" s="1">
        <v>0.78047620490000003</v>
      </c>
      <c r="K131" s="1">
        <v>0</v>
      </c>
      <c r="L131" s="1">
        <v>5.7651287120000001</v>
      </c>
      <c r="M131" s="1">
        <v>99.570870009999993</v>
      </c>
      <c r="N131" s="1">
        <v>0</v>
      </c>
      <c r="O131" s="1">
        <v>0.42912999439999999</v>
      </c>
      <c r="P131" s="1">
        <v>0</v>
      </c>
      <c r="Q131" s="1">
        <f>IF(A131=A130, B131-B130,"")</f>
        <v>5</v>
      </c>
      <c r="R131" t="str">
        <f>IFERROR(IF(A132=A131, (E132-E131)/(B132-B131), ""), "null")</f>
        <v/>
      </c>
      <c r="S131" t="str">
        <f>IFERROR(IF(A132=A131, (I132-I131)/(B132-B131), ""), "null")</f>
        <v/>
      </c>
      <c r="T131" t="str">
        <f>IFERROR(IF(A132=A131, (M132-M131)/(B132-B131), ""), "null")</f>
        <v/>
      </c>
      <c r="U131">
        <f>ROUND(E131,0)</f>
        <v>98</v>
      </c>
      <c r="V131">
        <f>IFERROR(ROUND(I131,0),"null")</f>
        <v>93</v>
      </c>
      <c r="W131">
        <f>IFERROR(ROUND(M131,0), "null")</f>
        <v>100</v>
      </c>
      <c r="X131" t="str">
        <f>IF(AND(A132=A131, U132&gt;99, U131&gt;99), "full access", "")</f>
        <v/>
      </c>
      <c r="Y131" t="str">
        <f>IF(AND(A132=A131, V132&gt;99, V131&gt;99), "full access", "")</f>
        <v/>
      </c>
      <c r="Z131" t="str">
        <f>IF(AND(A132=A131, W132&gt;99, W131&gt;99), "full access", "")</f>
        <v/>
      </c>
      <c r="AA131" t="str">
        <f>IF(AND(ISNUMBER(S131), ISNUMBER(T131)), S131 - T131, "")</f>
        <v/>
      </c>
      <c r="AB131" t="str">
        <f>_xlfn.XLOOKUP(A131, Regions!A:A, Regions!B:B, "Not Found")</f>
        <v>Latin America &amp; Caribbean</v>
      </c>
    </row>
    <row r="132" spans="1:28" ht="12.75" x14ac:dyDescent="0.2">
      <c r="A132" s="1" t="s">
        <v>83</v>
      </c>
      <c r="B132" s="1">
        <v>2015</v>
      </c>
      <c r="C132" s="1">
        <v>1168.5749510000001</v>
      </c>
      <c r="D132" s="1">
        <v>70.616004939999996</v>
      </c>
      <c r="E132" s="1">
        <v>64.178601650000004</v>
      </c>
      <c r="F132" s="1">
        <v>2.9349338359999999</v>
      </c>
      <c r="G132" s="1">
        <v>26.328798880000001</v>
      </c>
      <c r="H132" s="1">
        <v>6.5576656309999999</v>
      </c>
      <c r="I132" s="1">
        <v>30.775369319999999</v>
      </c>
      <c r="J132" s="1">
        <v>1.353579774</v>
      </c>
      <c r="K132" s="1">
        <v>46.286056360000003</v>
      </c>
      <c r="L132" s="1">
        <v>21.584994550000001</v>
      </c>
      <c r="M132" s="1">
        <v>78.07800598</v>
      </c>
      <c r="N132" s="1">
        <v>3.5929503829999998</v>
      </c>
      <c r="O132" s="1">
        <v>18.02439455</v>
      </c>
      <c r="P132" s="1">
        <v>0.30464909089999997</v>
      </c>
      <c r="Q132" s="1" t="str">
        <f>IF(A132=A131, B132-B131,"")</f>
        <v/>
      </c>
      <c r="R132">
        <f>IFERROR(IF(A133=A132, (E133-E132)/(B133-B132), ""), "null")</f>
        <v>0.24360720499999644</v>
      </c>
      <c r="S132">
        <f>IFERROR(IF(A133=A132, (I133-I132)/(B133-B132), ""), "null")</f>
        <v>0</v>
      </c>
      <c r="T132">
        <f>IFERROR(IF(A133=A132, (M133-M132)/(B133-B132), ""), "null")</f>
        <v>0</v>
      </c>
      <c r="U132">
        <f>ROUND(E132,0)</f>
        <v>64</v>
      </c>
      <c r="V132">
        <f>IFERROR(ROUND(I132,0),"null")</f>
        <v>31</v>
      </c>
      <c r="W132">
        <f>IFERROR(ROUND(M132,0), "null")</f>
        <v>78</v>
      </c>
      <c r="X132" t="str">
        <f>IF(AND(A133=A132, U133&gt;99, U132&gt;99), "full access", "")</f>
        <v/>
      </c>
      <c r="Y132" t="str">
        <f>IF(AND(A133=A132, V133&gt;99, V132&gt;99), "full access", "")</f>
        <v/>
      </c>
      <c r="Z132" t="str">
        <f>IF(AND(A133=A132, W133&gt;99, W132&gt;99), "full access", "")</f>
        <v/>
      </c>
      <c r="AA132">
        <f>IF(AND(ISNUMBER(S132), ISNUMBER(T132)), S132 - T132, "")</f>
        <v>0</v>
      </c>
      <c r="AB132" t="str">
        <f>_xlfn.XLOOKUP(A132, Regions!A:A, Regions!B:B, "Not Found")</f>
        <v>Sub-Saharan Africa</v>
      </c>
    </row>
    <row r="133" spans="1:28" ht="12.75" x14ac:dyDescent="0.2">
      <c r="A133" s="1" t="s">
        <v>83</v>
      </c>
      <c r="B133" s="1">
        <v>2017</v>
      </c>
      <c r="C133" s="1">
        <v>1262.008057</v>
      </c>
      <c r="D133" s="1">
        <v>71.645996089999997</v>
      </c>
      <c r="E133" s="1">
        <v>64.665816059999997</v>
      </c>
      <c r="F133" s="1">
        <v>2.957999225</v>
      </c>
      <c r="G133" s="1">
        <v>26.037706329999999</v>
      </c>
      <c r="H133" s="1">
        <v>6.3384783860000002</v>
      </c>
      <c r="I133" s="1">
        <v>30.775369319999999</v>
      </c>
      <c r="J133" s="1">
        <v>1.353579774</v>
      </c>
      <c r="K133" s="1">
        <v>46.286056360000003</v>
      </c>
      <c r="L133" s="1">
        <v>21.584994550000001</v>
      </c>
      <c r="M133" s="1">
        <v>78.07800598</v>
      </c>
      <c r="N133" s="1">
        <v>3.5929503829999998</v>
      </c>
      <c r="O133" s="1">
        <v>18.02439455</v>
      </c>
      <c r="P133" s="1">
        <v>0.30464909089999997</v>
      </c>
      <c r="Q133" s="1">
        <f>IF(A133=A132, B133-B132,"")</f>
        <v>2</v>
      </c>
      <c r="R133" t="str">
        <f>IFERROR(IF(A134=A133, (E134-E133)/(B134-B133), ""), "null")</f>
        <v/>
      </c>
      <c r="S133" t="str">
        <f>IFERROR(IF(A134=A133, (I134-I133)/(B134-B133), ""), "null")</f>
        <v/>
      </c>
      <c r="T133" t="str">
        <f>IFERROR(IF(A134=A133, (M134-M133)/(B134-B133), ""), "null")</f>
        <v/>
      </c>
      <c r="U133">
        <f>ROUND(E133,0)</f>
        <v>65</v>
      </c>
      <c r="V133">
        <f>IFERROR(ROUND(I133,0),"null")</f>
        <v>31</v>
      </c>
      <c r="W133">
        <f>IFERROR(ROUND(M133,0), "null")</f>
        <v>78</v>
      </c>
      <c r="X133" t="str">
        <f>IF(AND(A134=A133, U134&gt;99, U133&gt;99), "full access", "")</f>
        <v/>
      </c>
      <c r="Y133" t="str">
        <f>IF(AND(A134=A133, V134&gt;99, V133&gt;99), "full access", "")</f>
        <v/>
      </c>
      <c r="Z133" t="str">
        <f>IF(AND(A134=A133, W134&gt;99, W133&gt;99), "full access", "")</f>
        <v/>
      </c>
      <c r="AA133" t="str">
        <f>IF(AND(ISNUMBER(S133), ISNUMBER(T133)), S133 - T133, "")</f>
        <v/>
      </c>
      <c r="AB133" t="str">
        <f>_xlfn.XLOOKUP(A133, Regions!A:A, Regions!B:B, "Not Found")</f>
        <v>Sub-Saharan Africa</v>
      </c>
    </row>
    <row r="134" spans="1:28" ht="12.75" x14ac:dyDescent="0.2">
      <c r="A134" s="1" t="s">
        <v>84</v>
      </c>
      <c r="B134" s="1">
        <v>2015</v>
      </c>
      <c r="C134" s="1">
        <v>3342.818115</v>
      </c>
      <c r="D134" s="1">
        <v>38.206001280000002</v>
      </c>
      <c r="E134" s="1">
        <v>51.465093529999997</v>
      </c>
      <c r="F134" s="1">
        <v>17.707633340000001</v>
      </c>
      <c r="G134" s="1">
        <v>13.55609825</v>
      </c>
      <c r="H134" s="1">
        <v>17.27117488</v>
      </c>
      <c r="I134" s="1">
        <v>27.801576470000001</v>
      </c>
      <c r="J134" s="1">
        <v>24.49842353</v>
      </c>
      <c r="K134" s="1">
        <v>20.074999999999999</v>
      </c>
      <c r="L134" s="1">
        <v>27.625</v>
      </c>
      <c r="M134" s="1">
        <v>89.738224529999997</v>
      </c>
      <c r="N134" s="1">
        <v>6.7242754739999997</v>
      </c>
      <c r="O134" s="1">
        <v>3.0125000000000002</v>
      </c>
      <c r="P134" s="1">
        <v>0.52500000000000002</v>
      </c>
      <c r="Q134" s="1" t="str">
        <f>IF(A134=A133, B134-B133,"")</f>
        <v/>
      </c>
      <c r="R134">
        <f>IFERROR(IF(A135=A134, (E135-E134)/(B135-B134), ""), "null")</f>
        <v>0.38462665000000129</v>
      </c>
      <c r="S134">
        <f>IFERROR(IF(A135=A134, (I135-I134)/(B135-B134), ""), "null")</f>
        <v>0</v>
      </c>
      <c r="T134">
        <f>IFERROR(IF(A135=A134, (M135-M134)/(B135-B134), ""), "null")</f>
        <v>0</v>
      </c>
      <c r="U134">
        <f>ROUND(E134,0)</f>
        <v>51</v>
      </c>
      <c r="V134">
        <f>IFERROR(ROUND(I134,0),"null")</f>
        <v>28</v>
      </c>
      <c r="W134">
        <f>IFERROR(ROUND(M134,0), "null")</f>
        <v>90</v>
      </c>
      <c r="X134" t="str">
        <f>IF(AND(A135=A134, U135&gt;99, U134&gt;99), "full access", "")</f>
        <v/>
      </c>
      <c r="Y134" t="str">
        <f>IF(AND(A135=A134, V135&gt;99, V134&gt;99), "full access", "")</f>
        <v/>
      </c>
      <c r="Z134" t="str">
        <f>IF(AND(A135=A134, W135&gt;99, W134&gt;99), "full access", "")</f>
        <v/>
      </c>
      <c r="AA134">
        <f>IF(AND(ISNUMBER(S134), ISNUMBER(T134)), S134 - T134, "")</f>
        <v>0</v>
      </c>
      <c r="AB134" t="str">
        <f>_xlfn.XLOOKUP(A134, Regions!A:A, Regions!B:B, "Not Found")</f>
        <v>Sub-Saharan Africa</v>
      </c>
    </row>
    <row r="135" spans="1:28" ht="12.75" x14ac:dyDescent="0.2">
      <c r="A135" s="1" t="s">
        <v>84</v>
      </c>
      <c r="B135" s="1">
        <v>2016</v>
      </c>
      <c r="C135" s="1">
        <v>3376.5581050000001</v>
      </c>
      <c r="D135" s="1">
        <v>38.826999659999998</v>
      </c>
      <c r="E135" s="1">
        <v>51.849720179999998</v>
      </c>
      <c r="F135" s="1">
        <v>17.59725585</v>
      </c>
      <c r="G135" s="1">
        <v>13.45014014</v>
      </c>
      <c r="H135" s="1">
        <v>17.102883840000001</v>
      </c>
      <c r="I135" s="1">
        <v>27.801576470000001</v>
      </c>
      <c r="J135" s="1">
        <v>24.49842353</v>
      </c>
      <c r="K135" s="1">
        <v>20.074999999999999</v>
      </c>
      <c r="L135" s="1">
        <v>27.625</v>
      </c>
      <c r="M135" s="1">
        <v>89.738224529999997</v>
      </c>
      <c r="N135" s="1">
        <v>6.7242754739999997</v>
      </c>
      <c r="O135" s="1">
        <v>3.0125000000000002</v>
      </c>
      <c r="P135" s="1">
        <v>0.52500000000000002</v>
      </c>
      <c r="Q135" s="1">
        <f>IF(A135=A134, B135-B134,"")</f>
        <v>1</v>
      </c>
      <c r="R135" t="str">
        <f>IFERROR(IF(A136=A135, (E136-E135)/(B136-B135), ""), "null")</f>
        <v/>
      </c>
      <c r="S135" t="str">
        <f>IFERROR(IF(A136=A135, (I136-I135)/(B136-B135), ""), "null")</f>
        <v/>
      </c>
      <c r="T135" t="str">
        <f>IFERROR(IF(A136=A135, (M136-M135)/(B136-B135), ""), "null")</f>
        <v/>
      </c>
      <c r="U135">
        <f>ROUND(E135,0)</f>
        <v>52</v>
      </c>
      <c r="V135">
        <f>IFERROR(ROUND(I135,0),"null")</f>
        <v>28</v>
      </c>
      <c r="W135">
        <f>IFERROR(ROUND(M135,0), "null")</f>
        <v>90</v>
      </c>
      <c r="X135" t="str">
        <f>IF(AND(A136=A135, U136&gt;99, U135&gt;99), "full access", "")</f>
        <v/>
      </c>
      <c r="Y135" t="str">
        <f>IF(AND(A136=A135, V136&gt;99, V135&gt;99), "full access", "")</f>
        <v/>
      </c>
      <c r="Z135" t="str">
        <f>IF(AND(A136=A135, W136&gt;99, W135&gt;99), "full access", "")</f>
        <v/>
      </c>
      <c r="AA135" t="str">
        <f>IF(AND(ISNUMBER(S135), ISNUMBER(T135)), S135 - T135, "")</f>
        <v/>
      </c>
      <c r="AB135" t="str">
        <f>_xlfn.XLOOKUP(A135, Regions!A:A, Regions!B:B, "Not Found")</f>
        <v>Sub-Saharan Africa</v>
      </c>
    </row>
    <row r="136" spans="1:28" ht="12.75" x14ac:dyDescent="0.2">
      <c r="A136" s="1" t="s">
        <v>85</v>
      </c>
      <c r="B136" s="1">
        <v>2015</v>
      </c>
      <c r="C136" s="1">
        <v>1315.329956</v>
      </c>
      <c r="D136" s="1">
        <v>68.416000370000006</v>
      </c>
      <c r="E136" s="1">
        <v>99.751307569999994</v>
      </c>
      <c r="F136" s="1">
        <v>0</v>
      </c>
      <c r="G136" s="1">
        <v>0.24869242890000001</v>
      </c>
      <c r="H136" s="1">
        <v>0</v>
      </c>
      <c r="I136" s="1">
        <v>99.244115809999997</v>
      </c>
      <c r="J136" s="1">
        <v>0</v>
      </c>
      <c r="K136" s="1">
        <v>0.75588419029999998</v>
      </c>
      <c r="L136" s="1">
        <v>0</v>
      </c>
      <c r="M136" s="1">
        <v>99.98545421</v>
      </c>
      <c r="N136" s="1">
        <v>0</v>
      </c>
      <c r="O136" s="1">
        <v>1.454579307E-2</v>
      </c>
      <c r="P136" s="1">
        <v>0</v>
      </c>
      <c r="Q136" s="1" t="str">
        <f>IF(A136=A135, B136-B135,"")</f>
        <v/>
      </c>
      <c r="R136">
        <f>IFERROR(IF(A137=A136, (E137-E136)/(B137-B136), ""), "null")</f>
        <v>-3.2105157999998822E-2</v>
      </c>
      <c r="S136" t="str">
        <f>IFERROR(IF(A137=A136, (I137-I136)/(B137-B136), ""), "null")</f>
        <v>null</v>
      </c>
      <c r="T136">
        <f>IFERROR(IF(A137=A136, (M137-M136)/(B137-B136), ""), "null")</f>
        <v>0</v>
      </c>
      <c r="U136">
        <f>ROUND(E136,0)</f>
        <v>100</v>
      </c>
      <c r="V136">
        <f>IFERROR(ROUND(I136,0),"null")</f>
        <v>99</v>
      </c>
      <c r="W136">
        <f>IFERROR(ROUND(M136,0), "null")</f>
        <v>100</v>
      </c>
      <c r="X136" t="str">
        <f>IF(AND(A137=A136, U137&gt;99, U136&gt;99), "full access", "")</f>
        <v>full access</v>
      </c>
      <c r="Y136" t="str">
        <f>IF(AND(A137=A136, V137&gt;99, V136&gt;99), "full access", "")</f>
        <v/>
      </c>
      <c r="Z136" t="str">
        <f>IF(AND(A137=A136, W137&gt;99, W136&gt;99), "full access", "")</f>
        <v>full access</v>
      </c>
      <c r="AA136" t="str">
        <f>IF(AND(ISNUMBER(S136), ISNUMBER(T136)), S136 - T136, "")</f>
        <v/>
      </c>
      <c r="AB136" t="str">
        <f>_xlfn.XLOOKUP(A136, Regions!A:A, Regions!B:B, "Not Found")</f>
        <v>Europe &amp; Central Asia</v>
      </c>
    </row>
    <row r="137" spans="1:28" ht="12.75" x14ac:dyDescent="0.2">
      <c r="A137" s="1" t="s">
        <v>85</v>
      </c>
      <c r="B137" s="1">
        <v>2020</v>
      </c>
      <c r="C137" s="1">
        <v>1326.5389399999999</v>
      </c>
      <c r="D137" s="1">
        <v>69.229003910000003</v>
      </c>
      <c r="E137" s="1">
        <v>99.59078178</v>
      </c>
      <c r="F137" s="1">
        <v>0</v>
      </c>
      <c r="G137" s="1">
        <v>0.40921822320000001</v>
      </c>
      <c r="H137" s="1">
        <v>0</v>
      </c>
      <c r="I137" s="1" t="s">
        <v>21</v>
      </c>
      <c r="J137" s="1" t="s">
        <v>21</v>
      </c>
      <c r="K137" s="1" t="s">
        <v>21</v>
      </c>
      <c r="L137" s="1" t="s">
        <v>21</v>
      </c>
      <c r="M137" s="1">
        <v>99.98545421</v>
      </c>
      <c r="N137" s="1">
        <v>0</v>
      </c>
      <c r="O137" s="1">
        <v>1.454579307E-2</v>
      </c>
      <c r="P137" s="1">
        <v>0</v>
      </c>
      <c r="Q137" s="1">
        <f>IF(A137=A136, B137-B136,"")</f>
        <v>5</v>
      </c>
      <c r="R137" t="str">
        <f>IFERROR(IF(A138=A137, (E138-E137)/(B138-B137), ""), "null")</f>
        <v/>
      </c>
      <c r="S137" t="str">
        <f>IFERROR(IF(A138=A137, (I138-I137)/(B138-B137), ""), "null")</f>
        <v/>
      </c>
      <c r="T137" t="str">
        <f>IFERROR(IF(A138=A137, (M138-M137)/(B138-B137), ""), "null")</f>
        <v/>
      </c>
      <c r="U137">
        <f>ROUND(E137,0)</f>
        <v>100</v>
      </c>
      <c r="V137" t="str">
        <f>IFERROR(ROUND(I137,0),"null")</f>
        <v>null</v>
      </c>
      <c r="W137">
        <f>IFERROR(ROUND(M137,0), "null")</f>
        <v>100</v>
      </c>
      <c r="X137" t="str">
        <f>IF(AND(A138=A137, U138&gt;99, U137&gt;99), "full access", "")</f>
        <v/>
      </c>
      <c r="Y137" t="str">
        <f>IF(AND(A138=A137, V138&gt;99, V137&gt;99), "full access", "")</f>
        <v/>
      </c>
      <c r="Z137" t="str">
        <f>IF(AND(A138=A137, W138&gt;99, W137&gt;99), "full access", "")</f>
        <v/>
      </c>
      <c r="AA137" t="str">
        <f>IF(AND(ISNUMBER(S137), ISNUMBER(T137)), S137 - T137, "")</f>
        <v/>
      </c>
      <c r="AB137" t="str">
        <f>_xlfn.XLOOKUP(A137, Regions!A:A, Regions!B:B, "Not Found")</f>
        <v>Europe &amp; Central Asia</v>
      </c>
    </row>
    <row r="138" spans="1:28" ht="12.75" x14ac:dyDescent="0.2">
      <c r="A138" s="1" t="s">
        <v>86</v>
      </c>
      <c r="B138" s="1">
        <v>2015</v>
      </c>
      <c r="C138" s="1">
        <v>1104.0379640000001</v>
      </c>
      <c r="D138" s="1">
        <v>23.299999239999998</v>
      </c>
      <c r="E138" s="1">
        <v>66.703955219999997</v>
      </c>
      <c r="F138" s="1">
        <v>8.7676173330000005</v>
      </c>
      <c r="G138" s="1">
        <v>10.89011026</v>
      </c>
      <c r="H138" s="1">
        <v>13.63831719</v>
      </c>
      <c r="I138" s="1">
        <v>58.124984900000001</v>
      </c>
      <c r="J138" s="1">
        <v>11.182049299999999</v>
      </c>
      <c r="K138" s="1">
        <v>13.43987898</v>
      </c>
      <c r="L138" s="1">
        <v>17.253086830000001</v>
      </c>
      <c r="M138" s="1">
        <v>94.944600129999998</v>
      </c>
      <c r="N138" s="1">
        <v>0.81968032219999998</v>
      </c>
      <c r="O138" s="1">
        <v>2.4966655609999999</v>
      </c>
      <c r="P138" s="1">
        <v>1.7390539899999999</v>
      </c>
      <c r="Q138" s="1" t="str">
        <f>IF(A138=A137, B138-B137,"")</f>
        <v/>
      </c>
      <c r="R138">
        <f>IFERROR(IF(A139=A138, (E139-E138)/(B139-B138), ""), "null")</f>
        <v>0.80982314599999938</v>
      </c>
      <c r="S138">
        <f>IFERROR(IF(A139=A138, (I139-I138)/(B139-B138), ""), "null")</f>
        <v>0.86829276799999922</v>
      </c>
      <c r="T138">
        <f>IFERROR(IF(A139=A138, (M139-M138)/(B139-B138), ""), "null")</f>
        <v>0.36103258400000016</v>
      </c>
      <c r="U138">
        <f>ROUND(E138,0)</f>
        <v>67</v>
      </c>
      <c r="V138">
        <f>IFERROR(ROUND(I138,0),"null")</f>
        <v>58</v>
      </c>
      <c r="W138">
        <f>IFERROR(ROUND(M138,0), "null")</f>
        <v>95</v>
      </c>
      <c r="X138" t="str">
        <f>IF(AND(A139=A138, U139&gt;99, U138&gt;99), "full access", "")</f>
        <v/>
      </c>
      <c r="Y138" t="str">
        <f>IF(AND(A139=A138, V139&gt;99, V138&gt;99), "full access", "")</f>
        <v/>
      </c>
      <c r="Z138" t="str">
        <f>IF(AND(A139=A138, W139&gt;99, W138&gt;99), "full access", "")</f>
        <v/>
      </c>
      <c r="AA138">
        <f>IF(AND(ISNUMBER(S138), ISNUMBER(T138)), S138 - T138, "")</f>
        <v>0.50726018399999906</v>
      </c>
      <c r="AB138" t="str">
        <f>_xlfn.XLOOKUP(A138, Regions!A:A, Regions!B:B, "Not Found")</f>
        <v>Sub-Saharan Africa</v>
      </c>
    </row>
    <row r="139" spans="1:28" ht="12.75" x14ac:dyDescent="0.2">
      <c r="A139" s="1" t="s">
        <v>86</v>
      </c>
      <c r="B139" s="1">
        <v>2020</v>
      </c>
      <c r="C139" s="1">
        <v>1160.1639399999999</v>
      </c>
      <c r="D139" s="1">
        <v>24.17100143</v>
      </c>
      <c r="E139" s="1">
        <v>70.753070949999994</v>
      </c>
      <c r="F139" s="1">
        <v>9.5070671630000003</v>
      </c>
      <c r="G139" s="1">
        <v>9.8355679309999999</v>
      </c>
      <c r="H139" s="1">
        <v>9.9042939590000003</v>
      </c>
      <c r="I139" s="1">
        <v>62.466448739999997</v>
      </c>
      <c r="J139" s="1">
        <v>12.29969513</v>
      </c>
      <c r="K139" s="1">
        <v>12.45046093</v>
      </c>
      <c r="L139" s="1">
        <v>12.78339519</v>
      </c>
      <c r="M139" s="1">
        <v>96.749763049999999</v>
      </c>
      <c r="N139" s="1">
        <v>0.74606447310000001</v>
      </c>
      <c r="O139" s="1">
        <v>1.6321642439999999</v>
      </c>
      <c r="P139" s="1">
        <v>0.8720082294</v>
      </c>
      <c r="Q139" s="1">
        <f>IF(A139=A138, B139-B138,"")</f>
        <v>5</v>
      </c>
      <c r="R139" t="str">
        <f>IFERROR(IF(A140=A139, (E140-E139)/(B140-B139), ""), "null")</f>
        <v/>
      </c>
      <c r="S139" t="str">
        <f>IFERROR(IF(A140=A139, (I140-I139)/(B140-B139), ""), "null")</f>
        <v/>
      </c>
      <c r="T139" t="str">
        <f>IFERROR(IF(A140=A139, (M140-M139)/(B140-B139), ""), "null")</f>
        <v/>
      </c>
      <c r="U139">
        <f>ROUND(E139,0)</f>
        <v>71</v>
      </c>
      <c r="V139">
        <f>IFERROR(ROUND(I139,0),"null")</f>
        <v>62</v>
      </c>
      <c r="W139">
        <f>IFERROR(ROUND(M139,0), "null")</f>
        <v>97</v>
      </c>
      <c r="X139" t="str">
        <f>IF(AND(A140=A139, U140&gt;99, U139&gt;99), "full access", "")</f>
        <v/>
      </c>
      <c r="Y139" t="str">
        <f>IF(AND(A140=A139, V140&gt;99, V139&gt;99), "full access", "")</f>
        <v/>
      </c>
      <c r="Z139" t="str">
        <f>IF(AND(A140=A139, W140&gt;99, W139&gt;99), "full access", "")</f>
        <v/>
      </c>
      <c r="AA139" t="str">
        <f>IF(AND(ISNUMBER(S139), ISNUMBER(T139)), S139 - T139, "")</f>
        <v/>
      </c>
      <c r="AB139" t="str">
        <f>_xlfn.XLOOKUP(A139, Regions!A:A, Regions!B:B, "Not Found")</f>
        <v>Sub-Saharan Africa</v>
      </c>
    </row>
    <row r="140" spans="1:28" ht="12.75" x14ac:dyDescent="0.2">
      <c r="A140" s="1" t="s">
        <v>87</v>
      </c>
      <c r="B140" s="1">
        <v>2015</v>
      </c>
      <c r="C140" s="1">
        <v>100835.4531</v>
      </c>
      <c r="D140" s="1">
        <v>19.428001399999999</v>
      </c>
      <c r="E140" s="1">
        <v>42.070067199999997</v>
      </c>
      <c r="F140" s="1">
        <v>21.738790269999999</v>
      </c>
      <c r="G140" s="1">
        <v>24.477856150000001</v>
      </c>
      <c r="H140" s="1">
        <v>11.71328639</v>
      </c>
      <c r="I140" s="1">
        <v>32.451767429999997</v>
      </c>
      <c r="J140" s="1">
        <v>23.598552099999999</v>
      </c>
      <c r="K140" s="1">
        <v>29.78155581</v>
      </c>
      <c r="L140" s="1">
        <v>14.168124669999999</v>
      </c>
      <c r="M140" s="1">
        <v>81.959176540000001</v>
      </c>
      <c r="N140" s="1">
        <v>14.02596733</v>
      </c>
      <c r="O140" s="1">
        <v>2.4822996910000001</v>
      </c>
      <c r="P140" s="1">
        <v>1.5325564389999999</v>
      </c>
      <c r="Q140" s="1" t="str">
        <f>IF(A140=A139, B140-B139,"")</f>
        <v/>
      </c>
      <c r="R140">
        <f>IFERROR(IF(A141=A140, (E141-E140)/(B141-B140), ""), "null")</f>
        <v>1.5091011080000001</v>
      </c>
      <c r="S140">
        <f>IFERROR(IF(A141=A140, (I141-I140)/(B141-B140), ""), "null")</f>
        <v>1.5156743520000007</v>
      </c>
      <c r="T140">
        <f>IFERROR(IF(A141=A140, (M141-M140)/(B141-B140), ""), "null")</f>
        <v>0.4507303239999999</v>
      </c>
      <c r="U140">
        <f>ROUND(E140,0)</f>
        <v>42</v>
      </c>
      <c r="V140">
        <f>IFERROR(ROUND(I140,0),"null")</f>
        <v>32</v>
      </c>
      <c r="W140">
        <f>IFERROR(ROUND(M140,0), "null")</f>
        <v>82</v>
      </c>
      <c r="X140" t="str">
        <f>IF(AND(A141=A140, U141&gt;99, U140&gt;99), "full access", "")</f>
        <v/>
      </c>
      <c r="Y140" t="str">
        <f>IF(AND(A141=A140, V141&gt;99, V140&gt;99), "full access", "")</f>
        <v/>
      </c>
      <c r="Z140" t="str">
        <f>IF(AND(A141=A140, W141&gt;99, W140&gt;99), "full access", "")</f>
        <v/>
      </c>
      <c r="AA140">
        <f>IF(AND(ISNUMBER(S140), ISNUMBER(T140)), S140 - T140, "")</f>
        <v>1.0649440280000007</v>
      </c>
      <c r="AB140" t="str">
        <f>_xlfn.XLOOKUP(A140, Regions!A:A, Regions!B:B, "Not Found")</f>
        <v>Sub-Saharan Africa</v>
      </c>
    </row>
    <row r="141" spans="1:28" ht="12.75" x14ac:dyDescent="0.2">
      <c r="A141" s="1" t="s">
        <v>87</v>
      </c>
      <c r="B141" s="1">
        <v>2020</v>
      </c>
      <c r="C141" s="1">
        <v>114963.58590000001</v>
      </c>
      <c r="D141" s="1">
        <v>21.69499969</v>
      </c>
      <c r="E141" s="1">
        <v>49.615572739999998</v>
      </c>
      <c r="F141" s="1">
        <v>26.740719639999998</v>
      </c>
      <c r="G141" s="1">
        <v>18.635060129999999</v>
      </c>
      <c r="H141" s="1">
        <v>5.0086474860000001</v>
      </c>
      <c r="I141" s="1">
        <v>40.03013919</v>
      </c>
      <c r="J141" s="1">
        <v>30.186683339999998</v>
      </c>
      <c r="K141" s="1">
        <v>23.49561327</v>
      </c>
      <c r="L141" s="1">
        <v>6.2875642029999996</v>
      </c>
      <c r="M141" s="1">
        <v>84.212828160000001</v>
      </c>
      <c r="N141" s="1">
        <v>14.30300858</v>
      </c>
      <c r="O141" s="1">
        <v>1.0915823549999999</v>
      </c>
      <c r="P141" s="1">
        <v>0.39258089600000001</v>
      </c>
      <c r="Q141" s="1">
        <f>IF(A141=A140, B141-B140,"")</f>
        <v>5</v>
      </c>
      <c r="R141" t="str">
        <f>IFERROR(IF(A142=A141, (E142-E141)/(B142-B141), ""), "null")</f>
        <v/>
      </c>
      <c r="S141" t="str">
        <f>IFERROR(IF(A142=A141, (I142-I141)/(B142-B141), ""), "null")</f>
        <v/>
      </c>
      <c r="T141" t="str">
        <f>IFERROR(IF(A142=A141, (M142-M141)/(B142-B141), ""), "null")</f>
        <v/>
      </c>
      <c r="U141">
        <f>ROUND(E141,0)</f>
        <v>50</v>
      </c>
      <c r="V141">
        <f>IFERROR(ROUND(I141,0),"null")</f>
        <v>40</v>
      </c>
      <c r="W141">
        <f>IFERROR(ROUND(M141,0), "null")</f>
        <v>84</v>
      </c>
      <c r="X141" t="str">
        <f>IF(AND(A142=A141, U142&gt;99, U141&gt;99), "full access", "")</f>
        <v/>
      </c>
      <c r="Y141" t="str">
        <f>IF(AND(A142=A141, V142&gt;99, V141&gt;99), "full access", "")</f>
        <v/>
      </c>
      <c r="Z141" t="str">
        <f>IF(AND(A142=A141, W142&gt;99, W141&gt;99), "full access", "")</f>
        <v/>
      </c>
      <c r="AA141" t="str">
        <f>IF(AND(ISNUMBER(S141), ISNUMBER(T141)), S141 - T141, "")</f>
        <v/>
      </c>
      <c r="AB141" t="str">
        <f>_xlfn.XLOOKUP(A141, Regions!A:A, Regions!B:B, "Not Found")</f>
        <v>Sub-Saharan Africa</v>
      </c>
    </row>
    <row r="142" spans="1:28" ht="12.75" x14ac:dyDescent="0.2">
      <c r="A142" s="1" t="s">
        <v>88</v>
      </c>
      <c r="B142" s="1">
        <v>2015</v>
      </c>
      <c r="C142" s="1">
        <v>48.055000309999997</v>
      </c>
      <c r="D142" s="1">
        <v>41.63799667</v>
      </c>
      <c r="E142" s="1">
        <v>100</v>
      </c>
      <c r="F142" s="1">
        <v>0</v>
      </c>
      <c r="G142" s="1">
        <v>0</v>
      </c>
      <c r="H142" s="1">
        <v>0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1" t="s">
        <v>21</v>
      </c>
      <c r="P142" s="1" t="s">
        <v>21</v>
      </c>
      <c r="Q142" s="1" t="str">
        <f>IF(A142=A141, B142-B141,"")</f>
        <v/>
      </c>
      <c r="R142">
        <f>IFERROR(IF(A143=A142, (E143-E142)/(B143-B142), ""), "null")</f>
        <v>0</v>
      </c>
      <c r="S142" t="str">
        <f>IFERROR(IF(A143=A142, (I143-I142)/(B143-B142), ""), "null")</f>
        <v>null</v>
      </c>
      <c r="T142" t="str">
        <f>IFERROR(IF(A143=A142, (M143-M142)/(B143-B142), ""), "null")</f>
        <v>null</v>
      </c>
      <c r="U142">
        <f>ROUND(E142,0)</f>
        <v>100</v>
      </c>
      <c r="V142" t="str">
        <f>IFERROR(ROUND(I142,0),"null")</f>
        <v>null</v>
      </c>
      <c r="W142" t="str">
        <f>IFERROR(ROUND(M142,0), "null")</f>
        <v>null</v>
      </c>
      <c r="X142" t="str">
        <f>IF(AND(A143=A142, U143&gt;99, U142&gt;99), "full access", "")</f>
        <v>full access</v>
      </c>
      <c r="Y142" t="str">
        <f>IF(AND(A143=A142, V143&gt;99, V142&gt;99), "full access", "")</f>
        <v>full access</v>
      </c>
      <c r="Z142" t="str">
        <f>IF(AND(A143=A142, W143&gt;99, W142&gt;99), "full access", "")</f>
        <v>full access</v>
      </c>
      <c r="AA142" t="str">
        <f>IF(AND(ISNUMBER(S142), ISNUMBER(T142)), S142 - T142, "")</f>
        <v/>
      </c>
      <c r="AB142" t="str">
        <f>_xlfn.XLOOKUP(A142, Regions!A:A, Regions!B:B, "Not Found")</f>
        <v>Europe &amp; Central Asia</v>
      </c>
    </row>
    <row r="143" spans="1:28" ht="12.75" x14ac:dyDescent="0.2">
      <c r="A143" s="1" t="s">
        <v>88</v>
      </c>
      <c r="B143" s="1">
        <v>2020</v>
      </c>
      <c r="C143" s="1">
        <v>48.865001679999999</v>
      </c>
      <c r="D143" s="1">
        <v>42.397998809999997</v>
      </c>
      <c r="E143" s="1">
        <v>100</v>
      </c>
      <c r="F143" s="1">
        <v>0</v>
      </c>
      <c r="G143" s="1">
        <v>0</v>
      </c>
      <c r="H143" s="1">
        <v>0</v>
      </c>
      <c r="I143" s="1" t="s">
        <v>21</v>
      </c>
      <c r="J143" s="1" t="s">
        <v>21</v>
      </c>
      <c r="K143" s="1" t="s">
        <v>21</v>
      </c>
      <c r="L143" s="1" t="s">
        <v>21</v>
      </c>
      <c r="M143" s="1" t="s">
        <v>21</v>
      </c>
      <c r="N143" s="1" t="s">
        <v>21</v>
      </c>
      <c r="O143" s="1" t="s">
        <v>21</v>
      </c>
      <c r="P143" s="1" t="s">
        <v>21</v>
      </c>
      <c r="Q143" s="1">
        <f>IF(A143=A142, B143-B142,"")</f>
        <v>5</v>
      </c>
      <c r="R143" t="str">
        <f>IFERROR(IF(A144=A143, (E144-E143)/(B144-B143), ""), "null")</f>
        <v/>
      </c>
      <c r="S143" t="str">
        <f>IFERROR(IF(A144=A143, (I144-I143)/(B144-B143), ""), "null")</f>
        <v/>
      </c>
      <c r="T143" t="str">
        <f>IFERROR(IF(A144=A143, (M144-M143)/(B144-B143), ""), "null")</f>
        <v/>
      </c>
      <c r="U143">
        <f>ROUND(E143,0)</f>
        <v>100</v>
      </c>
      <c r="V143" t="str">
        <f>IFERROR(ROUND(I143,0),"null")</f>
        <v>null</v>
      </c>
      <c r="W143" t="str">
        <f>IFERROR(ROUND(M143,0), "null")</f>
        <v>null</v>
      </c>
      <c r="X143" t="str">
        <f>IF(AND(A144=A143, U144&gt;99, U143&gt;99), "full access", "")</f>
        <v/>
      </c>
      <c r="Y143" t="str">
        <f>IF(AND(A144=A143, V144&gt;99, V143&gt;99), "full access", "")</f>
        <v/>
      </c>
      <c r="Z143" t="str">
        <f>IF(AND(A144=A143, W144&gt;99, W143&gt;99), "full access", "")</f>
        <v/>
      </c>
      <c r="AA143" t="str">
        <f>IF(AND(ISNUMBER(S143), ISNUMBER(T143)), S143 - T143, "")</f>
        <v/>
      </c>
      <c r="AB143" t="str">
        <f>_xlfn.XLOOKUP(A143, Regions!A:A, Regions!B:B, "Not Found")</f>
        <v>Europe &amp; Central Asia</v>
      </c>
    </row>
    <row r="144" spans="1:28" ht="12.75" x14ac:dyDescent="0.2">
      <c r="A144" s="1" t="s">
        <v>89</v>
      </c>
      <c r="B144" s="1">
        <v>2015</v>
      </c>
      <c r="C144" s="1">
        <v>2.8359999660000001</v>
      </c>
      <c r="D144" s="1">
        <v>76.268005369999997</v>
      </c>
      <c r="E144" s="1">
        <v>94.820006660000004</v>
      </c>
      <c r="F144" s="1">
        <v>0</v>
      </c>
      <c r="G144" s="1">
        <v>5.1799933429999996</v>
      </c>
      <c r="H144" s="1">
        <v>0</v>
      </c>
      <c r="I144" s="1">
        <v>78.172942820000003</v>
      </c>
      <c r="J144" s="1">
        <v>0</v>
      </c>
      <c r="K144" s="1">
        <v>21.827057180000001</v>
      </c>
      <c r="L144" s="1">
        <v>0</v>
      </c>
      <c r="M144" s="1">
        <v>100</v>
      </c>
      <c r="N144" s="1">
        <v>0</v>
      </c>
      <c r="O144" s="1">
        <v>0</v>
      </c>
      <c r="P144" s="1">
        <v>0</v>
      </c>
      <c r="Q144" s="1" t="str">
        <f>IF(A144=A143, B144-B143,"")</f>
        <v/>
      </c>
      <c r="R144">
        <f>IFERROR(IF(A145=A144, (E145-E144)/(B145-B144), ""), "null")</f>
        <v>9.7784147999999502E-2</v>
      </c>
      <c r="S144">
        <f>IFERROR(IF(A145=A144, (I145-I144)/(B145-B144), ""), "null")</f>
        <v>0</v>
      </c>
      <c r="T144">
        <f>IFERROR(IF(A145=A144, (M145-M144)/(B145-B144), ""), "null")</f>
        <v>0</v>
      </c>
      <c r="U144">
        <f>ROUND(E144,0)</f>
        <v>95</v>
      </c>
      <c r="V144">
        <f>IFERROR(ROUND(I144,0),"null")</f>
        <v>78</v>
      </c>
      <c r="W144">
        <f>IFERROR(ROUND(M144,0), "null")</f>
        <v>100</v>
      </c>
      <c r="X144" t="str">
        <f>IF(AND(A145=A144, U145&gt;99, U144&gt;99), "full access", "")</f>
        <v/>
      </c>
      <c r="Y144" t="str">
        <f>IF(AND(A145=A144, V145&gt;99, V144&gt;99), "full access", "")</f>
        <v/>
      </c>
      <c r="Z144" t="str">
        <f>IF(AND(A145=A144, W145&gt;99, W144&gt;99), "full access", "")</f>
        <v>full access</v>
      </c>
      <c r="AA144">
        <f>IF(AND(ISNUMBER(S144), ISNUMBER(T144)), S144 - T144, "")</f>
        <v>0</v>
      </c>
      <c r="AB144" t="str">
        <f>_xlfn.XLOOKUP(A144, Regions!A:A, Regions!B:B, "Not Found")</f>
        <v>Latin America &amp; Caribbean</v>
      </c>
    </row>
    <row r="145" spans="1:28" ht="12.75" x14ac:dyDescent="0.2">
      <c r="A145" s="1" t="s">
        <v>89</v>
      </c>
      <c r="B145" s="1">
        <v>2020</v>
      </c>
      <c r="C145" s="1">
        <v>3.4830000399999999</v>
      </c>
      <c r="D145" s="1">
        <v>78.507995609999995</v>
      </c>
      <c r="E145" s="1">
        <v>95.308927400000002</v>
      </c>
      <c r="F145" s="1">
        <v>0</v>
      </c>
      <c r="G145" s="1">
        <v>4.6910725959999997</v>
      </c>
      <c r="H145" s="1">
        <v>0</v>
      </c>
      <c r="I145" s="1">
        <v>78.172942820000003</v>
      </c>
      <c r="J145" s="1">
        <v>0</v>
      </c>
      <c r="K145" s="1">
        <v>21.827057180000001</v>
      </c>
      <c r="L145" s="1">
        <v>0</v>
      </c>
      <c r="M145" s="1">
        <v>100</v>
      </c>
      <c r="N145" s="1">
        <v>0</v>
      </c>
      <c r="O145" s="1">
        <v>0</v>
      </c>
      <c r="P145" s="1">
        <v>0</v>
      </c>
      <c r="Q145" s="1">
        <f>IF(A145=A144, B145-B144,"")</f>
        <v>5</v>
      </c>
      <c r="R145" t="str">
        <f>IFERROR(IF(A146=A145, (E146-E145)/(B146-B145), ""), "null")</f>
        <v/>
      </c>
      <c r="S145" t="str">
        <f>IFERROR(IF(A146=A145, (I146-I145)/(B146-B145), ""), "null")</f>
        <v/>
      </c>
      <c r="T145" t="str">
        <f>IFERROR(IF(A146=A145, (M146-M145)/(B146-B145), ""), "null")</f>
        <v/>
      </c>
      <c r="U145">
        <f>ROUND(E145,0)</f>
        <v>95</v>
      </c>
      <c r="V145">
        <f>IFERROR(ROUND(I145,0),"null")</f>
        <v>78</v>
      </c>
      <c r="W145">
        <f>IFERROR(ROUND(M145,0), "null")</f>
        <v>100</v>
      </c>
      <c r="X145" t="str">
        <f>IF(AND(A146=A145, U146&gt;99, U145&gt;99), "full access", "")</f>
        <v/>
      </c>
      <c r="Y145" t="str">
        <f>IF(AND(A146=A145, V146&gt;99, V145&gt;99), "full access", "")</f>
        <v/>
      </c>
      <c r="Z145" t="str">
        <f>IF(AND(A146=A145, W146&gt;99, W145&gt;99), "full access", "")</f>
        <v/>
      </c>
      <c r="AA145" t="str">
        <f>IF(AND(ISNUMBER(S145), ISNUMBER(T145)), S145 - T145, "")</f>
        <v/>
      </c>
      <c r="AB145" t="str">
        <f>_xlfn.XLOOKUP(A145, Regions!A:A, Regions!B:B, "Not Found")</f>
        <v>Latin America &amp; Caribbean</v>
      </c>
    </row>
    <row r="146" spans="1:28" ht="12.75" x14ac:dyDescent="0.2">
      <c r="A146" s="1" t="s">
        <v>90</v>
      </c>
      <c r="B146" s="1">
        <v>2015</v>
      </c>
      <c r="C146" s="1">
        <v>868.63201900000001</v>
      </c>
      <c r="D146" s="1">
        <v>54.725997919999998</v>
      </c>
      <c r="E146" s="1">
        <v>94.262558670000004</v>
      </c>
      <c r="F146" s="1">
        <v>0</v>
      </c>
      <c r="G146" s="1">
        <v>3.4193659360000002</v>
      </c>
      <c r="H146" s="1">
        <v>2.3180753950000001</v>
      </c>
      <c r="I146" s="1">
        <v>89.378527390000002</v>
      </c>
      <c r="J146" s="1">
        <v>0</v>
      </c>
      <c r="K146" s="1">
        <v>5.8294678109999998</v>
      </c>
      <c r="L146" s="1">
        <v>4.7920047950000004</v>
      </c>
      <c r="M146" s="1">
        <v>98.303044670000006</v>
      </c>
      <c r="N146" s="1">
        <v>0</v>
      </c>
      <c r="O146" s="1">
        <v>1.4255247120000001</v>
      </c>
      <c r="P146" s="1">
        <v>0.27143061419999998</v>
      </c>
      <c r="Q146" s="1" t="str">
        <f>IF(A146=A145, B146-B145,"")</f>
        <v/>
      </c>
      <c r="R146">
        <f>IFERROR(IF(A147=A146, (E147-E146)/(B147-B146), ""), "null")</f>
        <v>7.7013139999991152E-3</v>
      </c>
      <c r="S146">
        <f>IFERROR(IF(A147=A146, (I147-I146)/(B147-B146), ""), "null")</f>
        <v>-5.8100668000000154E-2</v>
      </c>
      <c r="T146">
        <f>IFERROR(IF(A147=A146, (M147-M146)/(B147-B146), ""), "null")</f>
        <v>-2.1760122000000593E-2</v>
      </c>
      <c r="U146">
        <f>ROUND(E146,0)</f>
        <v>94</v>
      </c>
      <c r="V146">
        <f>IFERROR(ROUND(I146,0),"null")</f>
        <v>89</v>
      </c>
      <c r="W146">
        <f>IFERROR(ROUND(M146,0), "null")</f>
        <v>98</v>
      </c>
      <c r="X146" t="str">
        <f>IF(AND(A147=A146, U147&gt;99, U146&gt;99), "full access", "")</f>
        <v/>
      </c>
      <c r="Y146" t="str">
        <f>IF(AND(A147=A146, V147&gt;99, V146&gt;99), "full access", "")</f>
        <v/>
      </c>
      <c r="Z146" t="str">
        <f>IF(AND(A147=A146, W147&gt;99, W146&gt;99), "full access", "")</f>
        <v/>
      </c>
      <c r="AA146">
        <f>IF(AND(ISNUMBER(S146), ISNUMBER(T146)), S146 - T146, "")</f>
        <v>-3.6340545999999557E-2</v>
      </c>
      <c r="AB146" t="str">
        <f>_xlfn.XLOOKUP(A146, Regions!A:A, Regions!B:B, "Not Found")</f>
        <v>East Asia &amp; Pacific</v>
      </c>
    </row>
    <row r="147" spans="1:28" ht="12.75" x14ac:dyDescent="0.2">
      <c r="A147" s="1" t="s">
        <v>90</v>
      </c>
      <c r="B147" s="1">
        <v>2020</v>
      </c>
      <c r="C147" s="1">
        <v>896.44396970000003</v>
      </c>
      <c r="D147" s="1">
        <v>57.247005459999997</v>
      </c>
      <c r="E147" s="1">
        <v>94.30106524</v>
      </c>
      <c r="F147" s="1">
        <v>0</v>
      </c>
      <c r="G147" s="1">
        <v>3.3186027660000001</v>
      </c>
      <c r="H147" s="1">
        <v>2.380331999</v>
      </c>
      <c r="I147" s="1">
        <v>89.088024050000001</v>
      </c>
      <c r="J147" s="1">
        <v>0</v>
      </c>
      <c r="K147" s="1">
        <v>5.7598979379999999</v>
      </c>
      <c r="L147" s="1">
        <v>5.1520780119999996</v>
      </c>
      <c r="M147" s="1">
        <v>98.194244060000003</v>
      </c>
      <c r="N147" s="1">
        <v>0</v>
      </c>
      <c r="O147" s="1">
        <v>1.495409344</v>
      </c>
      <c r="P147" s="1">
        <v>0.31034659219999999</v>
      </c>
      <c r="Q147" s="1">
        <f>IF(A147=A146, B147-B146,"")</f>
        <v>5</v>
      </c>
      <c r="R147" t="str">
        <f>IFERROR(IF(A148=A147, (E148-E147)/(B148-B147), ""), "null")</f>
        <v/>
      </c>
      <c r="S147" t="str">
        <f>IFERROR(IF(A148=A147, (I148-I147)/(B148-B147), ""), "null")</f>
        <v/>
      </c>
      <c r="T147" t="str">
        <f>IFERROR(IF(A148=A147, (M148-M147)/(B148-B147), ""), "null")</f>
        <v/>
      </c>
      <c r="U147">
        <f>ROUND(E147,0)</f>
        <v>94</v>
      </c>
      <c r="V147">
        <f>IFERROR(ROUND(I147,0),"null")</f>
        <v>89</v>
      </c>
      <c r="W147">
        <f>IFERROR(ROUND(M147,0), "null")</f>
        <v>98</v>
      </c>
      <c r="X147" t="str">
        <f>IF(AND(A148=A147, U148&gt;99, U147&gt;99), "full access", "")</f>
        <v/>
      </c>
      <c r="Y147" t="str">
        <f>IF(AND(A148=A147, V148&gt;99, V147&gt;99), "full access", "")</f>
        <v/>
      </c>
      <c r="Z147" t="str">
        <f>IF(AND(A148=A147, W148&gt;99, W147&gt;99), "full access", "")</f>
        <v/>
      </c>
      <c r="AA147" t="str">
        <f>IF(AND(ISNUMBER(S147), ISNUMBER(T147)), S147 - T147, "")</f>
        <v/>
      </c>
      <c r="AB147" t="str">
        <f>_xlfn.XLOOKUP(A147, Regions!A:A, Regions!B:B, "Not Found")</f>
        <v>East Asia &amp; Pacific</v>
      </c>
    </row>
    <row r="148" spans="1:28" ht="12.75" x14ac:dyDescent="0.2">
      <c r="A148" s="1" t="s">
        <v>91</v>
      </c>
      <c r="B148" s="1">
        <v>2015</v>
      </c>
      <c r="C148" s="1">
        <v>5481.1279299999997</v>
      </c>
      <c r="D148" s="1">
        <v>85.224998470000003</v>
      </c>
      <c r="E148" s="1">
        <v>99.999996659999994</v>
      </c>
      <c r="F148" s="1">
        <v>0</v>
      </c>
      <c r="G148" s="1">
        <v>3.3406530800000001E-6</v>
      </c>
      <c r="H148" s="1">
        <v>0</v>
      </c>
      <c r="I148" s="1">
        <v>100</v>
      </c>
      <c r="J148" s="1">
        <v>0</v>
      </c>
      <c r="K148" s="1">
        <v>0</v>
      </c>
      <c r="L148" s="1">
        <v>0</v>
      </c>
      <c r="M148" s="1">
        <v>100</v>
      </c>
      <c r="N148" s="1">
        <v>0</v>
      </c>
      <c r="O148" s="1">
        <v>0</v>
      </c>
      <c r="P148" s="1">
        <v>0</v>
      </c>
      <c r="Q148" s="1" t="str">
        <f>IF(A148=A147, B148-B147,"")</f>
        <v/>
      </c>
      <c r="R148">
        <f>IFERROR(IF(A149=A148, (E149-E148)/(B149-B148), ""), "null")</f>
        <v>1.3280000018767169E-6</v>
      </c>
      <c r="S148">
        <f>IFERROR(IF(A149=A148, (I149-I148)/(B149-B148), ""), "null")</f>
        <v>0</v>
      </c>
      <c r="T148">
        <f>IFERROR(IF(A149=A148, (M149-M148)/(B149-B148), ""), "null")</f>
        <v>0</v>
      </c>
      <c r="U148">
        <f>ROUND(E148,0)</f>
        <v>100</v>
      </c>
      <c r="V148">
        <f>IFERROR(ROUND(I148,0),"null")</f>
        <v>100</v>
      </c>
      <c r="W148">
        <f>IFERROR(ROUND(M148,0), "null")</f>
        <v>100</v>
      </c>
      <c r="X148" t="str">
        <f>IF(AND(A149=A148, U149&gt;99, U148&gt;99), "full access", "")</f>
        <v>full access</v>
      </c>
      <c r="Y148" t="str">
        <f>IF(AND(A149=A148, V149&gt;99, V148&gt;99), "full access", "")</f>
        <v>full access</v>
      </c>
      <c r="Z148" t="str">
        <f>IF(AND(A149=A148, W149&gt;99, W148&gt;99), "full access", "")</f>
        <v>full access</v>
      </c>
      <c r="AA148">
        <f>IF(AND(ISNUMBER(S148), ISNUMBER(T148)), S148 - T148, "")</f>
        <v>0</v>
      </c>
      <c r="AB148" t="str">
        <f>_xlfn.XLOOKUP(A148, Regions!A:A, Regions!B:B, "Not Found")</f>
        <v>Europe &amp; Central Asia</v>
      </c>
    </row>
    <row r="149" spans="1:28" ht="12.75" x14ac:dyDescent="0.2">
      <c r="A149" s="1" t="s">
        <v>91</v>
      </c>
      <c r="B149" s="1">
        <v>2020</v>
      </c>
      <c r="C149" s="1">
        <v>5540.7177730000003</v>
      </c>
      <c r="D149" s="1">
        <v>85.517005920000003</v>
      </c>
      <c r="E149" s="1">
        <v>100.0000033</v>
      </c>
      <c r="F149" s="1">
        <v>0</v>
      </c>
      <c r="G149" s="1">
        <v>0</v>
      </c>
      <c r="H149" s="1">
        <v>0</v>
      </c>
      <c r="I149" s="1">
        <v>100</v>
      </c>
      <c r="J149" s="1">
        <v>0</v>
      </c>
      <c r="K149" s="1">
        <v>0</v>
      </c>
      <c r="L149" s="1">
        <v>0</v>
      </c>
      <c r="M149" s="1">
        <v>100</v>
      </c>
      <c r="N149" s="1">
        <v>0</v>
      </c>
      <c r="O149" s="1">
        <v>0</v>
      </c>
      <c r="P149" s="1">
        <v>0</v>
      </c>
      <c r="Q149" s="1">
        <f>IF(A149=A148, B149-B148,"")</f>
        <v>5</v>
      </c>
      <c r="R149" t="str">
        <f>IFERROR(IF(A150=A149, (E150-E149)/(B150-B149), ""), "null")</f>
        <v/>
      </c>
      <c r="S149" t="str">
        <f>IFERROR(IF(A150=A149, (I150-I149)/(B150-B149), ""), "null")</f>
        <v/>
      </c>
      <c r="T149" t="str">
        <f>IFERROR(IF(A150=A149, (M150-M149)/(B150-B149), ""), "null")</f>
        <v/>
      </c>
      <c r="U149">
        <f>ROUND(E149,0)</f>
        <v>100</v>
      </c>
      <c r="V149">
        <f>IFERROR(ROUND(I149,0),"null")</f>
        <v>100</v>
      </c>
      <c r="W149">
        <f>IFERROR(ROUND(M149,0), "null")</f>
        <v>100</v>
      </c>
      <c r="X149" t="str">
        <f>IF(AND(A150=A149, U150&gt;99, U149&gt;99), "full access", "")</f>
        <v/>
      </c>
      <c r="Y149" t="str">
        <f>IF(AND(A150=A149, V150&gt;99, V149&gt;99), "full access", "")</f>
        <v/>
      </c>
      <c r="Z149" t="str">
        <f>IF(AND(A150=A149, W150&gt;99, W149&gt;99), "full access", "")</f>
        <v/>
      </c>
      <c r="AA149" t="str">
        <f>IF(AND(ISNUMBER(S149), ISNUMBER(T149)), S149 - T149, "")</f>
        <v/>
      </c>
      <c r="AB149" t="str">
        <f>_xlfn.XLOOKUP(A149, Regions!A:A, Regions!B:B, "Not Found")</f>
        <v>Europe &amp; Central Asia</v>
      </c>
    </row>
    <row r="150" spans="1:28" ht="12.75" x14ac:dyDescent="0.2">
      <c r="A150" s="1" t="s">
        <v>92</v>
      </c>
      <c r="B150" s="1">
        <v>2015</v>
      </c>
      <c r="C150" s="1">
        <v>64453.195310000003</v>
      </c>
      <c r="D150" s="1">
        <v>79.65499878</v>
      </c>
      <c r="E150" s="1">
        <v>100</v>
      </c>
      <c r="F150" s="1">
        <v>0</v>
      </c>
      <c r="G150" s="1">
        <v>0</v>
      </c>
      <c r="H150" s="1">
        <v>0</v>
      </c>
      <c r="I150" s="1">
        <v>100</v>
      </c>
      <c r="J150" s="1">
        <v>0</v>
      </c>
      <c r="K150" s="1">
        <v>0</v>
      </c>
      <c r="L150" s="1">
        <v>0</v>
      </c>
      <c r="M150" s="1">
        <v>100</v>
      </c>
      <c r="N150" s="1">
        <v>0</v>
      </c>
      <c r="O150" s="1">
        <v>0</v>
      </c>
      <c r="P150" s="1">
        <v>0</v>
      </c>
      <c r="Q150" s="1" t="str">
        <f>IF(A150=A149, B150-B149,"")</f>
        <v/>
      </c>
      <c r="R150">
        <f>IFERROR(IF(A151=A150, (E151-E150)/(B151-B150), ""), "null")</f>
        <v>-2.999999992425728E-7</v>
      </c>
      <c r="S150">
        <f>IFERROR(IF(A151=A150, (I151-I150)/(B151-B150), ""), "null")</f>
        <v>0</v>
      </c>
      <c r="T150">
        <f>IFERROR(IF(A151=A150, (M151-M150)/(B151-B150), ""), "null")</f>
        <v>0</v>
      </c>
      <c r="U150">
        <f>ROUND(E150,0)</f>
        <v>100</v>
      </c>
      <c r="V150">
        <f>IFERROR(ROUND(I150,0),"null")</f>
        <v>100</v>
      </c>
      <c r="W150">
        <f>IFERROR(ROUND(M150,0), "null")</f>
        <v>100</v>
      </c>
      <c r="X150" t="str">
        <f>IF(AND(A151=A150, U151&gt;99, U150&gt;99), "full access", "")</f>
        <v>full access</v>
      </c>
      <c r="Y150" t="str">
        <f>IF(AND(A151=A150, V151&gt;99, V150&gt;99), "full access", "")</f>
        <v>full access</v>
      </c>
      <c r="Z150" t="str">
        <f>IF(AND(A151=A150, W151&gt;99, W150&gt;99), "full access", "")</f>
        <v>full access</v>
      </c>
      <c r="AA150">
        <f>IF(AND(ISNUMBER(S150), ISNUMBER(T150)), S150 - T150, "")</f>
        <v>0</v>
      </c>
      <c r="AB150" t="str">
        <f>_xlfn.XLOOKUP(A150, Regions!A:A, Regions!B:B, "Not Found")</f>
        <v>Europe &amp; Central Asia</v>
      </c>
    </row>
    <row r="151" spans="1:28" ht="12.75" x14ac:dyDescent="0.2">
      <c r="A151" s="1" t="s">
        <v>92</v>
      </c>
      <c r="B151" s="1">
        <v>2020</v>
      </c>
      <c r="C151" s="1">
        <v>65273.511720000002</v>
      </c>
      <c r="D151" s="1">
        <v>80.974998470000003</v>
      </c>
      <c r="E151" s="1">
        <v>99.999998500000004</v>
      </c>
      <c r="F151" s="1">
        <v>0</v>
      </c>
      <c r="G151" s="1">
        <v>1.49610841E-6</v>
      </c>
      <c r="H151" s="1">
        <v>0</v>
      </c>
      <c r="I151" s="1">
        <v>100</v>
      </c>
      <c r="J151" s="1">
        <v>0</v>
      </c>
      <c r="K151" s="1">
        <v>0</v>
      </c>
      <c r="L151" s="1">
        <v>0</v>
      </c>
      <c r="M151" s="1">
        <v>100</v>
      </c>
      <c r="N151" s="1">
        <v>0</v>
      </c>
      <c r="O151" s="1">
        <v>0</v>
      </c>
      <c r="P151" s="1">
        <v>0</v>
      </c>
      <c r="Q151" s="1">
        <f>IF(A151=A150, B151-B150,"")</f>
        <v>5</v>
      </c>
      <c r="R151" t="str">
        <f>IFERROR(IF(A152=A151, (E152-E151)/(B152-B151), ""), "null")</f>
        <v/>
      </c>
      <c r="S151" t="str">
        <f>IFERROR(IF(A152=A151, (I152-I151)/(B152-B151), ""), "null")</f>
        <v/>
      </c>
      <c r="T151" t="str">
        <f>IFERROR(IF(A152=A151, (M152-M151)/(B152-B151), ""), "null")</f>
        <v/>
      </c>
      <c r="U151">
        <f>ROUND(E151,0)</f>
        <v>100</v>
      </c>
      <c r="V151">
        <f>IFERROR(ROUND(I151,0),"null")</f>
        <v>100</v>
      </c>
      <c r="W151">
        <f>IFERROR(ROUND(M151,0), "null")</f>
        <v>100</v>
      </c>
      <c r="X151" t="str">
        <f>IF(AND(A152=A151, U152&gt;99, U151&gt;99), "full access", "")</f>
        <v/>
      </c>
      <c r="Y151" t="str">
        <f>IF(AND(A152=A151, V152&gt;99, V151&gt;99), "full access", "")</f>
        <v/>
      </c>
      <c r="Z151" t="str">
        <f>IF(AND(A152=A151, W152&gt;99, W151&gt;99), "full access", "")</f>
        <v/>
      </c>
      <c r="AA151" t="str">
        <f>IF(AND(ISNUMBER(S151), ISNUMBER(T151)), S151 - T151, "")</f>
        <v/>
      </c>
      <c r="AB151" t="str">
        <f>_xlfn.XLOOKUP(A151, Regions!A:A, Regions!B:B, "Not Found")</f>
        <v>Europe &amp; Central Asia</v>
      </c>
    </row>
    <row r="152" spans="1:28" ht="12.75" x14ac:dyDescent="0.2">
      <c r="A152" s="1" t="s">
        <v>93</v>
      </c>
      <c r="B152" s="1">
        <v>2015</v>
      </c>
      <c r="C152" s="1">
        <v>261.00799560000002</v>
      </c>
      <c r="D152" s="1">
        <v>84.482002260000002</v>
      </c>
      <c r="E152" s="1">
        <v>93.562056569999996</v>
      </c>
      <c r="F152" s="1">
        <v>0</v>
      </c>
      <c r="G152" s="1">
        <v>6.4379434250000003</v>
      </c>
      <c r="H152" s="1">
        <v>0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1" t="s">
        <v>21</v>
      </c>
      <c r="P152" s="1" t="s">
        <v>21</v>
      </c>
      <c r="Q152" s="1" t="str">
        <f>IF(A152=A151, B152-B151,"")</f>
        <v/>
      </c>
      <c r="R152">
        <f>IFERROR(IF(A153=A152, (E153-E152)/(B153-B152), ""), "null")</f>
        <v>4.4031956000000608E-2</v>
      </c>
      <c r="S152" t="str">
        <f>IFERROR(IF(A153=A152, (I153-I152)/(B153-B152), ""), "null")</f>
        <v>null</v>
      </c>
      <c r="T152" t="str">
        <f>IFERROR(IF(A153=A152, (M153-M152)/(B153-B152), ""), "null")</f>
        <v>null</v>
      </c>
      <c r="U152">
        <f>ROUND(E152,0)</f>
        <v>94</v>
      </c>
      <c r="V152" t="str">
        <f>IFERROR(ROUND(I152,0),"null")</f>
        <v>null</v>
      </c>
      <c r="W152" t="str">
        <f>IFERROR(ROUND(M152,0), "null")</f>
        <v>null</v>
      </c>
      <c r="X152" t="str">
        <f>IF(AND(A153=A152, U153&gt;99, U152&gt;99), "full access", "")</f>
        <v/>
      </c>
      <c r="Y152" t="str">
        <f>IF(AND(A153=A152, V153&gt;99, V152&gt;99), "full access", "")</f>
        <v>full access</v>
      </c>
      <c r="Z152" t="str">
        <f>IF(AND(A153=A152, W153&gt;99, W152&gt;99), "full access", "")</f>
        <v>full access</v>
      </c>
      <c r="AA152" t="str">
        <f>IF(AND(ISNUMBER(S152), ISNUMBER(T152)), S152 - T152, "")</f>
        <v/>
      </c>
      <c r="AB152" t="str">
        <f>_xlfn.XLOOKUP(A152, Regions!A:A, Regions!B:B, "Not Found")</f>
        <v>Latin America &amp; Caribbean</v>
      </c>
    </row>
    <row r="153" spans="1:28" ht="12.75" x14ac:dyDescent="0.2">
      <c r="A153" s="1" t="s">
        <v>93</v>
      </c>
      <c r="B153" s="1">
        <v>2020</v>
      </c>
      <c r="C153" s="1">
        <v>298.68200680000001</v>
      </c>
      <c r="D153" s="1">
        <v>85.819999690000003</v>
      </c>
      <c r="E153" s="1">
        <v>93.782216349999999</v>
      </c>
      <c r="F153" s="1">
        <v>0</v>
      </c>
      <c r="G153" s="1">
        <v>6.2177836519999996</v>
      </c>
      <c r="H153" s="1">
        <v>0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1" t="s">
        <v>21</v>
      </c>
      <c r="P153" s="1" t="s">
        <v>21</v>
      </c>
      <c r="Q153" s="1">
        <f>IF(A153=A152, B153-B152,"")</f>
        <v>5</v>
      </c>
      <c r="R153" t="str">
        <f>IFERROR(IF(A154=A153, (E154-E153)/(B154-B153), ""), "null")</f>
        <v/>
      </c>
      <c r="S153" t="str">
        <f>IFERROR(IF(A154=A153, (I154-I153)/(B154-B153), ""), "null")</f>
        <v/>
      </c>
      <c r="T153" t="str">
        <f>IFERROR(IF(A154=A153, (M154-M153)/(B154-B153), ""), "null")</f>
        <v/>
      </c>
      <c r="U153">
        <f>ROUND(E153,0)</f>
        <v>94</v>
      </c>
      <c r="V153" t="str">
        <f>IFERROR(ROUND(I153,0),"null")</f>
        <v>null</v>
      </c>
      <c r="W153" t="str">
        <f>IFERROR(ROUND(M153,0), "null")</f>
        <v>null</v>
      </c>
      <c r="X153" t="str">
        <f>IF(AND(A154=A153, U154&gt;99, U153&gt;99), "full access", "")</f>
        <v/>
      </c>
      <c r="Y153" t="str">
        <f>IF(AND(A154=A153, V154&gt;99, V153&gt;99), "full access", "")</f>
        <v/>
      </c>
      <c r="Z153" t="str">
        <f>IF(AND(A154=A153, W154&gt;99, W153&gt;99), "full access", "")</f>
        <v/>
      </c>
      <c r="AA153" t="str">
        <f>IF(AND(ISNUMBER(S153), ISNUMBER(T153)), S153 - T153, "")</f>
        <v/>
      </c>
      <c r="AB153" t="str">
        <f>_xlfn.XLOOKUP(A153, Regions!A:A, Regions!B:B, "Not Found")</f>
        <v>Latin America &amp; Caribbean</v>
      </c>
    </row>
    <row r="154" spans="1:28" ht="12.75" x14ac:dyDescent="0.2">
      <c r="A154" s="1" t="s">
        <v>94</v>
      </c>
      <c r="B154" s="1">
        <v>2015</v>
      </c>
      <c r="C154" s="1">
        <v>273.118988</v>
      </c>
      <c r="D154" s="1">
        <v>61.683002469999998</v>
      </c>
      <c r="E154" s="1">
        <v>100</v>
      </c>
      <c r="F154" s="1">
        <v>0</v>
      </c>
      <c r="G154" s="1">
        <v>0</v>
      </c>
      <c r="H154" s="1">
        <v>0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1" t="s">
        <v>21</v>
      </c>
      <c r="P154" s="1" t="s">
        <v>21</v>
      </c>
      <c r="Q154" s="1" t="str">
        <f>IF(A154=A153, B154-B153,"")</f>
        <v/>
      </c>
      <c r="R154">
        <f>IFERROR(IF(A155=A154, (E155-E154)/(B155-B154), ""), "null")</f>
        <v>0</v>
      </c>
      <c r="S154" t="str">
        <f>IFERROR(IF(A155=A154, (I155-I154)/(B155-B154), ""), "null")</f>
        <v>null</v>
      </c>
      <c r="T154" t="str">
        <f>IFERROR(IF(A155=A154, (M155-M154)/(B155-B154), ""), "null")</f>
        <v>null</v>
      </c>
      <c r="U154">
        <f>ROUND(E154,0)</f>
        <v>100</v>
      </c>
      <c r="V154" t="str">
        <f>IFERROR(ROUND(I154,0),"null")</f>
        <v>null</v>
      </c>
      <c r="W154" t="str">
        <f>IFERROR(ROUND(M154,0), "null")</f>
        <v>null</v>
      </c>
      <c r="X154" t="str">
        <f>IF(AND(A155=A154, U155&gt;99, U154&gt;99), "full access", "")</f>
        <v>full access</v>
      </c>
      <c r="Y154" t="str">
        <f>IF(AND(A155=A154, V155&gt;99, V154&gt;99), "full access", "")</f>
        <v>full access</v>
      </c>
      <c r="Z154" t="str">
        <f>IF(AND(A155=A154, W155&gt;99, W154&gt;99), "full access", "")</f>
        <v>full access</v>
      </c>
      <c r="AA154" t="str">
        <f>IF(AND(ISNUMBER(S154), ISNUMBER(T154)), S154 - T154, "")</f>
        <v/>
      </c>
      <c r="AB154" t="str">
        <f>_xlfn.XLOOKUP(A154, Regions!A:A, Regions!B:B, "Not Found")</f>
        <v>East Asia &amp; Pacific</v>
      </c>
    </row>
    <row r="155" spans="1:28" ht="12.75" x14ac:dyDescent="0.2">
      <c r="A155" s="1" t="s">
        <v>94</v>
      </c>
      <c r="B155" s="1">
        <v>2020</v>
      </c>
      <c r="C155" s="1">
        <v>280.90399170000001</v>
      </c>
      <c r="D155" s="1">
        <v>61.975002289999999</v>
      </c>
      <c r="E155" s="1">
        <v>100</v>
      </c>
      <c r="F155" s="1">
        <v>0</v>
      </c>
      <c r="G155" s="1">
        <v>0</v>
      </c>
      <c r="H155" s="1">
        <v>0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1" t="s">
        <v>21</v>
      </c>
      <c r="P155" s="1" t="s">
        <v>21</v>
      </c>
      <c r="Q155" s="1">
        <f>IF(A155=A154, B155-B154,"")</f>
        <v>5</v>
      </c>
      <c r="R155" t="str">
        <f>IFERROR(IF(A156=A155, (E156-E155)/(B156-B155), ""), "null")</f>
        <v/>
      </c>
      <c r="S155" t="str">
        <f>IFERROR(IF(A156=A155, (I156-I155)/(B156-B155), ""), "null")</f>
        <v/>
      </c>
      <c r="T155" t="str">
        <f>IFERROR(IF(A156=A155, (M156-M155)/(B156-B155), ""), "null")</f>
        <v/>
      </c>
      <c r="U155">
        <f>ROUND(E155,0)</f>
        <v>100</v>
      </c>
      <c r="V155" t="str">
        <f>IFERROR(ROUND(I155,0),"null")</f>
        <v>null</v>
      </c>
      <c r="W155" t="str">
        <f>IFERROR(ROUND(M155,0), "null")</f>
        <v>null</v>
      </c>
      <c r="X155" t="str">
        <f>IF(AND(A156=A155, U156&gt;99, U155&gt;99), "full access", "")</f>
        <v/>
      </c>
      <c r="Y155" t="str">
        <f>IF(AND(A156=A155, V156&gt;99, V155&gt;99), "full access", "")</f>
        <v/>
      </c>
      <c r="Z155" t="str">
        <f>IF(AND(A156=A155, W156&gt;99, W155&gt;99), "full access", "")</f>
        <v/>
      </c>
      <c r="AA155" t="str">
        <f>IF(AND(ISNUMBER(S155), ISNUMBER(T155)), S155 - T155, "")</f>
        <v/>
      </c>
      <c r="AB155" t="str">
        <f>_xlfn.XLOOKUP(A155, Regions!A:A, Regions!B:B, "Not Found")</f>
        <v>East Asia &amp; Pacific</v>
      </c>
    </row>
    <row r="156" spans="1:28" ht="12.75" x14ac:dyDescent="0.2">
      <c r="A156" s="1" t="s">
        <v>95</v>
      </c>
      <c r="B156" s="1">
        <v>2015</v>
      </c>
      <c r="C156" s="1">
        <v>1947.6899410000001</v>
      </c>
      <c r="D156" s="1">
        <v>88.117996219999995</v>
      </c>
      <c r="E156" s="1">
        <v>83.858486549999995</v>
      </c>
      <c r="F156" s="1">
        <v>7.7224304339999996</v>
      </c>
      <c r="G156" s="1">
        <v>4.9241821100000003</v>
      </c>
      <c r="H156" s="1">
        <v>3.4949009009999998</v>
      </c>
      <c r="I156" s="1">
        <v>43.390033160000002</v>
      </c>
      <c r="J156" s="1">
        <v>10.192647770000001</v>
      </c>
      <c r="K156" s="1">
        <v>21.81093263</v>
      </c>
      <c r="L156" s="1">
        <v>24.606386440000001</v>
      </c>
      <c r="M156" s="1">
        <v>89.315331869999994</v>
      </c>
      <c r="N156" s="1">
        <v>7.3893416170000004</v>
      </c>
      <c r="O156" s="1">
        <v>2.6471391450000001</v>
      </c>
      <c r="P156" s="1">
        <v>0.6481873668</v>
      </c>
      <c r="Q156" s="1" t="str">
        <f>IF(A156=A155, B156-B155,"")</f>
        <v/>
      </c>
      <c r="R156">
        <f>IFERROR(IF(A157=A156, (E157-E156)/(B157-B156), ""), "null")</f>
        <v>0.29668881000000058</v>
      </c>
      <c r="S156">
        <f>IFERROR(IF(A157=A156, (I157-I156)/(B157-B156), ""), "null")</f>
        <v>0.27117116999999952</v>
      </c>
      <c r="T156">
        <f>IFERROR(IF(A157=A156, (M157-M156)/(B157-B156), ""), "null")</f>
        <v>9.824145999999985E-2</v>
      </c>
      <c r="U156">
        <f>ROUND(E156,0)</f>
        <v>84</v>
      </c>
      <c r="V156">
        <f>IFERROR(ROUND(I156,0),"null")</f>
        <v>43</v>
      </c>
      <c r="W156">
        <f>IFERROR(ROUND(M156,0), "null")</f>
        <v>89</v>
      </c>
      <c r="X156" t="str">
        <f>IF(AND(A157=A156, U157&gt;99, U156&gt;99), "full access", "")</f>
        <v/>
      </c>
      <c r="Y156" t="str">
        <f>IF(AND(A157=A156, V157&gt;99, V156&gt;99), "full access", "")</f>
        <v/>
      </c>
      <c r="Z156" t="str">
        <f>IF(AND(A157=A156, W157&gt;99, W156&gt;99), "full access", "")</f>
        <v/>
      </c>
      <c r="AA156">
        <f>IF(AND(ISNUMBER(S156), ISNUMBER(T156)), S156 - T156, "")</f>
        <v>0.17292970999999968</v>
      </c>
      <c r="AB156" t="str">
        <f>_xlfn.XLOOKUP(A156, Regions!A:A, Regions!B:B, "Not Found")</f>
        <v>Sub-Saharan Africa</v>
      </c>
    </row>
    <row r="157" spans="1:28" ht="12.75" x14ac:dyDescent="0.2">
      <c r="A157" s="1" t="s">
        <v>95</v>
      </c>
      <c r="B157" s="1">
        <v>2020</v>
      </c>
      <c r="C157" s="1">
        <v>2225.7280270000001</v>
      </c>
      <c r="D157" s="1">
        <v>90.092002870000002</v>
      </c>
      <c r="E157" s="1">
        <v>85.341930599999998</v>
      </c>
      <c r="F157" s="1">
        <v>7.7352631030000003</v>
      </c>
      <c r="G157" s="1">
        <v>6.9228083570000001</v>
      </c>
      <c r="H157" s="1" t="s">
        <v>21</v>
      </c>
      <c r="I157" s="1">
        <v>44.745889009999999</v>
      </c>
      <c r="J157" s="1">
        <v>10.511148589999999</v>
      </c>
      <c r="K157" s="1">
        <v>44.742962400000003</v>
      </c>
      <c r="L157" s="1" t="s">
        <v>21</v>
      </c>
      <c r="M157" s="1">
        <v>89.806539169999994</v>
      </c>
      <c r="N157" s="1">
        <v>7.4299807600000003</v>
      </c>
      <c r="O157" s="1">
        <v>2.7634800720000001</v>
      </c>
      <c r="P157" s="1" t="s">
        <v>21</v>
      </c>
      <c r="Q157" s="1">
        <f>IF(A157=A156, B157-B156,"")</f>
        <v>5</v>
      </c>
      <c r="R157" t="str">
        <f>IFERROR(IF(A158=A157, (E158-E157)/(B158-B157), ""), "null")</f>
        <v/>
      </c>
      <c r="S157" t="str">
        <f>IFERROR(IF(A158=A157, (I158-I157)/(B158-B157), ""), "null")</f>
        <v/>
      </c>
      <c r="T157" t="str">
        <f>IFERROR(IF(A158=A157, (M158-M157)/(B158-B157), ""), "null")</f>
        <v/>
      </c>
      <c r="U157">
        <f>ROUND(E157,0)</f>
        <v>85</v>
      </c>
      <c r="V157">
        <f>IFERROR(ROUND(I157,0),"null")</f>
        <v>45</v>
      </c>
      <c r="W157">
        <f>IFERROR(ROUND(M157,0), "null")</f>
        <v>90</v>
      </c>
      <c r="X157" t="str">
        <f>IF(AND(A158=A157, U158&gt;99, U157&gt;99), "full access", "")</f>
        <v/>
      </c>
      <c r="Y157" t="str">
        <f>IF(AND(A158=A157, V158&gt;99, V157&gt;99), "full access", "")</f>
        <v/>
      </c>
      <c r="Z157" t="str">
        <f>IF(AND(A158=A157, W158&gt;99, W157&gt;99), "full access", "")</f>
        <v/>
      </c>
      <c r="AA157" t="str">
        <f>IF(AND(ISNUMBER(S157), ISNUMBER(T157)), S157 - T157, "")</f>
        <v/>
      </c>
      <c r="AB157" t="str">
        <f>_xlfn.XLOOKUP(A157, Regions!A:A, Regions!B:B, "Not Found")</f>
        <v>Sub-Saharan Africa</v>
      </c>
    </row>
    <row r="158" spans="1:28" ht="12.75" x14ac:dyDescent="0.2">
      <c r="A158" s="1" t="s">
        <v>96</v>
      </c>
      <c r="B158" s="1">
        <v>2015</v>
      </c>
      <c r="C158" s="1">
        <v>2085.860107</v>
      </c>
      <c r="D158" s="1">
        <v>59.228000639999998</v>
      </c>
      <c r="E158" s="1">
        <v>79.2101665</v>
      </c>
      <c r="F158" s="1">
        <v>9.0733700059999993</v>
      </c>
      <c r="G158" s="1">
        <v>11.624014620000001</v>
      </c>
      <c r="H158" s="1">
        <v>9.2448870380000006E-2</v>
      </c>
      <c r="I158" s="1">
        <v>68.254892569999996</v>
      </c>
      <c r="J158" s="1">
        <v>15.340084539999999</v>
      </c>
      <c r="K158" s="1">
        <v>16.322389959999999</v>
      </c>
      <c r="L158" s="1">
        <v>8.263292471E-2</v>
      </c>
      <c r="M158" s="1">
        <v>86.751671259999995</v>
      </c>
      <c r="N158" s="1">
        <v>4.7594215670000004</v>
      </c>
      <c r="O158" s="1">
        <v>8.3897011020000001</v>
      </c>
      <c r="P158" s="1">
        <v>9.9206071500000007E-2</v>
      </c>
      <c r="Q158" s="1" t="str">
        <f>IF(A158=A157, B158-B157,"")</f>
        <v/>
      </c>
      <c r="R158">
        <f>IFERROR(IF(A159=A158, (E159-E158)/(B159-B158), ""), "null")</f>
        <v>0.34604812800000107</v>
      </c>
      <c r="S158">
        <f>IFERROR(IF(A159=A158, (I159-I158)/(B159-B158), ""), "null")</f>
        <v>0.18672612800000082</v>
      </c>
      <c r="T158">
        <f>IFERROR(IF(A159=A158, (M159-M158)/(B159-B158), ""), "null")</f>
        <v>0.24304660200000114</v>
      </c>
      <c r="U158">
        <f>ROUND(E158,0)</f>
        <v>79</v>
      </c>
      <c r="V158">
        <f>IFERROR(ROUND(I158,0),"null")</f>
        <v>68</v>
      </c>
      <c r="W158">
        <f>IFERROR(ROUND(M158,0), "null")</f>
        <v>87</v>
      </c>
      <c r="X158" t="str">
        <f>IF(AND(A159=A158, U159&gt;99, U158&gt;99), "full access", "")</f>
        <v/>
      </c>
      <c r="Y158" t="str">
        <f>IF(AND(A159=A158, V159&gt;99, V158&gt;99), "full access", "")</f>
        <v/>
      </c>
      <c r="Z158" t="str">
        <f>IF(AND(A159=A158, W159&gt;99, W158&gt;99), "full access", "")</f>
        <v/>
      </c>
      <c r="AA158">
        <f>IF(AND(ISNUMBER(S158), ISNUMBER(T158)), S158 - T158, "")</f>
        <v>-5.6320474000000315E-2</v>
      </c>
      <c r="AB158" t="str">
        <f>_xlfn.XLOOKUP(A158, Regions!A:A, Regions!B:B, "Not Found")</f>
        <v>Sub-Saharan Africa</v>
      </c>
    </row>
    <row r="159" spans="1:28" ht="12.75" x14ac:dyDescent="0.2">
      <c r="A159" s="1" t="s">
        <v>96</v>
      </c>
      <c r="B159" s="1">
        <v>2020</v>
      </c>
      <c r="C159" s="1">
        <v>2416.6640630000002</v>
      </c>
      <c r="D159" s="1">
        <v>62.581996920000002</v>
      </c>
      <c r="E159" s="1">
        <v>80.940407140000005</v>
      </c>
      <c r="F159" s="1">
        <v>8.5973913910000004</v>
      </c>
      <c r="G159" s="1">
        <v>10.352852070000001</v>
      </c>
      <c r="H159" s="1">
        <v>0.10934939270000001</v>
      </c>
      <c r="I159" s="1">
        <v>69.18852321</v>
      </c>
      <c r="J159" s="1">
        <v>16.497832389999999</v>
      </c>
      <c r="K159" s="1">
        <v>14.24376547</v>
      </c>
      <c r="L159" s="1">
        <v>6.9878936799999999E-2</v>
      </c>
      <c r="M159" s="1">
        <v>87.966904270000001</v>
      </c>
      <c r="N159" s="1">
        <v>3.8736895219999998</v>
      </c>
      <c r="O159" s="1">
        <v>8.0264572780000005</v>
      </c>
      <c r="P159" s="1">
        <v>0.13294892529999999</v>
      </c>
      <c r="Q159" s="1">
        <f>IF(A159=A158, B159-B158,"")</f>
        <v>5</v>
      </c>
      <c r="R159" t="str">
        <f>IFERROR(IF(A160=A159, (E160-E159)/(B160-B159), ""), "null")</f>
        <v/>
      </c>
      <c r="S159" t="str">
        <f>IFERROR(IF(A160=A159, (I160-I159)/(B160-B159), ""), "null")</f>
        <v/>
      </c>
      <c r="T159" t="str">
        <f>IFERROR(IF(A160=A159, (M160-M159)/(B160-B159), ""), "null")</f>
        <v/>
      </c>
      <c r="U159">
        <f>ROUND(E159,0)</f>
        <v>81</v>
      </c>
      <c r="V159">
        <f>IFERROR(ROUND(I159,0),"null")</f>
        <v>69</v>
      </c>
      <c r="W159">
        <f>IFERROR(ROUND(M159,0), "null")</f>
        <v>88</v>
      </c>
      <c r="X159" t="str">
        <f>IF(AND(A160=A159, U160&gt;99, U159&gt;99), "full access", "")</f>
        <v/>
      </c>
      <c r="Y159" t="str">
        <f>IF(AND(A160=A159, V160&gt;99, V159&gt;99), "full access", "")</f>
        <v/>
      </c>
      <c r="Z159" t="str">
        <f>IF(AND(A160=A159, W160&gt;99, W159&gt;99), "full access", "")</f>
        <v/>
      </c>
      <c r="AA159" t="str">
        <f>IF(AND(ISNUMBER(S159), ISNUMBER(T159)), S159 - T159, "")</f>
        <v/>
      </c>
      <c r="AB159" t="str">
        <f>_xlfn.XLOOKUP(A159, Regions!A:A, Regions!B:B, "Not Found")</f>
        <v>Sub-Saharan Africa</v>
      </c>
    </row>
    <row r="160" spans="1:28" ht="12.75" x14ac:dyDescent="0.2">
      <c r="A160" s="1" t="s">
        <v>97</v>
      </c>
      <c r="B160" s="1">
        <v>2015</v>
      </c>
      <c r="C160" s="1">
        <v>4024.179932</v>
      </c>
      <c r="D160" s="1">
        <v>57.447998050000002</v>
      </c>
      <c r="E160" s="1">
        <v>95.754729510000004</v>
      </c>
      <c r="F160" s="1">
        <v>0.95196455830000004</v>
      </c>
      <c r="G160" s="1">
        <v>3.2398949309999998</v>
      </c>
      <c r="H160" s="1">
        <v>5.3410995400000001E-2</v>
      </c>
      <c r="I160" s="1">
        <v>91.295150590000006</v>
      </c>
      <c r="J160" s="1">
        <v>1.893756292</v>
      </c>
      <c r="K160" s="1">
        <v>6.7002163880000003</v>
      </c>
      <c r="L160" s="1">
        <v>0.1108767321</v>
      </c>
      <c r="M160" s="1">
        <v>99.057965449999998</v>
      </c>
      <c r="N160" s="1">
        <v>0.25437508559999999</v>
      </c>
      <c r="O160" s="1">
        <v>0.67681360540000002</v>
      </c>
      <c r="P160" s="1">
        <v>1.084585945E-2</v>
      </c>
      <c r="Q160" s="1" t="str">
        <f>IF(A160=A159, B160-B159,"")</f>
        <v/>
      </c>
      <c r="R160">
        <f>IFERROR(IF(A161=A160, (E161-E160)/(B161-B160), ""), "null")</f>
        <v>0.31868203800000006</v>
      </c>
      <c r="S160">
        <f>IFERROR(IF(A161=A160, (I161-I160)/(B161-B160), ""), "null")</f>
        <v>0.59534672199999927</v>
      </c>
      <c r="T160">
        <f>IFERROR(IF(A161=A160, (M161-M160)/(B161-B160), ""), "null")</f>
        <v>7.7637698000000907E-2</v>
      </c>
      <c r="U160">
        <f>ROUND(E160,0)</f>
        <v>96</v>
      </c>
      <c r="V160">
        <f>IFERROR(ROUND(I160,0),"null")</f>
        <v>91</v>
      </c>
      <c r="W160">
        <f>IFERROR(ROUND(M160,0), "null")</f>
        <v>99</v>
      </c>
      <c r="X160" t="str">
        <f>IF(AND(A161=A160, U161&gt;99, U160&gt;99), "full access", "")</f>
        <v/>
      </c>
      <c r="Y160" t="str">
        <f>IF(AND(A161=A160, V161&gt;99, V160&gt;99), "full access", "")</f>
        <v/>
      </c>
      <c r="Z160" t="str">
        <f>IF(AND(A161=A160, W161&gt;99, W160&gt;99), "full access", "")</f>
        <v/>
      </c>
      <c r="AA160">
        <f>IF(AND(ISNUMBER(S160), ISNUMBER(T160)), S160 - T160, "")</f>
        <v>0.51770902399999841</v>
      </c>
      <c r="AB160" t="str">
        <f>_xlfn.XLOOKUP(A160, Regions!A:A, Regions!B:B, "Not Found")</f>
        <v>Europe &amp; Central Asia</v>
      </c>
    </row>
    <row r="161" spans="1:28" ht="12.75" x14ac:dyDescent="0.2">
      <c r="A161" s="1" t="s">
        <v>97</v>
      </c>
      <c r="B161" s="1">
        <v>2020</v>
      </c>
      <c r="C161" s="1">
        <v>3989.1750489999999</v>
      </c>
      <c r="D161" s="1">
        <v>59.452995299999998</v>
      </c>
      <c r="E161" s="1">
        <v>97.348139700000004</v>
      </c>
      <c r="F161" s="1">
        <v>0</v>
      </c>
      <c r="G161" s="1">
        <v>2.6327613790000002</v>
      </c>
      <c r="H161" s="1">
        <v>1.9098923269999998E-2</v>
      </c>
      <c r="I161" s="1">
        <v>94.271884200000002</v>
      </c>
      <c r="J161" s="1">
        <v>0</v>
      </c>
      <c r="K161" s="1">
        <v>5.7039236180000001</v>
      </c>
      <c r="L161" s="1">
        <v>2.4192183450000002E-2</v>
      </c>
      <c r="M161" s="1">
        <v>99.446153940000002</v>
      </c>
      <c r="N161" s="1">
        <v>0</v>
      </c>
      <c r="O161" s="1">
        <v>0.53822074200000003</v>
      </c>
      <c r="P161" s="1">
        <v>1.5625315859999999E-2</v>
      </c>
      <c r="Q161" s="1">
        <f>IF(A161=A160, B161-B160,"")</f>
        <v>5</v>
      </c>
      <c r="R161" t="str">
        <f>IFERROR(IF(A162=A161, (E162-E161)/(B162-B161), ""), "null")</f>
        <v/>
      </c>
      <c r="S161" t="str">
        <f>IFERROR(IF(A162=A161, (I162-I161)/(B162-B161), ""), "null")</f>
        <v/>
      </c>
      <c r="T161" t="str">
        <f>IFERROR(IF(A162=A161, (M162-M161)/(B162-B161), ""), "null")</f>
        <v/>
      </c>
      <c r="U161">
        <f>ROUND(E161,0)</f>
        <v>97</v>
      </c>
      <c r="V161">
        <f>IFERROR(ROUND(I161,0),"null")</f>
        <v>94</v>
      </c>
      <c r="W161">
        <f>IFERROR(ROUND(M161,0), "null")</f>
        <v>99</v>
      </c>
      <c r="X161" t="str">
        <f>IF(AND(A162=A161, U162&gt;99, U161&gt;99), "full access", "")</f>
        <v/>
      </c>
      <c r="Y161" t="str">
        <f>IF(AND(A162=A161, V162&gt;99, V161&gt;99), "full access", "")</f>
        <v/>
      </c>
      <c r="Z161" t="str">
        <f>IF(AND(A162=A161, W162&gt;99, W161&gt;99), "full access", "")</f>
        <v/>
      </c>
      <c r="AA161" t="str">
        <f>IF(AND(ISNUMBER(S161), ISNUMBER(T161)), S161 - T161, "")</f>
        <v/>
      </c>
      <c r="AB161" t="str">
        <f>_xlfn.XLOOKUP(A161, Regions!A:A, Regions!B:B, "Not Found")</f>
        <v>Europe &amp; Central Asia</v>
      </c>
    </row>
    <row r="162" spans="1:28" ht="12.75" x14ac:dyDescent="0.2">
      <c r="A162" s="1" t="s">
        <v>98</v>
      </c>
      <c r="B162" s="1">
        <v>2015</v>
      </c>
      <c r="C162" s="1">
        <v>81787.414059999996</v>
      </c>
      <c r="D162" s="1">
        <v>77.200004579999998</v>
      </c>
      <c r="E162" s="1">
        <v>100.0000024</v>
      </c>
      <c r="F162" s="1">
        <v>0</v>
      </c>
      <c r="G162" s="1">
        <v>0</v>
      </c>
      <c r="H162" s="1">
        <v>0</v>
      </c>
      <c r="I162" s="1">
        <v>100</v>
      </c>
      <c r="J162" s="1">
        <v>0</v>
      </c>
      <c r="K162" s="1">
        <v>0</v>
      </c>
      <c r="L162" s="1">
        <v>0</v>
      </c>
      <c r="M162" s="1">
        <v>100</v>
      </c>
      <c r="N162" s="1">
        <v>0</v>
      </c>
      <c r="O162" s="1">
        <v>0</v>
      </c>
      <c r="P162" s="1">
        <v>0</v>
      </c>
      <c r="Q162" s="1" t="str">
        <f>IF(A162=A161, B162-B161,"")</f>
        <v/>
      </c>
      <c r="R162">
        <f>IFERROR(IF(A163=A162, (E163-E162)/(B163-B162), ""), "null")</f>
        <v>-1.9999998812636478E-8</v>
      </c>
      <c r="S162">
        <f>IFERROR(IF(A163=A162, (I163-I162)/(B163-B162), ""), "null")</f>
        <v>0</v>
      </c>
      <c r="T162">
        <f>IFERROR(IF(A163=A162, (M163-M162)/(B163-B162), ""), "null")</f>
        <v>0</v>
      </c>
      <c r="U162">
        <f>ROUND(E162,0)</f>
        <v>100</v>
      </c>
      <c r="V162">
        <f>IFERROR(ROUND(I162,0),"null")</f>
        <v>100</v>
      </c>
      <c r="W162">
        <f>IFERROR(ROUND(M162,0), "null")</f>
        <v>100</v>
      </c>
      <c r="X162" t="str">
        <f>IF(AND(A163=A162, U163&gt;99, U162&gt;99), "full access", "")</f>
        <v>full access</v>
      </c>
      <c r="Y162" t="str">
        <f>IF(AND(A163=A162, V163&gt;99, V162&gt;99), "full access", "")</f>
        <v>full access</v>
      </c>
      <c r="Z162" t="str">
        <f>IF(AND(A163=A162, W163&gt;99, W162&gt;99), "full access", "")</f>
        <v>full access</v>
      </c>
      <c r="AA162">
        <f>IF(AND(ISNUMBER(S162), ISNUMBER(T162)), S162 - T162, "")</f>
        <v>0</v>
      </c>
      <c r="AB162" t="str">
        <f>_xlfn.XLOOKUP(A162, Regions!A:A, Regions!B:B, "Not Found")</f>
        <v>Europe &amp; Central Asia</v>
      </c>
    </row>
    <row r="163" spans="1:28" ht="12.75" x14ac:dyDescent="0.2">
      <c r="A163" s="1" t="s">
        <v>98</v>
      </c>
      <c r="B163" s="1">
        <v>2020</v>
      </c>
      <c r="C163" s="1">
        <v>83783.945309999996</v>
      </c>
      <c r="D163" s="1">
        <v>77.453002929999997</v>
      </c>
      <c r="E163" s="1">
        <v>100.00000230000001</v>
      </c>
      <c r="F163" s="1">
        <v>0</v>
      </c>
      <c r="G163" s="1">
        <v>0</v>
      </c>
      <c r="H163" s="1">
        <v>0</v>
      </c>
      <c r="I163" s="1">
        <v>100</v>
      </c>
      <c r="J163" s="1">
        <v>0</v>
      </c>
      <c r="K163" s="1">
        <v>0</v>
      </c>
      <c r="L163" s="1">
        <v>0</v>
      </c>
      <c r="M163" s="1">
        <v>100</v>
      </c>
      <c r="N163" s="1">
        <v>0</v>
      </c>
      <c r="O163" s="1">
        <v>0</v>
      </c>
      <c r="P163" s="1">
        <v>0</v>
      </c>
      <c r="Q163" s="1">
        <f>IF(A163=A162, B163-B162,"")</f>
        <v>5</v>
      </c>
      <c r="R163" t="str">
        <f>IFERROR(IF(A164=A163, (E164-E163)/(B164-B163), ""), "null")</f>
        <v/>
      </c>
      <c r="S163" t="str">
        <f>IFERROR(IF(A164=A163, (I164-I163)/(B164-B163), ""), "null")</f>
        <v/>
      </c>
      <c r="T163" t="str">
        <f>IFERROR(IF(A164=A163, (M164-M163)/(B164-B163), ""), "null")</f>
        <v/>
      </c>
      <c r="U163">
        <f>ROUND(E163,0)</f>
        <v>100</v>
      </c>
      <c r="V163">
        <f>IFERROR(ROUND(I163,0),"null")</f>
        <v>100</v>
      </c>
      <c r="W163">
        <f>IFERROR(ROUND(M163,0), "null")</f>
        <v>100</v>
      </c>
      <c r="X163" t="str">
        <f>IF(AND(A164=A163, U164&gt;99, U163&gt;99), "full access", "")</f>
        <v/>
      </c>
      <c r="Y163" t="str">
        <f>IF(AND(A164=A163, V164&gt;99, V163&gt;99), "full access", "")</f>
        <v/>
      </c>
      <c r="Z163" t="str">
        <f>IF(AND(A164=A163, W164&gt;99, W163&gt;99), "full access", "")</f>
        <v/>
      </c>
      <c r="AA163" t="str">
        <f>IF(AND(ISNUMBER(S163), ISNUMBER(T163)), S163 - T163, "")</f>
        <v/>
      </c>
      <c r="AB163" t="str">
        <f>_xlfn.XLOOKUP(A163, Regions!A:A, Regions!B:B, "Not Found")</f>
        <v>Europe &amp; Central Asia</v>
      </c>
    </row>
    <row r="164" spans="1:28" ht="12.75" x14ac:dyDescent="0.2">
      <c r="A164" s="1" t="s">
        <v>99</v>
      </c>
      <c r="B164" s="1">
        <v>2015</v>
      </c>
      <c r="C164" s="1">
        <v>27849.203130000002</v>
      </c>
      <c r="D164" s="1">
        <v>54.085998539999999</v>
      </c>
      <c r="E164" s="1">
        <v>80.157961229999998</v>
      </c>
      <c r="F164" s="1">
        <v>7.8975991900000002</v>
      </c>
      <c r="G164" s="1">
        <v>4.4266436760000003</v>
      </c>
      <c r="H164" s="1">
        <v>7.5177958990000002</v>
      </c>
      <c r="I164" s="1">
        <v>67.208304769999998</v>
      </c>
      <c r="J164" s="1">
        <v>11.1534648</v>
      </c>
      <c r="K164" s="1">
        <v>6.3352592420000002</v>
      </c>
      <c r="L164" s="1">
        <v>15.302971189999999</v>
      </c>
      <c r="M164" s="1">
        <v>91.151019840000004</v>
      </c>
      <c r="N164" s="1">
        <v>5.133670929</v>
      </c>
      <c r="O164" s="1">
        <v>2.806405888</v>
      </c>
      <c r="P164" s="1">
        <v>0.90890334449999999</v>
      </c>
      <c r="Q164" s="1" t="str">
        <f>IF(A164=A163, B164-B163,"")</f>
        <v/>
      </c>
      <c r="R164">
        <f>IFERROR(IF(A165=A164, (E165-E164)/(B165-B164), ""), "null")</f>
        <v>1.1266070839999998</v>
      </c>
      <c r="S164">
        <f>IFERROR(IF(A165=A164, (I165-I164)/(B165-B164), ""), "null")</f>
        <v>0.93688905600000116</v>
      </c>
      <c r="T164">
        <f>IFERROR(IF(A165=A164, (M165-M164)/(B165-B164), ""), "null")</f>
        <v>0.99524793599999839</v>
      </c>
      <c r="U164">
        <f>ROUND(E164,0)</f>
        <v>80</v>
      </c>
      <c r="V164">
        <f>IFERROR(ROUND(I164,0),"null")</f>
        <v>67</v>
      </c>
      <c r="W164">
        <f>IFERROR(ROUND(M164,0), "null")</f>
        <v>91</v>
      </c>
      <c r="X164" t="str">
        <f>IF(AND(A165=A164, U165&gt;99, U164&gt;99), "full access", "")</f>
        <v/>
      </c>
      <c r="Y164" t="str">
        <f>IF(AND(A165=A164, V165&gt;99, V164&gt;99), "full access", "")</f>
        <v/>
      </c>
      <c r="Z164" t="str">
        <f>IF(AND(A165=A164, W165&gt;99, W164&gt;99), "full access", "")</f>
        <v/>
      </c>
      <c r="AA164">
        <f>IF(AND(ISNUMBER(S164), ISNUMBER(T164)), S164 - T164, "")</f>
        <v>-5.8358879999997226E-2</v>
      </c>
      <c r="AB164" t="str">
        <f>_xlfn.XLOOKUP(A164, Regions!A:A, Regions!B:B, "Not Found")</f>
        <v>Sub-Saharan Africa</v>
      </c>
    </row>
    <row r="165" spans="1:28" ht="12.75" x14ac:dyDescent="0.2">
      <c r="A165" s="1" t="s">
        <v>99</v>
      </c>
      <c r="B165" s="1">
        <v>2020</v>
      </c>
      <c r="C165" s="1">
        <v>31072.945309999999</v>
      </c>
      <c r="D165" s="1">
        <v>57.348999020000001</v>
      </c>
      <c r="E165" s="1">
        <v>85.790996649999997</v>
      </c>
      <c r="F165" s="1">
        <v>6.5860621129999997</v>
      </c>
      <c r="G165" s="1">
        <v>2.8122161760000002</v>
      </c>
      <c r="H165" s="1">
        <v>4.8107250580000001</v>
      </c>
      <c r="I165" s="1">
        <v>71.892750050000004</v>
      </c>
      <c r="J165" s="1">
        <v>11.934548270000001</v>
      </c>
      <c r="K165" s="1">
        <v>4.9993564829999997</v>
      </c>
      <c r="L165" s="1">
        <v>11.173345189999999</v>
      </c>
      <c r="M165" s="1">
        <v>96.127259519999996</v>
      </c>
      <c r="N165" s="1">
        <v>2.6083424549999998</v>
      </c>
      <c r="O165" s="1">
        <v>1.1856138030000001</v>
      </c>
      <c r="P165" s="1">
        <v>7.8784218190000005E-2</v>
      </c>
      <c r="Q165" s="1">
        <f>IF(A165=A164, B165-B164,"")</f>
        <v>5</v>
      </c>
      <c r="R165" t="str">
        <f>IFERROR(IF(A166=A165, (E166-E165)/(B166-B165), ""), "null")</f>
        <v/>
      </c>
      <c r="S165" t="str">
        <f>IFERROR(IF(A166=A165, (I166-I165)/(B166-B165), ""), "null")</f>
        <v/>
      </c>
      <c r="T165" t="str">
        <f>IFERROR(IF(A166=A165, (M166-M165)/(B166-B165), ""), "null")</f>
        <v/>
      </c>
      <c r="U165">
        <f>ROUND(E165,0)</f>
        <v>86</v>
      </c>
      <c r="V165">
        <f>IFERROR(ROUND(I165,0),"null")</f>
        <v>72</v>
      </c>
      <c r="W165">
        <f>IFERROR(ROUND(M165,0), "null")</f>
        <v>96</v>
      </c>
      <c r="X165" t="str">
        <f>IF(AND(A166=A165, U166&gt;99, U165&gt;99), "full access", "")</f>
        <v/>
      </c>
      <c r="Y165" t="str">
        <f>IF(AND(A166=A165, V166&gt;99, V165&gt;99), "full access", "")</f>
        <v/>
      </c>
      <c r="Z165" t="str">
        <f>IF(AND(A166=A165, W166&gt;99, W165&gt;99), "full access", "")</f>
        <v/>
      </c>
      <c r="AA165" t="str">
        <f>IF(AND(ISNUMBER(S165), ISNUMBER(T165)), S165 - T165, "")</f>
        <v/>
      </c>
      <c r="AB165" t="str">
        <f>_xlfn.XLOOKUP(A165, Regions!A:A, Regions!B:B, "Not Found")</f>
        <v>Sub-Saharan Africa</v>
      </c>
    </row>
    <row r="166" spans="1:28" ht="12.75" x14ac:dyDescent="0.2">
      <c r="A166" s="1" t="s">
        <v>100</v>
      </c>
      <c r="B166" s="1">
        <v>2015</v>
      </c>
      <c r="C166" s="1">
        <v>33.742000580000003</v>
      </c>
      <c r="D166" s="1">
        <v>100</v>
      </c>
      <c r="E166" s="1">
        <v>100</v>
      </c>
      <c r="F166" s="1">
        <v>0</v>
      </c>
      <c r="G166" s="1">
        <v>0</v>
      </c>
      <c r="H166" s="1">
        <v>0</v>
      </c>
      <c r="I166" s="1" t="s">
        <v>21</v>
      </c>
      <c r="J166" s="1" t="s">
        <v>21</v>
      </c>
      <c r="K166" s="1" t="s">
        <v>21</v>
      </c>
      <c r="L166" s="1" t="s">
        <v>21</v>
      </c>
      <c r="M166" s="1">
        <v>100</v>
      </c>
      <c r="N166" s="1">
        <v>0</v>
      </c>
      <c r="O166" s="1">
        <v>0</v>
      </c>
      <c r="P166" s="1">
        <v>0</v>
      </c>
      <c r="Q166" s="1" t="str">
        <f>IF(A166=A165, B166-B165,"")</f>
        <v/>
      </c>
      <c r="R166">
        <f>IFERROR(IF(A167=A166, (E167-E166)/(B167-B166), ""), "null")</f>
        <v>0</v>
      </c>
      <c r="S166" t="str">
        <f>IFERROR(IF(A167=A166, (I167-I166)/(B167-B166), ""), "null")</f>
        <v>null</v>
      </c>
      <c r="T166">
        <f>IFERROR(IF(A167=A166, (M167-M166)/(B167-B166), ""), "null")</f>
        <v>0</v>
      </c>
      <c r="U166">
        <f>ROUND(E166,0)</f>
        <v>100</v>
      </c>
      <c r="V166" t="str">
        <f>IFERROR(ROUND(I166,0),"null")</f>
        <v>null</v>
      </c>
      <c r="W166">
        <f>IFERROR(ROUND(M166,0), "null")</f>
        <v>100</v>
      </c>
      <c r="X166" t="str">
        <f>IF(AND(A167=A166, U167&gt;99, U166&gt;99), "full access", "")</f>
        <v>full access</v>
      </c>
      <c r="Y166" t="str">
        <f>IF(AND(A167=A166, V167&gt;99, V166&gt;99), "full access", "")</f>
        <v>full access</v>
      </c>
      <c r="Z166" t="str">
        <f>IF(AND(A167=A166, W167&gt;99, W166&gt;99), "full access", "")</f>
        <v>full access</v>
      </c>
      <c r="AA166" t="str">
        <f>IF(AND(ISNUMBER(S166), ISNUMBER(T166)), S166 - T166, "")</f>
        <v/>
      </c>
      <c r="AB166" t="str">
        <f>_xlfn.XLOOKUP(A166, Regions!A:A, Regions!B:B, "Not Found")</f>
        <v>Europe &amp; Central Asia</v>
      </c>
    </row>
    <row r="167" spans="1:28" ht="12.75" x14ac:dyDescent="0.2">
      <c r="A167" s="1" t="s">
        <v>100</v>
      </c>
      <c r="B167" s="1">
        <v>2020</v>
      </c>
      <c r="C167" s="1">
        <v>33.691001890000003</v>
      </c>
      <c r="D167" s="1">
        <v>100</v>
      </c>
      <c r="E167" s="1">
        <v>100</v>
      </c>
      <c r="F167" s="1">
        <v>0</v>
      </c>
      <c r="G167" s="1">
        <v>0</v>
      </c>
      <c r="H167" s="1">
        <v>0</v>
      </c>
      <c r="I167" s="1" t="s">
        <v>21</v>
      </c>
      <c r="J167" s="1" t="s">
        <v>21</v>
      </c>
      <c r="K167" s="1" t="s">
        <v>21</v>
      </c>
      <c r="L167" s="1" t="s">
        <v>21</v>
      </c>
      <c r="M167" s="1">
        <v>100</v>
      </c>
      <c r="N167" s="1">
        <v>0</v>
      </c>
      <c r="O167" s="1">
        <v>0</v>
      </c>
      <c r="P167" s="1">
        <v>0</v>
      </c>
      <c r="Q167" s="1">
        <f>IF(A167=A166, B167-B166,"")</f>
        <v>5</v>
      </c>
      <c r="R167" t="str">
        <f>IFERROR(IF(A168=A167, (E168-E167)/(B168-B167), ""), "null")</f>
        <v/>
      </c>
      <c r="S167" t="str">
        <f>IFERROR(IF(A168=A167, (I168-I167)/(B168-B167), ""), "null")</f>
        <v/>
      </c>
      <c r="T167" t="str">
        <f>IFERROR(IF(A168=A167, (M168-M167)/(B168-B167), ""), "null")</f>
        <v/>
      </c>
      <c r="U167">
        <f>ROUND(E167,0)</f>
        <v>100</v>
      </c>
      <c r="V167" t="str">
        <f>IFERROR(ROUND(I167,0),"null")</f>
        <v>null</v>
      </c>
      <c r="W167">
        <f>IFERROR(ROUND(M167,0), "null")</f>
        <v>100</v>
      </c>
      <c r="X167" t="str">
        <f>IF(AND(A168=A167, U168&gt;99, U167&gt;99), "full access", "")</f>
        <v/>
      </c>
      <c r="Y167" t="str">
        <f>IF(AND(A168=A167, V168&gt;99, V167&gt;99), "full access", "")</f>
        <v/>
      </c>
      <c r="Z167" t="str">
        <f>IF(AND(A168=A167, W168&gt;99, W167&gt;99), "full access", "")</f>
        <v/>
      </c>
      <c r="AA167" t="str">
        <f>IF(AND(ISNUMBER(S167), ISNUMBER(T167)), S167 - T167, "")</f>
        <v/>
      </c>
      <c r="AB167" t="str">
        <f>_xlfn.XLOOKUP(A167, Regions!A:A, Regions!B:B, "Not Found")</f>
        <v>Europe &amp; Central Asia</v>
      </c>
    </row>
    <row r="168" spans="1:28" ht="12.75" x14ac:dyDescent="0.2">
      <c r="A168" s="1" t="s">
        <v>101</v>
      </c>
      <c r="B168" s="1">
        <v>2015</v>
      </c>
      <c r="C168" s="1">
        <v>10659.737300000001</v>
      </c>
      <c r="D168" s="1">
        <v>78.046005249999993</v>
      </c>
      <c r="E168" s="1">
        <v>100.0000046</v>
      </c>
      <c r="F168" s="1">
        <v>0</v>
      </c>
      <c r="G168" s="1">
        <v>0</v>
      </c>
      <c r="H168" s="1">
        <v>0</v>
      </c>
      <c r="I168" s="1">
        <v>100</v>
      </c>
      <c r="J168" s="1">
        <v>0</v>
      </c>
      <c r="K168" s="1">
        <v>0</v>
      </c>
      <c r="L168" s="1">
        <v>0</v>
      </c>
      <c r="M168" s="1">
        <v>100</v>
      </c>
      <c r="N168" s="1">
        <v>0</v>
      </c>
      <c r="O168" s="1">
        <v>0</v>
      </c>
      <c r="P168" s="1">
        <v>0</v>
      </c>
      <c r="Q168" s="1" t="str">
        <f>IF(A168=A167, B168-B167,"")</f>
        <v/>
      </c>
      <c r="R168">
        <f>IFERROR(IF(A169=A168, (E169-E168)/(B169-B168), ""), "null")</f>
        <v>-4.5999999827017745E-7</v>
      </c>
      <c r="S168">
        <f>IFERROR(IF(A169=A168, (I169-I168)/(B169-B168), ""), "null")</f>
        <v>0</v>
      </c>
      <c r="T168">
        <f>IFERROR(IF(A169=A168, (M169-M168)/(B169-B168), ""), "null")</f>
        <v>0</v>
      </c>
      <c r="U168">
        <f>ROUND(E168,0)</f>
        <v>100</v>
      </c>
      <c r="V168">
        <f>IFERROR(ROUND(I168,0),"null")</f>
        <v>100</v>
      </c>
      <c r="W168">
        <f>IFERROR(ROUND(M168,0), "null")</f>
        <v>100</v>
      </c>
      <c r="X168" t="str">
        <f>IF(AND(A169=A168, U169&gt;99, U168&gt;99), "full access", "")</f>
        <v>full access</v>
      </c>
      <c r="Y168" t="str">
        <f>IF(AND(A169=A168, V169&gt;99, V168&gt;99), "full access", "")</f>
        <v>full access</v>
      </c>
      <c r="Z168" t="str">
        <f>IF(AND(A169=A168, W169&gt;99, W168&gt;99), "full access", "")</f>
        <v>full access</v>
      </c>
      <c r="AA168">
        <f>IF(AND(ISNUMBER(S168), ISNUMBER(T168)), S168 - T168, "")</f>
        <v>0</v>
      </c>
      <c r="AB168" t="str">
        <f>_xlfn.XLOOKUP(A168, Regions!A:A, Regions!B:B, "Not Found")</f>
        <v>Europe &amp; Central Asia</v>
      </c>
    </row>
    <row r="169" spans="1:28" ht="12.75" x14ac:dyDescent="0.2">
      <c r="A169" s="1" t="s">
        <v>101</v>
      </c>
      <c r="B169" s="1">
        <v>2020</v>
      </c>
      <c r="C169" s="1">
        <v>10423.05566</v>
      </c>
      <c r="D169" s="1">
        <v>79.715003969999998</v>
      </c>
      <c r="E169" s="1">
        <v>100.00000230000001</v>
      </c>
      <c r="F169" s="1">
        <v>0</v>
      </c>
      <c r="G169" s="1">
        <v>0</v>
      </c>
      <c r="H169" s="1">
        <v>0</v>
      </c>
      <c r="I169" s="1">
        <v>100</v>
      </c>
      <c r="J169" s="1">
        <v>0</v>
      </c>
      <c r="K169" s="1">
        <v>0</v>
      </c>
      <c r="L169" s="1">
        <v>0</v>
      </c>
      <c r="M169" s="1">
        <v>100</v>
      </c>
      <c r="N169" s="1">
        <v>0</v>
      </c>
      <c r="O169" s="1">
        <v>0</v>
      </c>
      <c r="P169" s="1">
        <v>0</v>
      </c>
      <c r="Q169" s="1">
        <f>IF(A169=A168, B169-B168,"")</f>
        <v>5</v>
      </c>
      <c r="R169" t="str">
        <f>IFERROR(IF(A170=A169, (E170-E169)/(B170-B169), ""), "null")</f>
        <v/>
      </c>
      <c r="S169" t="str">
        <f>IFERROR(IF(A170=A169, (I170-I169)/(B170-B169), ""), "null")</f>
        <v/>
      </c>
      <c r="T169" t="str">
        <f>IFERROR(IF(A170=A169, (M170-M169)/(B170-B169), ""), "null")</f>
        <v/>
      </c>
      <c r="U169">
        <f>ROUND(E169,0)</f>
        <v>100</v>
      </c>
      <c r="V169">
        <f>IFERROR(ROUND(I169,0),"null")</f>
        <v>100</v>
      </c>
      <c r="W169">
        <f>IFERROR(ROUND(M169,0), "null")</f>
        <v>100</v>
      </c>
      <c r="X169" t="str">
        <f>IF(AND(A170=A169, U170&gt;99, U169&gt;99), "full access", "")</f>
        <v/>
      </c>
      <c r="Y169" t="str">
        <f>IF(AND(A170=A169, V170&gt;99, V169&gt;99), "full access", "")</f>
        <v/>
      </c>
      <c r="Z169" t="str">
        <f>IF(AND(A170=A169, W170&gt;99, W169&gt;99), "full access", "")</f>
        <v/>
      </c>
      <c r="AA169" t="str">
        <f>IF(AND(ISNUMBER(S169), ISNUMBER(T169)), S169 - T169, "")</f>
        <v/>
      </c>
      <c r="AB169" t="str">
        <f>_xlfn.XLOOKUP(A169, Regions!A:A, Regions!B:B, "Not Found")</f>
        <v>Europe &amp; Central Asia</v>
      </c>
    </row>
    <row r="170" spans="1:28" ht="12.75" x14ac:dyDescent="0.2">
      <c r="A170" s="1" t="s">
        <v>102</v>
      </c>
      <c r="B170" s="1">
        <v>2015</v>
      </c>
      <c r="C170" s="1">
        <v>56.377998349999999</v>
      </c>
      <c r="D170" s="1">
        <v>86.070999150000006</v>
      </c>
      <c r="E170" s="1">
        <v>100</v>
      </c>
      <c r="F170" s="1">
        <v>0</v>
      </c>
      <c r="G170" s="1">
        <v>0</v>
      </c>
      <c r="H170" s="1">
        <v>0</v>
      </c>
      <c r="I170" s="1">
        <v>100</v>
      </c>
      <c r="J170" s="1">
        <v>0</v>
      </c>
      <c r="K170" s="1">
        <v>0</v>
      </c>
      <c r="L170" s="1">
        <v>0</v>
      </c>
      <c r="M170" s="1">
        <v>100</v>
      </c>
      <c r="N170" s="1">
        <v>0</v>
      </c>
      <c r="O170" s="1">
        <v>0</v>
      </c>
      <c r="P170" s="1">
        <v>0</v>
      </c>
      <c r="Q170" s="1" t="str">
        <f>IF(A170=A169, B170-B169,"")</f>
        <v/>
      </c>
      <c r="R170">
        <f>IFERROR(IF(A171=A170, (E171-E170)/(B171-B170), ""), "null")</f>
        <v>3.3999999971001671E-7</v>
      </c>
      <c r="S170">
        <f>IFERROR(IF(A171=A170, (I171-I170)/(B171-B170), ""), "null")</f>
        <v>0</v>
      </c>
      <c r="T170">
        <f>IFERROR(IF(A171=A170, (M171-M170)/(B171-B170), ""), "null")</f>
        <v>0</v>
      </c>
      <c r="U170">
        <f>ROUND(E170,0)</f>
        <v>100</v>
      </c>
      <c r="V170">
        <f>IFERROR(ROUND(I170,0),"null")</f>
        <v>100</v>
      </c>
      <c r="W170">
        <f>IFERROR(ROUND(M170,0), "null")</f>
        <v>100</v>
      </c>
      <c r="X170" t="str">
        <f>IF(AND(A171=A170, U171&gt;99, U170&gt;99), "full access", "")</f>
        <v>full access</v>
      </c>
      <c r="Y170" t="str">
        <f>IF(AND(A171=A170, V171&gt;99, V170&gt;99), "full access", "")</f>
        <v>full access</v>
      </c>
      <c r="Z170" t="str">
        <f>IF(AND(A171=A170, W171&gt;99, W170&gt;99), "full access", "")</f>
        <v>full access</v>
      </c>
      <c r="AA170">
        <f>IF(AND(ISNUMBER(S170), ISNUMBER(T170)), S170 - T170, "")</f>
        <v>0</v>
      </c>
      <c r="AB170" t="str">
        <f>_xlfn.XLOOKUP(A170, Regions!A:A, Regions!B:B, "Not Found")</f>
        <v>North America</v>
      </c>
    </row>
    <row r="171" spans="1:28" ht="12.75" x14ac:dyDescent="0.2">
      <c r="A171" s="1" t="s">
        <v>102</v>
      </c>
      <c r="B171" s="1">
        <v>2020</v>
      </c>
      <c r="C171" s="1">
        <v>56.771999360000002</v>
      </c>
      <c r="D171" s="1">
        <v>87.282005310000002</v>
      </c>
      <c r="E171" s="1">
        <v>100.0000017</v>
      </c>
      <c r="F171" s="1">
        <v>0</v>
      </c>
      <c r="G171" s="1">
        <v>0</v>
      </c>
      <c r="H171" s="1">
        <v>0</v>
      </c>
      <c r="I171" s="1">
        <v>100</v>
      </c>
      <c r="J171" s="1">
        <v>0</v>
      </c>
      <c r="K171" s="1">
        <v>0</v>
      </c>
      <c r="L171" s="1">
        <v>0</v>
      </c>
      <c r="M171" s="1">
        <v>100</v>
      </c>
      <c r="N171" s="1">
        <v>0</v>
      </c>
      <c r="O171" s="1">
        <v>0</v>
      </c>
      <c r="P171" s="1">
        <v>0</v>
      </c>
      <c r="Q171" s="1">
        <f>IF(A171=A170, B171-B170,"")</f>
        <v>5</v>
      </c>
      <c r="R171" t="str">
        <f>IFERROR(IF(A172=A171, (E172-E171)/(B172-B171), ""), "null")</f>
        <v/>
      </c>
      <c r="S171" t="str">
        <f>IFERROR(IF(A172=A171, (I172-I171)/(B172-B171), ""), "null")</f>
        <v/>
      </c>
      <c r="T171" t="str">
        <f>IFERROR(IF(A172=A171, (M172-M171)/(B172-B171), ""), "null")</f>
        <v/>
      </c>
      <c r="U171">
        <f>ROUND(E171,0)</f>
        <v>100</v>
      </c>
      <c r="V171">
        <f>IFERROR(ROUND(I171,0),"null")</f>
        <v>100</v>
      </c>
      <c r="W171">
        <f>IFERROR(ROUND(M171,0), "null")</f>
        <v>100</v>
      </c>
      <c r="X171" t="str">
        <f>IF(AND(A172=A171, U172&gt;99, U171&gt;99), "full access", "")</f>
        <v/>
      </c>
      <c r="Y171" t="str">
        <f>IF(AND(A172=A171, V172&gt;99, V171&gt;99), "full access", "")</f>
        <v/>
      </c>
      <c r="Z171" t="str">
        <f>IF(AND(A172=A171, W172&gt;99, W171&gt;99), "full access", "")</f>
        <v/>
      </c>
      <c r="AA171" t="str">
        <f>IF(AND(ISNUMBER(S171), ISNUMBER(T171)), S171 - T171, "")</f>
        <v/>
      </c>
      <c r="AB171" t="str">
        <f>_xlfn.XLOOKUP(A171, Regions!A:A, Regions!B:B, "Not Found")</f>
        <v>North America</v>
      </c>
    </row>
    <row r="172" spans="1:28" ht="12.75" x14ac:dyDescent="0.2">
      <c r="A172" s="1" t="s">
        <v>103</v>
      </c>
      <c r="B172" s="1">
        <v>2015</v>
      </c>
      <c r="C172" s="1">
        <v>109.6029968</v>
      </c>
      <c r="D172" s="1">
        <v>35.997001650000001</v>
      </c>
      <c r="E172" s="1">
        <v>95.628650440000001</v>
      </c>
      <c r="F172" s="1">
        <v>1.1614815839999999</v>
      </c>
      <c r="G172" s="1">
        <v>0</v>
      </c>
      <c r="H172" s="1">
        <v>3.2098679720000001</v>
      </c>
      <c r="I172" s="1" t="s">
        <v>21</v>
      </c>
      <c r="J172" s="1" t="s">
        <v>21</v>
      </c>
      <c r="K172" s="1" t="s">
        <v>21</v>
      </c>
      <c r="L172" s="1" t="s">
        <v>21</v>
      </c>
      <c r="M172" s="1" t="s">
        <v>21</v>
      </c>
      <c r="N172" s="1" t="s">
        <v>21</v>
      </c>
      <c r="O172" s="1" t="s">
        <v>21</v>
      </c>
      <c r="P172" s="1" t="s">
        <v>21</v>
      </c>
      <c r="Q172" s="1" t="str">
        <f>IF(A172=A171, B172-B171,"")</f>
        <v/>
      </c>
      <c r="R172">
        <f>IFERROR(IF(A173=A172, (E173-E172)/(B173-B172), ""), "null")</f>
        <v>0</v>
      </c>
      <c r="S172" t="str">
        <f>IFERROR(IF(A173=A172, (I173-I172)/(B173-B172), ""), "null")</f>
        <v>null</v>
      </c>
      <c r="T172" t="str">
        <f>IFERROR(IF(A173=A172, (M173-M172)/(B173-B172), ""), "null")</f>
        <v>null</v>
      </c>
      <c r="U172">
        <f>ROUND(E172,0)</f>
        <v>96</v>
      </c>
      <c r="V172" t="str">
        <f>IFERROR(ROUND(I172,0),"null")</f>
        <v>null</v>
      </c>
      <c r="W172" t="str">
        <f>IFERROR(ROUND(M172,0), "null")</f>
        <v>null</v>
      </c>
      <c r="X172" t="str">
        <f>IF(AND(A173=A172, U173&gt;99, U172&gt;99), "full access", "")</f>
        <v/>
      </c>
      <c r="Y172" t="str">
        <f>IF(AND(A173=A172, V173&gt;99, V172&gt;99), "full access", "")</f>
        <v>full access</v>
      </c>
      <c r="Z172" t="str">
        <f>IF(AND(A173=A172, W173&gt;99, W172&gt;99), "full access", "")</f>
        <v>full access</v>
      </c>
      <c r="AA172" t="str">
        <f>IF(AND(ISNUMBER(S172), ISNUMBER(T172)), S172 - T172, "")</f>
        <v/>
      </c>
      <c r="AB172" t="str">
        <f>_xlfn.XLOOKUP(A172, Regions!A:A, Regions!B:B, "Not Found")</f>
        <v>Latin America &amp; Caribbean</v>
      </c>
    </row>
    <row r="173" spans="1:28" ht="12.75" x14ac:dyDescent="0.2">
      <c r="A173" s="1" t="s">
        <v>103</v>
      </c>
      <c r="B173" s="1">
        <v>2017</v>
      </c>
      <c r="C173" s="1">
        <v>110.87400049999999</v>
      </c>
      <c r="D173" s="1">
        <v>36.164001460000001</v>
      </c>
      <c r="E173" s="1">
        <v>95.628650440000001</v>
      </c>
      <c r="F173" s="1">
        <v>1.1614815839999999</v>
      </c>
      <c r="G173" s="1">
        <v>0</v>
      </c>
      <c r="H173" s="1">
        <v>3.2098679720000001</v>
      </c>
      <c r="I173" s="1" t="s">
        <v>21</v>
      </c>
      <c r="J173" s="1" t="s">
        <v>21</v>
      </c>
      <c r="K173" s="1" t="s">
        <v>21</v>
      </c>
      <c r="L173" s="1" t="s">
        <v>21</v>
      </c>
      <c r="M173" s="1" t="s">
        <v>21</v>
      </c>
      <c r="N173" s="1" t="s">
        <v>21</v>
      </c>
      <c r="O173" s="1" t="s">
        <v>21</v>
      </c>
      <c r="P173" s="1" t="s">
        <v>21</v>
      </c>
      <c r="Q173" s="1">
        <f>IF(A173=A172, B173-B172,"")</f>
        <v>2</v>
      </c>
      <c r="R173" t="str">
        <f>IFERROR(IF(A174=A173, (E174-E173)/(B174-B173), ""), "null")</f>
        <v/>
      </c>
      <c r="S173" t="str">
        <f>IFERROR(IF(A174=A173, (I174-I173)/(B174-B173), ""), "null")</f>
        <v/>
      </c>
      <c r="T173" t="str">
        <f>IFERROR(IF(A174=A173, (M174-M173)/(B174-B173), ""), "null")</f>
        <v/>
      </c>
      <c r="U173">
        <f>ROUND(E173,0)</f>
        <v>96</v>
      </c>
      <c r="V173" t="str">
        <f>IFERROR(ROUND(I173,0),"null")</f>
        <v>null</v>
      </c>
      <c r="W173" t="str">
        <f>IFERROR(ROUND(M173,0), "null")</f>
        <v>null</v>
      </c>
      <c r="X173" t="str">
        <f>IF(AND(A174=A173, U174&gt;99, U173&gt;99), "full access", "")</f>
        <v/>
      </c>
      <c r="Y173" t="str">
        <f>IF(AND(A174=A173, V174&gt;99, V173&gt;99), "full access", "")</f>
        <v/>
      </c>
      <c r="Z173" t="str">
        <f>IF(AND(A174=A173, W174&gt;99, W173&gt;99), "full access", "")</f>
        <v/>
      </c>
      <c r="AA173" t="str">
        <f>IF(AND(ISNUMBER(S173), ISNUMBER(T173)), S173 - T173, "")</f>
        <v/>
      </c>
      <c r="AB173" t="str">
        <f>_xlfn.XLOOKUP(A173, Regions!A:A, Regions!B:B, "Not Found")</f>
        <v>Latin America &amp; Caribbean</v>
      </c>
    </row>
    <row r="174" spans="1:28" ht="12.75" x14ac:dyDescent="0.2">
      <c r="A174" s="1" t="s">
        <v>104</v>
      </c>
      <c r="B174" s="1">
        <v>2015</v>
      </c>
      <c r="C174" s="1">
        <v>400.26000979999998</v>
      </c>
      <c r="D174" s="1">
        <v>98.443000789999999</v>
      </c>
      <c r="E174" s="1">
        <v>99.611028129999994</v>
      </c>
      <c r="F174" s="1">
        <v>0</v>
      </c>
      <c r="G174" s="1">
        <v>0.38897187239999997</v>
      </c>
      <c r="H174" s="1">
        <v>0</v>
      </c>
      <c r="I174" s="1" t="s">
        <v>21</v>
      </c>
      <c r="J174" s="1" t="s">
        <v>21</v>
      </c>
      <c r="K174" s="1" t="s">
        <v>21</v>
      </c>
      <c r="L174" s="1" t="s">
        <v>21</v>
      </c>
      <c r="M174" s="1" t="s">
        <v>21</v>
      </c>
      <c r="N174" s="1" t="s">
        <v>21</v>
      </c>
      <c r="O174" s="1" t="s">
        <v>21</v>
      </c>
      <c r="P174" s="1" t="s">
        <v>21</v>
      </c>
      <c r="Q174" s="1" t="str">
        <f>IF(A174=A173, B174-B173,"")</f>
        <v/>
      </c>
      <c r="R174">
        <f>IFERROR(IF(A175=A174, (E175-E174)/(B175-B174), ""), "null")</f>
        <v>3.8419582000000216E-2</v>
      </c>
      <c r="S174" t="str">
        <f>IFERROR(IF(A175=A174, (I175-I174)/(B175-B174), ""), "null")</f>
        <v>null</v>
      </c>
      <c r="T174" t="str">
        <f>IFERROR(IF(A175=A174, (M175-M174)/(B175-B174), ""), "null")</f>
        <v>null</v>
      </c>
      <c r="U174">
        <f>ROUND(E174,0)</f>
        <v>100</v>
      </c>
      <c r="V174" t="str">
        <f>IFERROR(ROUND(I174,0),"null")</f>
        <v>null</v>
      </c>
      <c r="W174" t="str">
        <f>IFERROR(ROUND(M174,0), "null")</f>
        <v>null</v>
      </c>
      <c r="X174" t="str">
        <f>IF(AND(A175=A174, U175&gt;99, U174&gt;99), "full access", "")</f>
        <v>full access</v>
      </c>
      <c r="Y174" t="str">
        <f>IF(AND(A175=A174, V175&gt;99, V174&gt;99), "full access", "")</f>
        <v>full access</v>
      </c>
      <c r="Z174" t="str">
        <f>IF(AND(A175=A174, W175&gt;99, W174&gt;99), "full access", "")</f>
        <v>full access</v>
      </c>
      <c r="AA174" t="str">
        <f>IF(AND(ISNUMBER(S174), ISNUMBER(T174)), S174 - T174, "")</f>
        <v/>
      </c>
      <c r="AB174" t="str">
        <f>_xlfn.XLOOKUP(A174, Regions!A:A, Regions!B:B, "Not Found")</f>
        <v>Latin America &amp; Caribbean</v>
      </c>
    </row>
    <row r="175" spans="1:28" ht="12.75" x14ac:dyDescent="0.2">
      <c r="A175" s="1" t="s">
        <v>104</v>
      </c>
      <c r="B175" s="1">
        <v>2020</v>
      </c>
      <c r="C175" s="1">
        <v>400.12701420000002</v>
      </c>
      <c r="D175" s="1">
        <v>98.498992920000006</v>
      </c>
      <c r="E175" s="1">
        <v>99.803126039999995</v>
      </c>
      <c r="F175" s="1">
        <v>0</v>
      </c>
      <c r="G175" s="1">
        <v>0.19687396130000001</v>
      </c>
      <c r="H175" s="1">
        <v>0</v>
      </c>
      <c r="I175" s="1" t="s">
        <v>21</v>
      </c>
      <c r="J175" s="1" t="s">
        <v>21</v>
      </c>
      <c r="K175" s="1" t="s">
        <v>21</v>
      </c>
      <c r="L175" s="1" t="s">
        <v>21</v>
      </c>
      <c r="M175" s="1" t="s">
        <v>21</v>
      </c>
      <c r="N175" s="1" t="s">
        <v>21</v>
      </c>
      <c r="O175" s="1" t="s">
        <v>21</v>
      </c>
      <c r="P175" s="1" t="s">
        <v>21</v>
      </c>
      <c r="Q175" s="1">
        <f>IF(A175=A174, B175-B174,"")</f>
        <v>5</v>
      </c>
      <c r="R175" t="str">
        <f>IFERROR(IF(A176=A175, (E176-E175)/(B176-B175), ""), "null")</f>
        <v/>
      </c>
      <c r="S175" t="str">
        <f>IFERROR(IF(A176=A175, (I176-I175)/(B176-B175), ""), "null")</f>
        <v/>
      </c>
      <c r="T175" t="str">
        <f>IFERROR(IF(A176=A175, (M176-M175)/(B176-B175), ""), "null")</f>
        <v/>
      </c>
      <c r="U175">
        <f>ROUND(E175,0)</f>
        <v>100</v>
      </c>
      <c r="V175" t="str">
        <f>IFERROR(ROUND(I175,0),"null")</f>
        <v>null</v>
      </c>
      <c r="W175" t="str">
        <f>IFERROR(ROUND(M175,0), "null")</f>
        <v>null</v>
      </c>
      <c r="X175" t="str">
        <f>IF(AND(A176=A175, U176&gt;99, U175&gt;99), "full access", "")</f>
        <v/>
      </c>
      <c r="Y175" t="str">
        <f>IF(AND(A176=A175, V176&gt;99, V175&gt;99), "full access", "")</f>
        <v/>
      </c>
      <c r="Z175" t="str">
        <f>IF(AND(A176=A175, W176&gt;99, W175&gt;99), "full access", "")</f>
        <v/>
      </c>
      <c r="AA175" t="str">
        <f>IF(AND(ISNUMBER(S175), ISNUMBER(T175)), S175 - T175, "")</f>
        <v/>
      </c>
      <c r="AB175" t="str">
        <f>_xlfn.XLOOKUP(A175, Regions!A:A, Regions!B:B, "Not Found")</f>
        <v>Latin America &amp; Caribbean</v>
      </c>
    </row>
    <row r="176" spans="1:28" ht="12.75" x14ac:dyDescent="0.2">
      <c r="A176" s="1" t="s">
        <v>105</v>
      </c>
      <c r="B176" s="1">
        <v>2015</v>
      </c>
      <c r="C176" s="1">
        <v>161.85099790000001</v>
      </c>
      <c r="D176" s="1">
        <v>94.533996579999993</v>
      </c>
      <c r="E176" s="1">
        <v>99.6952</v>
      </c>
      <c r="F176" s="1">
        <v>0</v>
      </c>
      <c r="G176" s="1">
        <v>0.30480000000000002</v>
      </c>
      <c r="H176" s="1">
        <v>0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1" t="s">
        <v>21</v>
      </c>
      <c r="P176" s="1" t="s">
        <v>21</v>
      </c>
      <c r="Q176" s="1" t="str">
        <f>IF(A176=A175, B176-B175,"")</f>
        <v/>
      </c>
      <c r="R176">
        <f>IFERROR(IF(A177=A176, (E177-E176)/(B177-B176), ""), "null")</f>
        <v>0</v>
      </c>
      <c r="S176" t="str">
        <f>IFERROR(IF(A177=A176, (I177-I176)/(B177-B176), ""), "null")</f>
        <v>null</v>
      </c>
      <c r="T176" t="str">
        <f>IFERROR(IF(A177=A176, (M177-M176)/(B177-B176), ""), "null")</f>
        <v>null</v>
      </c>
      <c r="U176">
        <f>ROUND(E176,0)</f>
        <v>100</v>
      </c>
      <c r="V176" t="str">
        <f>IFERROR(ROUND(I176,0),"null")</f>
        <v>null</v>
      </c>
      <c r="W176" t="str">
        <f>IFERROR(ROUND(M176,0), "null")</f>
        <v>null</v>
      </c>
      <c r="X176" t="str">
        <f>IF(AND(A177=A176, U177&gt;99, U176&gt;99), "full access", "")</f>
        <v>full access</v>
      </c>
      <c r="Y176" t="str">
        <f>IF(AND(A177=A176, V177&gt;99, V176&gt;99), "full access", "")</f>
        <v>full access</v>
      </c>
      <c r="Z176" t="str">
        <f>IF(AND(A177=A176, W177&gt;99, W176&gt;99), "full access", "")</f>
        <v>full access</v>
      </c>
      <c r="AA176" t="str">
        <f>IF(AND(ISNUMBER(S176), ISNUMBER(T176)), S176 - T176, "")</f>
        <v/>
      </c>
      <c r="AB176" t="str">
        <f>_xlfn.XLOOKUP(A176, Regions!A:A, Regions!B:B, "Not Found")</f>
        <v>East Asia &amp; Pacific</v>
      </c>
    </row>
    <row r="177" spans="1:28" ht="12.75" x14ac:dyDescent="0.2">
      <c r="A177" s="1" t="s">
        <v>105</v>
      </c>
      <c r="B177" s="1">
        <v>2020</v>
      </c>
      <c r="C177" s="1">
        <v>168.78300479999999</v>
      </c>
      <c r="D177" s="1">
        <v>94.938003539999997</v>
      </c>
      <c r="E177" s="1">
        <v>99.6952</v>
      </c>
      <c r="F177" s="1">
        <v>0</v>
      </c>
      <c r="G177" s="1">
        <v>0.30480000000000002</v>
      </c>
      <c r="H177" s="1">
        <v>0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1" t="s">
        <v>21</v>
      </c>
      <c r="P177" s="1" t="s">
        <v>21</v>
      </c>
      <c r="Q177" s="1">
        <f>IF(A177=A176, B177-B176,"")</f>
        <v>5</v>
      </c>
      <c r="R177" t="str">
        <f>IFERROR(IF(A178=A177, (E178-E177)/(B178-B177), ""), "null")</f>
        <v/>
      </c>
      <c r="S177" t="str">
        <f>IFERROR(IF(A178=A177, (I178-I177)/(B178-B177), ""), "null")</f>
        <v/>
      </c>
      <c r="T177" t="str">
        <f>IFERROR(IF(A178=A177, (M178-M177)/(B178-B177), ""), "null")</f>
        <v/>
      </c>
      <c r="U177">
        <f>ROUND(E177,0)</f>
        <v>100</v>
      </c>
      <c r="V177" t="str">
        <f>IFERROR(ROUND(I177,0),"null")</f>
        <v>null</v>
      </c>
      <c r="W177" t="str">
        <f>IFERROR(ROUND(M177,0), "null")</f>
        <v>null</v>
      </c>
      <c r="X177" t="str">
        <f>IF(AND(A178=A177, U178&gt;99, U177&gt;99), "full access", "")</f>
        <v/>
      </c>
      <c r="Y177" t="str">
        <f>IF(AND(A178=A177, V178&gt;99, V177&gt;99), "full access", "")</f>
        <v/>
      </c>
      <c r="Z177" t="str">
        <f>IF(AND(A178=A177, W178&gt;99, W177&gt;99), "full access", "")</f>
        <v/>
      </c>
      <c r="AA177" t="str">
        <f>IF(AND(ISNUMBER(S177), ISNUMBER(T177)), S177 - T177, "")</f>
        <v/>
      </c>
      <c r="AB177" t="str">
        <f>_xlfn.XLOOKUP(A177, Regions!A:A, Regions!B:B, "Not Found")</f>
        <v>East Asia &amp; Pacific</v>
      </c>
    </row>
    <row r="178" spans="1:28" ht="12.75" x14ac:dyDescent="0.2">
      <c r="A178" s="1" t="s">
        <v>106</v>
      </c>
      <c r="B178" s="1">
        <v>2015</v>
      </c>
      <c r="C178" s="1">
        <v>16252.424800000001</v>
      </c>
      <c r="D178" s="1">
        <v>49.971000670000002</v>
      </c>
      <c r="E178" s="1">
        <v>92.134033849999994</v>
      </c>
      <c r="F178" s="1">
        <v>0.96845174850000004</v>
      </c>
      <c r="G178" s="1">
        <v>4.7652610869999998</v>
      </c>
      <c r="H178" s="1">
        <v>2.1322533130000001</v>
      </c>
      <c r="I178" s="1">
        <v>87.242756180000001</v>
      </c>
      <c r="J178" s="1">
        <v>1.6509012869999999</v>
      </c>
      <c r="K178" s="1">
        <v>7.052091828</v>
      </c>
      <c r="L178" s="1">
        <v>4.0542507089999997</v>
      </c>
      <c r="M178" s="1">
        <v>97.030988910000005</v>
      </c>
      <c r="N178" s="1">
        <v>0.2852100796</v>
      </c>
      <c r="O178" s="1">
        <v>2.4757759840000002</v>
      </c>
      <c r="P178" s="1">
        <v>0.20802502270000001</v>
      </c>
      <c r="Q178" s="1" t="str">
        <f>IF(A178=A177, B178-B177,"")</f>
        <v/>
      </c>
      <c r="R178">
        <f>IFERROR(IF(A179=A178, (E179-E178)/(B179-B178), ""), "null")</f>
        <v>0.37447888400000123</v>
      </c>
      <c r="S178">
        <f>IFERROR(IF(A179=A178, (I179-I178)/(B179-B178), ""), "null")</f>
        <v>0.57531472400000039</v>
      </c>
      <c r="T178">
        <f>IFERROR(IF(A179=A178, (M179-M178)/(B179-B178), ""), "null")</f>
        <v>0.11743610599999954</v>
      </c>
      <c r="U178">
        <f>ROUND(E178,0)</f>
        <v>92</v>
      </c>
      <c r="V178">
        <f>IFERROR(ROUND(I178,0),"null")</f>
        <v>87</v>
      </c>
      <c r="W178">
        <f>IFERROR(ROUND(M178,0), "null")</f>
        <v>97</v>
      </c>
      <c r="X178" t="str">
        <f>IF(AND(A179=A178, U179&gt;99, U178&gt;99), "full access", "")</f>
        <v/>
      </c>
      <c r="Y178" t="str">
        <f>IF(AND(A179=A178, V179&gt;99, V178&gt;99), "full access", "")</f>
        <v/>
      </c>
      <c r="Z178" t="str">
        <f>IF(AND(A179=A178, W179&gt;99, W178&gt;99), "full access", "")</f>
        <v/>
      </c>
      <c r="AA178">
        <f>IF(AND(ISNUMBER(S178), ISNUMBER(T178)), S178 - T178, "")</f>
        <v>0.45787861800000085</v>
      </c>
      <c r="AB178" t="str">
        <f>_xlfn.XLOOKUP(A178, Regions!A:A, Regions!B:B, "Not Found")</f>
        <v>Latin America &amp; Caribbean</v>
      </c>
    </row>
    <row r="179" spans="1:28" ht="12.75" x14ac:dyDescent="0.2">
      <c r="A179" s="1" t="s">
        <v>106</v>
      </c>
      <c r="B179" s="1">
        <v>2020</v>
      </c>
      <c r="C179" s="1">
        <v>17915.566409999999</v>
      </c>
      <c r="D179" s="1">
        <v>51.835998539999999</v>
      </c>
      <c r="E179" s="1">
        <v>94.006428270000001</v>
      </c>
      <c r="F179" s="1">
        <v>1.034150511</v>
      </c>
      <c r="G179" s="1">
        <v>3.2159118150000001</v>
      </c>
      <c r="H179" s="1">
        <v>1.7435094040000001</v>
      </c>
      <c r="I179" s="1">
        <v>90.119329800000003</v>
      </c>
      <c r="J179" s="1">
        <v>1.8491699989999999</v>
      </c>
      <c r="K179" s="1">
        <v>4.5834386909999996</v>
      </c>
      <c r="L179" s="1">
        <v>3.4480615079999999</v>
      </c>
      <c r="M179" s="1">
        <v>97.618169440000003</v>
      </c>
      <c r="N179" s="1">
        <v>0.27686600569999997</v>
      </c>
      <c r="O179" s="1">
        <v>1.94525887</v>
      </c>
      <c r="P179" s="1">
        <v>0.15970568490000001</v>
      </c>
      <c r="Q179" s="1">
        <f>IF(A179=A178, B179-B178,"")</f>
        <v>5</v>
      </c>
      <c r="R179" t="str">
        <f>IFERROR(IF(A180=A179, (E180-E179)/(B180-B179), ""), "null")</f>
        <v/>
      </c>
      <c r="S179" t="str">
        <f>IFERROR(IF(A180=A179, (I180-I179)/(B180-B179), ""), "null")</f>
        <v/>
      </c>
      <c r="T179" t="str">
        <f>IFERROR(IF(A180=A179, (M180-M179)/(B180-B179), ""), "null")</f>
        <v/>
      </c>
      <c r="U179">
        <f>ROUND(E179,0)</f>
        <v>94</v>
      </c>
      <c r="V179">
        <f>IFERROR(ROUND(I179,0),"null")</f>
        <v>90</v>
      </c>
      <c r="W179">
        <f>IFERROR(ROUND(M179,0), "null")</f>
        <v>98</v>
      </c>
      <c r="X179" t="str">
        <f>IF(AND(A180=A179, U180&gt;99, U179&gt;99), "full access", "")</f>
        <v/>
      </c>
      <c r="Y179" t="str">
        <f>IF(AND(A180=A179, V180&gt;99, V179&gt;99), "full access", "")</f>
        <v/>
      </c>
      <c r="Z179" t="str">
        <f>IF(AND(A180=A179, W180&gt;99, W179&gt;99), "full access", "")</f>
        <v/>
      </c>
      <c r="AA179" t="str">
        <f>IF(AND(ISNUMBER(S179), ISNUMBER(T179)), S179 - T179, "")</f>
        <v/>
      </c>
      <c r="AB179" t="str">
        <f>_xlfn.XLOOKUP(A179, Regions!A:A, Regions!B:B, "Not Found")</f>
        <v>Latin America &amp; Caribbean</v>
      </c>
    </row>
    <row r="180" spans="1:28" ht="12.75" x14ac:dyDescent="0.2">
      <c r="A180" s="1" t="s">
        <v>107</v>
      </c>
      <c r="B180" s="1">
        <v>2015</v>
      </c>
      <c r="C180" s="1">
        <v>11432.0957</v>
      </c>
      <c r="D180" s="1">
        <v>35.140998840000002</v>
      </c>
      <c r="E180" s="1">
        <v>63.615389540000002</v>
      </c>
      <c r="F180" s="1">
        <v>16.090256029999999</v>
      </c>
      <c r="G180" s="1">
        <v>9.7579804439999993</v>
      </c>
      <c r="H180" s="1">
        <v>10.53637399</v>
      </c>
      <c r="I180" s="1">
        <v>51.949155339999997</v>
      </c>
      <c r="J180" s="1">
        <v>18.760629779999999</v>
      </c>
      <c r="K180" s="1">
        <v>13.309717210000001</v>
      </c>
      <c r="L180" s="1">
        <v>15.980497679999999</v>
      </c>
      <c r="M180" s="1">
        <v>85.147507689999998</v>
      </c>
      <c r="N180" s="1">
        <v>11.161602630000001</v>
      </c>
      <c r="O180" s="1">
        <v>3.202620418</v>
      </c>
      <c r="P180" s="1">
        <v>0.48826926510000002</v>
      </c>
      <c r="Q180" s="1" t="str">
        <f>IF(A180=A179, B180-B179,"")</f>
        <v/>
      </c>
      <c r="R180">
        <f>IFERROR(IF(A181=A180, (E181-E180)/(B181-B180), ""), "null")</f>
        <v>6.9279840000000092E-2</v>
      </c>
      <c r="S180">
        <f>IFERROR(IF(A181=A180, (I181-I180)/(B181-B180), ""), "null")</f>
        <v>-0.24019526999999954</v>
      </c>
      <c r="T180">
        <f>IFERROR(IF(A181=A180, (M181-M180)/(B181-B180), ""), "null")</f>
        <v>0.28683647599999917</v>
      </c>
      <c r="U180">
        <f>ROUND(E180,0)</f>
        <v>64</v>
      </c>
      <c r="V180">
        <f>IFERROR(ROUND(I180,0),"null")</f>
        <v>52</v>
      </c>
      <c r="W180">
        <f>IFERROR(ROUND(M180,0), "null")</f>
        <v>85</v>
      </c>
      <c r="X180" t="str">
        <f>IF(AND(A181=A180, U181&gt;99, U180&gt;99), "full access", "")</f>
        <v/>
      </c>
      <c r="Y180" t="str">
        <f>IF(AND(A181=A180, V181&gt;99, V180&gt;99), "full access", "")</f>
        <v/>
      </c>
      <c r="Z180" t="str">
        <f>IF(AND(A181=A180, W181&gt;99, W180&gt;99), "full access", "")</f>
        <v/>
      </c>
      <c r="AA180">
        <f>IF(AND(ISNUMBER(S180), ISNUMBER(T180)), S180 - T180, "")</f>
        <v>-0.52703174599999869</v>
      </c>
      <c r="AB180" t="str">
        <f>_xlfn.XLOOKUP(A180, Regions!A:A, Regions!B:B, "Not Found")</f>
        <v>Sub-Saharan Africa</v>
      </c>
    </row>
    <row r="181" spans="1:28" ht="12.75" x14ac:dyDescent="0.2">
      <c r="A181" s="1" t="s">
        <v>107</v>
      </c>
      <c r="B181" s="1">
        <v>2020</v>
      </c>
      <c r="C181" s="1">
        <v>13132.79199</v>
      </c>
      <c r="D181" s="1">
        <v>36.875</v>
      </c>
      <c r="E181" s="1">
        <v>63.961788740000003</v>
      </c>
      <c r="F181" s="1">
        <v>21.281591500000001</v>
      </c>
      <c r="G181" s="1">
        <v>6.2961194059999999</v>
      </c>
      <c r="H181" s="1">
        <v>8.4605003540000006</v>
      </c>
      <c r="I181" s="1">
        <v>50.74817899</v>
      </c>
      <c r="J181" s="1">
        <v>26.14432944</v>
      </c>
      <c r="K181" s="1">
        <v>9.7047191430000002</v>
      </c>
      <c r="L181" s="1">
        <v>13.402772430000001</v>
      </c>
      <c r="M181" s="1">
        <v>86.581690069999993</v>
      </c>
      <c r="N181" s="1">
        <v>12.957241529999999</v>
      </c>
      <c r="O181" s="1">
        <v>0.46106839799999999</v>
      </c>
      <c r="P181" s="1">
        <v>0</v>
      </c>
      <c r="Q181" s="1">
        <f>IF(A181=A180, B181-B180,"")</f>
        <v>5</v>
      </c>
      <c r="R181" t="str">
        <f>IFERROR(IF(A182=A181, (E182-E181)/(B182-B181), ""), "null")</f>
        <v/>
      </c>
      <c r="S181" t="str">
        <f>IFERROR(IF(A182=A181, (I182-I181)/(B182-B181), ""), "null")</f>
        <v/>
      </c>
      <c r="T181" t="str">
        <f>IFERROR(IF(A182=A181, (M182-M181)/(B182-B181), ""), "null")</f>
        <v/>
      </c>
      <c r="U181">
        <f>ROUND(E181,0)</f>
        <v>64</v>
      </c>
      <c r="V181">
        <f>IFERROR(ROUND(I181,0),"null")</f>
        <v>51</v>
      </c>
      <c r="W181">
        <f>IFERROR(ROUND(M181,0), "null")</f>
        <v>87</v>
      </c>
      <c r="X181" t="str">
        <f>IF(AND(A182=A181, U182&gt;99, U181&gt;99), "full access", "")</f>
        <v/>
      </c>
      <c r="Y181" t="str">
        <f>IF(AND(A182=A181, V182&gt;99, V181&gt;99), "full access", "")</f>
        <v/>
      </c>
      <c r="Z181" t="str">
        <f>IF(AND(A182=A181, W182&gt;99, W181&gt;99), "full access", "")</f>
        <v/>
      </c>
      <c r="AA181" t="str">
        <f>IF(AND(ISNUMBER(S181), ISNUMBER(T181)), S181 - T181, "")</f>
        <v/>
      </c>
      <c r="AB181" t="str">
        <f>_xlfn.XLOOKUP(A181, Regions!A:A, Regions!B:B, "Not Found")</f>
        <v>Sub-Saharan Africa</v>
      </c>
    </row>
    <row r="182" spans="1:28" ht="12.75" x14ac:dyDescent="0.2">
      <c r="A182" s="1" t="s">
        <v>108</v>
      </c>
      <c r="B182" s="1">
        <v>2015</v>
      </c>
      <c r="C182" s="1">
        <v>1737.2070309999999</v>
      </c>
      <c r="D182" s="1">
        <v>42.12299728</v>
      </c>
      <c r="E182" s="1">
        <v>58.764347620000002</v>
      </c>
      <c r="F182" s="1">
        <v>10.59149221</v>
      </c>
      <c r="G182" s="1">
        <v>29.744379070000001</v>
      </c>
      <c r="H182" s="1">
        <v>0.89978109260000005</v>
      </c>
      <c r="I182" s="1">
        <v>48.422730049999998</v>
      </c>
      <c r="J182" s="1">
        <v>7.5662803609999996</v>
      </c>
      <c r="K182" s="1">
        <v>42.58264827</v>
      </c>
      <c r="L182" s="1">
        <v>1.428341318</v>
      </c>
      <c r="M182" s="1">
        <v>72.973731220000005</v>
      </c>
      <c r="N182" s="1">
        <v>14.748133599999999</v>
      </c>
      <c r="O182" s="1">
        <v>12.104595890000001</v>
      </c>
      <c r="P182" s="1">
        <v>0.17353928900000001</v>
      </c>
      <c r="Q182" s="1" t="str">
        <f>IF(A182=A181, B182-B181,"")</f>
        <v/>
      </c>
      <c r="R182">
        <f>IFERROR(IF(A183=A182, (E183-E182)/(B183-B182), ""), "null")</f>
        <v>5.0512917999999726E-2</v>
      </c>
      <c r="S182">
        <f>IFERROR(IF(A183=A182, (I183-I182)/(B183-B182), ""), "null")</f>
        <v>0.28183505000000081</v>
      </c>
      <c r="T182">
        <f>IFERROR(IF(A183=A182, (M183-M182)/(B183-B182), ""), "null")</f>
        <v>-0.47187666199999967</v>
      </c>
      <c r="U182">
        <f>ROUND(E182,0)</f>
        <v>59</v>
      </c>
      <c r="V182">
        <f>IFERROR(ROUND(I182,0),"null")</f>
        <v>48</v>
      </c>
      <c r="W182">
        <f>IFERROR(ROUND(M182,0), "null")</f>
        <v>73</v>
      </c>
      <c r="X182" t="str">
        <f>IF(AND(A183=A182, U183&gt;99, U182&gt;99), "full access", "")</f>
        <v/>
      </c>
      <c r="Y182" t="str">
        <f>IF(AND(A183=A182, V183&gt;99, V182&gt;99), "full access", "")</f>
        <v/>
      </c>
      <c r="Z182" t="str">
        <f>IF(AND(A183=A182, W183&gt;99, W182&gt;99), "full access", "")</f>
        <v/>
      </c>
      <c r="AA182">
        <f>IF(AND(ISNUMBER(S182), ISNUMBER(T182)), S182 - T182, "")</f>
        <v>0.75371171200000053</v>
      </c>
      <c r="AB182" t="str">
        <f>_xlfn.XLOOKUP(A182, Regions!A:A, Regions!B:B, "Not Found")</f>
        <v>Sub-Saharan Africa</v>
      </c>
    </row>
    <row r="183" spans="1:28" ht="12.75" x14ac:dyDescent="0.2">
      <c r="A183" s="1" t="s">
        <v>108</v>
      </c>
      <c r="B183" s="1">
        <v>2020</v>
      </c>
      <c r="C183" s="1">
        <v>1967.998047</v>
      </c>
      <c r="D183" s="1">
        <v>44.195999149999999</v>
      </c>
      <c r="E183" s="1">
        <v>59.016912210000001</v>
      </c>
      <c r="F183" s="1">
        <v>14.03457137</v>
      </c>
      <c r="G183" s="1">
        <v>26.6263769</v>
      </c>
      <c r="H183" s="1">
        <v>0.3221395192</v>
      </c>
      <c r="I183" s="1">
        <v>49.831905300000003</v>
      </c>
      <c r="J183" s="1">
        <v>9.2857730259999993</v>
      </c>
      <c r="K183" s="1">
        <v>40.316451290000003</v>
      </c>
      <c r="L183" s="1">
        <v>0.56587038450000005</v>
      </c>
      <c r="M183" s="1">
        <v>70.614347910000006</v>
      </c>
      <c r="N183" s="1">
        <v>20.03063358</v>
      </c>
      <c r="O183" s="1">
        <v>9.3406252839999997</v>
      </c>
      <c r="P183" s="1">
        <v>1.4393226929999999E-2</v>
      </c>
      <c r="Q183" s="1">
        <f>IF(A183=A182, B183-B182,"")</f>
        <v>5</v>
      </c>
      <c r="R183" t="str">
        <f>IFERROR(IF(A184=A183, (E184-E183)/(B184-B183), ""), "null")</f>
        <v/>
      </c>
      <c r="S183" t="str">
        <f>IFERROR(IF(A184=A183, (I184-I183)/(B184-B183), ""), "null")</f>
        <v/>
      </c>
      <c r="T183" t="str">
        <f>IFERROR(IF(A184=A183, (M184-M183)/(B184-B183), ""), "null")</f>
        <v/>
      </c>
      <c r="U183">
        <f>ROUND(E183,0)</f>
        <v>59</v>
      </c>
      <c r="V183">
        <f>IFERROR(ROUND(I183,0),"null")</f>
        <v>50</v>
      </c>
      <c r="W183">
        <f>IFERROR(ROUND(M183,0), "null")</f>
        <v>71</v>
      </c>
      <c r="X183" t="str">
        <f>IF(AND(A184=A183, U184&gt;99, U183&gt;99), "full access", "")</f>
        <v/>
      </c>
      <c r="Y183" t="str">
        <f>IF(AND(A184=A183, V184&gt;99, V183&gt;99), "full access", "")</f>
        <v/>
      </c>
      <c r="Z183" t="str">
        <f>IF(AND(A184=A183, W184&gt;99, W183&gt;99), "full access", "")</f>
        <v/>
      </c>
      <c r="AA183" t="str">
        <f>IF(AND(ISNUMBER(S183), ISNUMBER(T183)), S183 - T183, "")</f>
        <v/>
      </c>
      <c r="AB183" t="str">
        <f>_xlfn.XLOOKUP(A183, Regions!A:A, Regions!B:B, "Not Found")</f>
        <v>Sub-Saharan Africa</v>
      </c>
    </row>
    <row r="184" spans="1:28" ht="12.75" x14ac:dyDescent="0.2">
      <c r="A184" s="1" t="s">
        <v>109</v>
      </c>
      <c r="B184" s="1">
        <v>2015</v>
      </c>
      <c r="C184" s="1">
        <v>767.43298340000001</v>
      </c>
      <c r="D184" s="1">
        <v>26.44099808</v>
      </c>
      <c r="E184" s="1">
        <v>95.161856950000001</v>
      </c>
      <c r="F184" s="1">
        <v>1.233247953</v>
      </c>
      <c r="G184" s="1">
        <v>1.344803287</v>
      </c>
      <c r="H184" s="1">
        <v>2.2600918079999999</v>
      </c>
      <c r="I184" s="1">
        <v>93.422769709999997</v>
      </c>
      <c r="J184" s="1">
        <v>1.6765425039999999</v>
      </c>
      <c r="K184" s="1">
        <v>1.82819943</v>
      </c>
      <c r="L184" s="1">
        <v>3.0724883580000002</v>
      </c>
      <c r="M184" s="1">
        <v>100</v>
      </c>
      <c r="N184" s="1">
        <v>0</v>
      </c>
      <c r="O184" s="1">
        <v>0</v>
      </c>
      <c r="P184" s="1">
        <v>0</v>
      </c>
      <c r="Q184" s="1" t="str">
        <f>IF(A184=A183, B184-B183,"")</f>
        <v/>
      </c>
      <c r="R184">
        <f>IFERROR(IF(A185=A184, (E185-E184)/(B185-B184), ""), "null")</f>
        <v>7.8589980000000989E-2</v>
      </c>
      <c r="S184">
        <f>IFERROR(IF(A185=A184, (I185-I184)/(B185-B184), ""), "null")</f>
        <v>0.10114415799999961</v>
      </c>
      <c r="T184">
        <f>IFERROR(IF(A185=A184, (M185-M184)/(B185-B184), ""), "null")</f>
        <v>0</v>
      </c>
      <c r="U184">
        <f>ROUND(E184,0)</f>
        <v>95</v>
      </c>
      <c r="V184">
        <f>IFERROR(ROUND(I184,0),"null")</f>
        <v>93</v>
      </c>
      <c r="W184">
        <f>IFERROR(ROUND(M184,0), "null")</f>
        <v>100</v>
      </c>
      <c r="X184" t="str">
        <f>IF(AND(A185=A184, U185&gt;99, U184&gt;99), "full access", "")</f>
        <v/>
      </c>
      <c r="Y184" t="str">
        <f>IF(AND(A185=A184, V185&gt;99, V184&gt;99), "full access", "")</f>
        <v/>
      </c>
      <c r="Z184" t="str">
        <f>IF(AND(A185=A184, W185&gt;99, W184&gt;99), "full access", "")</f>
        <v>full access</v>
      </c>
      <c r="AA184">
        <f>IF(AND(ISNUMBER(S184), ISNUMBER(T184)), S184 - T184, "")</f>
        <v>0.10114415799999961</v>
      </c>
      <c r="AB184" t="str">
        <f>_xlfn.XLOOKUP(A184, Regions!A:A, Regions!B:B, "Not Found")</f>
        <v>Latin America &amp; Caribbean</v>
      </c>
    </row>
    <row r="185" spans="1:28" ht="12.75" x14ac:dyDescent="0.2">
      <c r="A185" s="1" t="s">
        <v>109</v>
      </c>
      <c r="B185" s="1">
        <v>2020</v>
      </c>
      <c r="C185" s="1">
        <v>786.55902100000003</v>
      </c>
      <c r="D185" s="1">
        <v>26.7859993</v>
      </c>
      <c r="E185" s="1">
        <v>95.554806850000006</v>
      </c>
      <c r="F185" s="1">
        <v>1.205244408</v>
      </c>
      <c r="G185" s="1">
        <v>1.143069849</v>
      </c>
      <c r="H185" s="1">
        <v>2.0968788969999999</v>
      </c>
      <c r="I185" s="1">
        <v>93.928490499999995</v>
      </c>
      <c r="J185" s="1">
        <v>1.6461938620000001</v>
      </c>
      <c r="K185" s="1">
        <v>1.5612748329999999</v>
      </c>
      <c r="L185" s="1">
        <v>2.864040809</v>
      </c>
      <c r="M185" s="1">
        <v>100</v>
      </c>
      <c r="N185" s="1">
        <v>0</v>
      </c>
      <c r="O185" s="1">
        <v>0</v>
      </c>
      <c r="P185" s="1">
        <v>0</v>
      </c>
      <c r="Q185" s="1">
        <f>IF(A185=A184, B185-B184,"")</f>
        <v>5</v>
      </c>
      <c r="R185" t="str">
        <f>IFERROR(IF(A186=A185, (E186-E185)/(B186-B185), ""), "null")</f>
        <v/>
      </c>
      <c r="S185" t="str">
        <f>IFERROR(IF(A186=A185, (I186-I185)/(B186-B185), ""), "null")</f>
        <v/>
      </c>
      <c r="T185" t="str">
        <f>IFERROR(IF(A186=A185, (M186-M185)/(B186-B185), ""), "null")</f>
        <v/>
      </c>
      <c r="U185">
        <f>ROUND(E185,0)</f>
        <v>96</v>
      </c>
      <c r="V185">
        <f>IFERROR(ROUND(I185,0),"null")</f>
        <v>94</v>
      </c>
      <c r="W185">
        <f>IFERROR(ROUND(M185,0), "null")</f>
        <v>100</v>
      </c>
      <c r="X185" t="str">
        <f>IF(AND(A186=A185, U186&gt;99, U185&gt;99), "full access", "")</f>
        <v/>
      </c>
      <c r="Y185" t="str">
        <f>IF(AND(A186=A185, V186&gt;99, V185&gt;99), "full access", "")</f>
        <v/>
      </c>
      <c r="Z185" t="str">
        <f>IF(AND(A186=A185, W186&gt;99, W185&gt;99), "full access", "")</f>
        <v/>
      </c>
      <c r="AA185" t="str">
        <f>IF(AND(ISNUMBER(S185), ISNUMBER(T185)), S185 - T185, "")</f>
        <v/>
      </c>
      <c r="AB185" t="str">
        <f>_xlfn.XLOOKUP(A185, Regions!A:A, Regions!B:B, "Not Found")</f>
        <v>Latin America &amp; Caribbean</v>
      </c>
    </row>
    <row r="186" spans="1:28" ht="12.75" x14ac:dyDescent="0.2">
      <c r="A186" s="1" t="s">
        <v>110</v>
      </c>
      <c r="B186" s="1">
        <v>2015</v>
      </c>
      <c r="C186" s="1">
        <v>10695.54004</v>
      </c>
      <c r="D186" s="1">
        <v>52.426998140000002</v>
      </c>
      <c r="E186" s="1">
        <v>64.567485939999997</v>
      </c>
      <c r="F186" s="1">
        <v>9.2184870100000005</v>
      </c>
      <c r="G186" s="1">
        <v>25.477839450000001</v>
      </c>
      <c r="H186" s="1">
        <v>0.73618759609999995</v>
      </c>
      <c r="I186" s="1">
        <v>42.416418049999997</v>
      </c>
      <c r="J186" s="1">
        <v>12.228897890000001</v>
      </c>
      <c r="K186" s="1">
        <v>43.807193750000003</v>
      </c>
      <c r="L186" s="1">
        <v>1.5474903170000001</v>
      </c>
      <c r="M186" s="1">
        <v>84.667679129999996</v>
      </c>
      <c r="N186" s="1">
        <v>6.4867974830000001</v>
      </c>
      <c r="O186" s="1">
        <v>8.8455233880000002</v>
      </c>
      <c r="P186" s="1">
        <v>0</v>
      </c>
      <c r="Q186" s="1" t="str">
        <f>IF(A186=A185, B186-B185,"")</f>
        <v/>
      </c>
      <c r="R186">
        <f>IFERROR(IF(A187=A186, (E187-E186)/(B187-B186), ""), "null")</f>
        <v>0.4255644920000009</v>
      </c>
      <c r="S186">
        <f>IFERROR(IF(A187=A186, (I187-I186)/(B187-B186), ""), "null")</f>
        <v>8.5856410000000952E-2</v>
      </c>
      <c r="T186">
        <f>IFERROR(IF(A187=A186, (M187-M186)/(B187-B186), ""), "null")</f>
        <v>-9.0115679999996697E-3</v>
      </c>
      <c r="U186">
        <f>ROUND(E186,0)</f>
        <v>65</v>
      </c>
      <c r="V186">
        <f>IFERROR(ROUND(I186,0),"null")</f>
        <v>42</v>
      </c>
      <c r="W186">
        <f>IFERROR(ROUND(M186,0), "null")</f>
        <v>85</v>
      </c>
      <c r="X186" t="str">
        <f>IF(AND(A187=A186, U187&gt;99, U186&gt;99), "full access", "")</f>
        <v/>
      </c>
      <c r="Y186" t="str">
        <f>IF(AND(A187=A186, V187&gt;99, V186&gt;99), "full access", "")</f>
        <v/>
      </c>
      <c r="Z186" t="str">
        <f>IF(AND(A187=A186, W187&gt;99, W186&gt;99), "full access", "")</f>
        <v/>
      </c>
      <c r="AA186">
        <f>IF(AND(ISNUMBER(S186), ISNUMBER(T186)), S186 - T186, "")</f>
        <v>9.4867978000000616E-2</v>
      </c>
      <c r="AB186" t="str">
        <f>_xlfn.XLOOKUP(A186, Regions!A:A, Regions!B:B, "Not Found")</f>
        <v>Sub-Saharan Africa</v>
      </c>
    </row>
    <row r="187" spans="1:28" ht="12.75" x14ac:dyDescent="0.2">
      <c r="A187" s="1" t="s">
        <v>110</v>
      </c>
      <c r="B187" s="1">
        <v>2020</v>
      </c>
      <c r="C187" s="1">
        <v>11402.5332</v>
      </c>
      <c r="D187" s="1">
        <v>57.087997440000002</v>
      </c>
      <c r="E187" s="1">
        <v>66.695308400000002</v>
      </c>
      <c r="F187" s="1">
        <v>9.8145436519999993</v>
      </c>
      <c r="G187" s="1">
        <v>23.490147950000001</v>
      </c>
      <c r="H187" s="1">
        <v>0</v>
      </c>
      <c r="I187" s="1">
        <v>42.845700100000002</v>
      </c>
      <c r="J187" s="1">
        <v>13.25598695</v>
      </c>
      <c r="K187" s="1">
        <v>43.898312949999998</v>
      </c>
      <c r="L187" s="1">
        <v>0</v>
      </c>
      <c r="M187" s="1">
        <v>84.622621289999998</v>
      </c>
      <c r="N187" s="1">
        <v>7.2276738790000001</v>
      </c>
      <c r="O187" s="1">
        <v>8.1497048349999996</v>
      </c>
      <c r="P187" s="1">
        <v>0</v>
      </c>
      <c r="Q187" s="1">
        <f>IF(A187=A186, B187-B186,"")</f>
        <v>5</v>
      </c>
      <c r="R187" t="str">
        <f>IFERROR(IF(A188=A187, (E188-E187)/(B188-B187), ""), "null")</f>
        <v/>
      </c>
      <c r="S187" t="str">
        <f>IFERROR(IF(A188=A187, (I188-I187)/(B188-B187), ""), "null")</f>
        <v/>
      </c>
      <c r="T187" t="str">
        <f>IFERROR(IF(A188=A187, (M188-M187)/(B188-B187), ""), "null")</f>
        <v/>
      </c>
      <c r="U187">
        <f>ROUND(E187,0)</f>
        <v>67</v>
      </c>
      <c r="V187">
        <f>IFERROR(ROUND(I187,0),"null")</f>
        <v>43</v>
      </c>
      <c r="W187">
        <f>IFERROR(ROUND(M187,0), "null")</f>
        <v>85</v>
      </c>
      <c r="X187" t="str">
        <f>IF(AND(A188=A187, U188&gt;99, U187&gt;99), "full access", "")</f>
        <v/>
      </c>
      <c r="Y187" t="str">
        <f>IF(AND(A188=A187, V188&gt;99, V187&gt;99), "full access", "")</f>
        <v/>
      </c>
      <c r="Z187" t="str">
        <f>IF(AND(A188=A187, W188&gt;99, W187&gt;99), "full access", "")</f>
        <v/>
      </c>
      <c r="AA187" t="str">
        <f>IF(AND(ISNUMBER(S187), ISNUMBER(T187)), S187 - T187, "")</f>
        <v/>
      </c>
      <c r="AB187" t="str">
        <f>_xlfn.XLOOKUP(A187, Regions!A:A, Regions!B:B, "Not Found")</f>
        <v>Sub-Saharan Africa</v>
      </c>
    </row>
    <row r="188" spans="1:28" ht="12.75" x14ac:dyDescent="0.2">
      <c r="A188" s="1" t="s">
        <v>111</v>
      </c>
      <c r="B188" s="1">
        <v>2015</v>
      </c>
      <c r="C188" s="1">
        <v>9112.9042969999991</v>
      </c>
      <c r="D188" s="1">
        <v>55.164997100000001</v>
      </c>
      <c r="E188" s="1">
        <v>93.254410710000002</v>
      </c>
      <c r="F188" s="1">
        <v>0.43175410669999997</v>
      </c>
      <c r="G188" s="1">
        <v>6.0221561560000003</v>
      </c>
      <c r="H188" s="1">
        <v>0.29167902839999998</v>
      </c>
      <c r="I188" s="1">
        <v>86.437073749999996</v>
      </c>
      <c r="J188" s="1">
        <v>0.77584410459999997</v>
      </c>
      <c r="K188" s="1">
        <v>12.14597638</v>
      </c>
      <c r="L188" s="1">
        <v>0.6411057671</v>
      </c>
      <c r="M188" s="1">
        <v>98.795162680000004</v>
      </c>
      <c r="N188" s="1">
        <v>0.15209716100000001</v>
      </c>
      <c r="O188" s="1">
        <v>1.04505549</v>
      </c>
      <c r="P188" s="1">
        <v>7.6846736400000004E-3</v>
      </c>
      <c r="Q188" s="1" t="str">
        <f>IF(A188=A187, B188-B187,"")</f>
        <v/>
      </c>
      <c r="R188">
        <f>IFERROR(IF(A189=A188, (E189-E188)/(B189-B188), ""), "null")</f>
        <v>0.48696208400000102</v>
      </c>
      <c r="S188">
        <f>IFERROR(IF(A189=A188, (I189-I188)/(B189-B188), ""), "null")</f>
        <v>0.68774516000000008</v>
      </c>
      <c r="T188">
        <f>IFERROR(IF(A189=A188, (M189-M188)/(B189-B188), ""), "null")</f>
        <v>0.20842402600000015</v>
      </c>
      <c r="U188">
        <f>ROUND(E188,0)</f>
        <v>93</v>
      </c>
      <c r="V188">
        <f>IFERROR(ROUND(I188,0),"null")</f>
        <v>86</v>
      </c>
      <c r="W188">
        <f>IFERROR(ROUND(M188,0), "null")</f>
        <v>99</v>
      </c>
      <c r="X188" t="str">
        <f>IF(AND(A189=A188, U189&gt;99, U188&gt;99), "full access", "")</f>
        <v/>
      </c>
      <c r="Y188" t="str">
        <f>IF(AND(A189=A188, V189&gt;99, V188&gt;99), "full access", "")</f>
        <v/>
      </c>
      <c r="Z188" t="str">
        <f>IF(AND(A189=A188, W189&gt;99, W188&gt;99), "full access", "")</f>
        <v/>
      </c>
      <c r="AA188">
        <f>IF(AND(ISNUMBER(S188), ISNUMBER(T188)), S188 - T188, "")</f>
        <v>0.47932113399999993</v>
      </c>
      <c r="AB188" t="str">
        <f>_xlfn.XLOOKUP(A188, Regions!A:A, Regions!B:B, "Not Found")</f>
        <v>Latin America &amp; Caribbean</v>
      </c>
    </row>
    <row r="189" spans="1:28" ht="12.75" x14ac:dyDescent="0.2">
      <c r="A189" s="1" t="s">
        <v>111</v>
      </c>
      <c r="B189" s="1">
        <v>2020</v>
      </c>
      <c r="C189" s="1">
        <v>9904.6083980000003</v>
      </c>
      <c r="D189" s="1">
        <v>58.358997340000002</v>
      </c>
      <c r="E189" s="1">
        <v>95.689221130000007</v>
      </c>
      <c r="F189" s="1">
        <v>0.4256206085</v>
      </c>
      <c r="G189" s="1">
        <v>3.8851582640000002</v>
      </c>
      <c r="H189" s="1">
        <v>0</v>
      </c>
      <c r="I189" s="1">
        <v>89.875799549999996</v>
      </c>
      <c r="J189" s="1">
        <v>0.80670950789999996</v>
      </c>
      <c r="K189" s="1">
        <v>9.3174909459999995</v>
      </c>
      <c r="L189" s="1">
        <v>0</v>
      </c>
      <c r="M189" s="1">
        <v>99.837282810000005</v>
      </c>
      <c r="N189" s="1">
        <v>0.15370152619999999</v>
      </c>
      <c r="O189" s="1">
        <v>9.0156632960000007E-3</v>
      </c>
      <c r="P189" s="1">
        <v>0</v>
      </c>
      <c r="Q189" s="1">
        <f>IF(A189=A188, B189-B188,"")</f>
        <v>5</v>
      </c>
      <c r="R189" t="str">
        <f>IFERROR(IF(A190=A189, (E190-E189)/(B190-B189), ""), "null")</f>
        <v/>
      </c>
      <c r="S189" t="str">
        <f>IFERROR(IF(A190=A189, (I190-I189)/(B190-B189), ""), "null")</f>
        <v/>
      </c>
      <c r="T189" t="str">
        <f>IFERROR(IF(A190=A189, (M190-M189)/(B190-B189), ""), "null")</f>
        <v/>
      </c>
      <c r="U189">
        <f>ROUND(E189,0)</f>
        <v>96</v>
      </c>
      <c r="V189">
        <f>IFERROR(ROUND(I189,0),"null")</f>
        <v>90</v>
      </c>
      <c r="W189">
        <f>IFERROR(ROUND(M189,0), "null")</f>
        <v>100</v>
      </c>
      <c r="X189" t="str">
        <f>IF(AND(A190=A189, U190&gt;99, U189&gt;99), "full access", "")</f>
        <v/>
      </c>
      <c r="Y189" t="str">
        <f>IF(AND(A190=A189, V190&gt;99, V189&gt;99), "full access", "")</f>
        <v/>
      </c>
      <c r="Z189" t="str">
        <f>IF(AND(A190=A189, W190&gt;99, W189&gt;99), "full access", "")</f>
        <v/>
      </c>
      <c r="AA189" t="str">
        <f>IF(AND(ISNUMBER(S189), ISNUMBER(T189)), S189 - T189, "")</f>
        <v/>
      </c>
      <c r="AB189" t="str">
        <f>_xlfn.XLOOKUP(A189, Regions!A:A, Regions!B:B, "Not Found")</f>
        <v>Latin America &amp; Caribbean</v>
      </c>
    </row>
    <row r="190" spans="1:28" ht="12.75" x14ac:dyDescent="0.2">
      <c r="A190" s="1" t="s">
        <v>112</v>
      </c>
      <c r="B190" s="1">
        <v>2015</v>
      </c>
      <c r="C190" s="1">
        <v>9777.9248050000006</v>
      </c>
      <c r="D190" s="1">
        <v>70.5</v>
      </c>
      <c r="E190" s="1">
        <v>99.970528959999996</v>
      </c>
      <c r="F190" s="1">
        <v>0</v>
      </c>
      <c r="G190" s="1">
        <v>2.9471039399999999E-2</v>
      </c>
      <c r="H190" s="1">
        <v>0</v>
      </c>
      <c r="I190" s="1">
        <v>99.900089719999997</v>
      </c>
      <c r="J190" s="1">
        <v>0</v>
      </c>
      <c r="K190" s="1">
        <v>9.9910284789999998E-2</v>
      </c>
      <c r="L190" s="1">
        <v>0</v>
      </c>
      <c r="M190" s="1">
        <v>100</v>
      </c>
      <c r="N190" s="1">
        <v>0</v>
      </c>
      <c r="O190" s="1">
        <v>0</v>
      </c>
      <c r="P190" s="1">
        <v>0</v>
      </c>
      <c r="Q190" s="1" t="str">
        <f>IF(A190=A189, B190-B189,"")</f>
        <v/>
      </c>
      <c r="R190">
        <f>IFERROR(IF(A191=A190, (E191-E190)/(B191-B190), ""), "null")</f>
        <v>5.8937020000001897E-3</v>
      </c>
      <c r="S190">
        <f>IFERROR(IF(A191=A190, (I191-I190)/(B191-B190), ""), "null")</f>
        <v>1.9982056000000626E-2</v>
      </c>
      <c r="T190">
        <f>IFERROR(IF(A191=A190, (M191-M190)/(B191-B190), ""), "null")</f>
        <v>0</v>
      </c>
      <c r="U190">
        <f>ROUND(E190,0)</f>
        <v>100</v>
      </c>
      <c r="V190">
        <f>IFERROR(ROUND(I190,0),"null")</f>
        <v>100</v>
      </c>
      <c r="W190">
        <f>IFERROR(ROUND(M190,0), "null")</f>
        <v>100</v>
      </c>
      <c r="X190" t="str">
        <f>IF(AND(A191=A190, U191&gt;99, U190&gt;99), "full access", "")</f>
        <v>full access</v>
      </c>
      <c r="Y190" t="str">
        <f>IF(AND(A191=A190, V191&gt;99, V190&gt;99), "full access", "")</f>
        <v>full access</v>
      </c>
      <c r="Z190" t="str">
        <f>IF(AND(A191=A190, W191&gt;99, W190&gt;99), "full access", "")</f>
        <v>full access</v>
      </c>
      <c r="AA190">
        <f>IF(AND(ISNUMBER(S190), ISNUMBER(T190)), S190 - T190, "")</f>
        <v>1.9982056000000626E-2</v>
      </c>
      <c r="AB190" t="str">
        <f>_xlfn.XLOOKUP(A190, Regions!A:A, Regions!B:B, "Not Found")</f>
        <v>Europe &amp; Central Asia</v>
      </c>
    </row>
    <row r="191" spans="1:28" ht="12.75" x14ac:dyDescent="0.2">
      <c r="A191" s="1" t="s">
        <v>112</v>
      </c>
      <c r="B191" s="1">
        <v>2020</v>
      </c>
      <c r="C191" s="1">
        <v>9660.3496090000008</v>
      </c>
      <c r="D191" s="1">
        <v>71.942001340000004</v>
      </c>
      <c r="E191" s="1">
        <v>99.999997469999997</v>
      </c>
      <c r="F191" s="1">
        <v>0</v>
      </c>
      <c r="G191" s="1">
        <v>2.5272441919999999E-6</v>
      </c>
      <c r="H191" s="1">
        <v>0</v>
      </c>
      <c r="I191" s="1">
        <v>100</v>
      </c>
      <c r="J191" s="1">
        <v>0</v>
      </c>
      <c r="K191" s="1">
        <v>0</v>
      </c>
      <c r="L191" s="1">
        <v>0</v>
      </c>
      <c r="M191" s="1">
        <v>100</v>
      </c>
      <c r="N191" s="1">
        <v>0</v>
      </c>
      <c r="O191" s="1">
        <v>0</v>
      </c>
      <c r="P191" s="1">
        <v>0</v>
      </c>
      <c r="Q191" s="1">
        <f>IF(A191=A190, B191-B190,"")</f>
        <v>5</v>
      </c>
      <c r="R191" t="str">
        <f>IFERROR(IF(A192=A191, (E192-E191)/(B192-B191), ""), "null")</f>
        <v/>
      </c>
      <c r="S191" t="str">
        <f>IFERROR(IF(A192=A191, (I192-I191)/(B192-B191), ""), "null")</f>
        <v/>
      </c>
      <c r="T191" t="str">
        <f>IFERROR(IF(A192=A191, (M192-M191)/(B192-B191), ""), "null")</f>
        <v/>
      </c>
      <c r="U191">
        <f>ROUND(E191,0)</f>
        <v>100</v>
      </c>
      <c r="V191">
        <f>IFERROR(ROUND(I191,0),"null")</f>
        <v>100</v>
      </c>
      <c r="W191">
        <f>IFERROR(ROUND(M191,0), "null")</f>
        <v>100</v>
      </c>
      <c r="X191" t="str">
        <f>IF(AND(A192=A191, U192&gt;99, U191&gt;99), "full access", "")</f>
        <v/>
      </c>
      <c r="Y191" t="str">
        <f>IF(AND(A192=A191, V192&gt;99, V191&gt;99), "full access", "")</f>
        <v/>
      </c>
      <c r="Z191" t="str">
        <f>IF(AND(A192=A191, W192&gt;99, W191&gt;99), "full access", "")</f>
        <v/>
      </c>
      <c r="AA191" t="str">
        <f>IF(AND(ISNUMBER(S191), ISNUMBER(T191)), S191 - T191, "")</f>
        <v/>
      </c>
      <c r="AB191" t="str">
        <f>_xlfn.XLOOKUP(A191, Regions!A:A, Regions!B:B, "Not Found")</f>
        <v>Europe &amp; Central Asia</v>
      </c>
    </row>
    <row r="192" spans="1:28" ht="12.75" x14ac:dyDescent="0.2">
      <c r="A192" s="1" t="s">
        <v>113</v>
      </c>
      <c r="B192" s="1">
        <v>2015</v>
      </c>
      <c r="C192" s="1">
        <v>330.23699950000002</v>
      </c>
      <c r="D192" s="1">
        <v>93.699996949999999</v>
      </c>
      <c r="E192" s="1">
        <v>100.00000230000001</v>
      </c>
      <c r="F192" s="1">
        <v>0</v>
      </c>
      <c r="G192" s="1">
        <v>0</v>
      </c>
      <c r="H192" s="1">
        <v>0</v>
      </c>
      <c r="I192" s="1">
        <v>100</v>
      </c>
      <c r="J192" s="1">
        <v>0</v>
      </c>
      <c r="K192" s="1">
        <v>0</v>
      </c>
      <c r="L192" s="1">
        <v>0</v>
      </c>
      <c r="M192" s="1">
        <v>100</v>
      </c>
      <c r="N192" s="1">
        <v>0</v>
      </c>
      <c r="O192" s="1">
        <v>0</v>
      </c>
      <c r="P192" s="1">
        <v>0</v>
      </c>
      <c r="Q192" s="1" t="str">
        <f>IF(A192=A191, B192-B191,"")</f>
        <v/>
      </c>
      <c r="R192">
        <f>IFERROR(IF(A193=A192, (E193-E192)/(B193-B192), ""), "null")</f>
        <v>-1.0180000003856548E-6</v>
      </c>
      <c r="S192">
        <f>IFERROR(IF(A193=A192, (I193-I192)/(B193-B192), ""), "null")</f>
        <v>0</v>
      </c>
      <c r="T192">
        <f>IFERROR(IF(A193=A192, (M193-M192)/(B193-B192), ""), "null")</f>
        <v>0</v>
      </c>
      <c r="U192">
        <f>ROUND(E192,0)</f>
        <v>100</v>
      </c>
      <c r="V192">
        <f>IFERROR(ROUND(I192,0),"null")</f>
        <v>100</v>
      </c>
      <c r="W192">
        <f>IFERROR(ROUND(M192,0), "null")</f>
        <v>100</v>
      </c>
      <c r="X192" t="str">
        <f>IF(AND(A193=A192, U193&gt;99, U192&gt;99), "full access", "")</f>
        <v>full access</v>
      </c>
      <c r="Y192" t="str">
        <f>IF(AND(A193=A192, V193&gt;99, V192&gt;99), "full access", "")</f>
        <v>full access</v>
      </c>
      <c r="Z192" t="str">
        <f>IF(AND(A193=A192, W193&gt;99, W192&gt;99), "full access", "")</f>
        <v>full access</v>
      </c>
      <c r="AA192">
        <f>IF(AND(ISNUMBER(S192), ISNUMBER(T192)), S192 - T192, "")</f>
        <v>0</v>
      </c>
      <c r="AB192" t="str">
        <f>_xlfn.XLOOKUP(A192, Regions!A:A, Regions!B:B, "Not Found")</f>
        <v>Europe &amp; Central Asia</v>
      </c>
    </row>
    <row r="193" spans="1:28" ht="12.75" x14ac:dyDescent="0.2">
      <c r="A193" s="1" t="s">
        <v>113</v>
      </c>
      <c r="B193" s="1">
        <v>2020</v>
      </c>
      <c r="C193" s="1">
        <v>341.25</v>
      </c>
      <c r="D193" s="1">
        <v>93.897994999999995</v>
      </c>
      <c r="E193" s="1">
        <v>99.999997210000004</v>
      </c>
      <c r="F193" s="1">
        <v>0</v>
      </c>
      <c r="G193" s="1">
        <v>2.7946500150000002E-6</v>
      </c>
      <c r="H193" s="1">
        <v>0</v>
      </c>
      <c r="I193" s="1">
        <v>100</v>
      </c>
      <c r="J193" s="1">
        <v>0</v>
      </c>
      <c r="K193" s="1">
        <v>0</v>
      </c>
      <c r="L193" s="1">
        <v>0</v>
      </c>
      <c r="M193" s="1">
        <v>100</v>
      </c>
      <c r="N193" s="1">
        <v>0</v>
      </c>
      <c r="O193" s="1">
        <v>0</v>
      </c>
      <c r="P193" s="1">
        <v>0</v>
      </c>
      <c r="Q193" s="1">
        <f>IF(A193=A192, B193-B192,"")</f>
        <v>5</v>
      </c>
      <c r="R193" t="str">
        <f>IFERROR(IF(A194=A193, (E194-E193)/(B194-B193), ""), "null")</f>
        <v/>
      </c>
      <c r="S193" t="str">
        <f>IFERROR(IF(A194=A193, (I194-I193)/(B194-B193), ""), "null")</f>
        <v/>
      </c>
      <c r="T193" t="str">
        <f>IFERROR(IF(A194=A193, (M194-M193)/(B194-B193), ""), "null")</f>
        <v/>
      </c>
      <c r="U193">
        <f>ROUND(E193,0)</f>
        <v>100</v>
      </c>
      <c r="V193">
        <f>IFERROR(ROUND(I193,0),"null")</f>
        <v>100</v>
      </c>
      <c r="W193">
        <f>IFERROR(ROUND(M193,0), "null")</f>
        <v>100</v>
      </c>
      <c r="X193" t="str">
        <f>IF(AND(A194=A193, U194&gt;99, U193&gt;99), "full access", "")</f>
        <v/>
      </c>
      <c r="Y193" t="str">
        <f>IF(AND(A194=A193, V194&gt;99, V193&gt;99), "full access", "")</f>
        <v/>
      </c>
      <c r="Z193" t="str">
        <f>IF(AND(A194=A193, W194&gt;99, W193&gt;99), "full access", "")</f>
        <v/>
      </c>
      <c r="AA193" t="str">
        <f>IF(AND(ISNUMBER(S193), ISNUMBER(T193)), S193 - T193, "")</f>
        <v/>
      </c>
      <c r="AB193" t="str">
        <f>_xlfn.XLOOKUP(A193, Regions!A:A, Regions!B:B, "Not Found")</f>
        <v>Europe &amp; Central Asia</v>
      </c>
    </row>
    <row r="194" spans="1:28" ht="12.75" x14ac:dyDescent="0.2">
      <c r="A194" s="1" t="s">
        <v>114</v>
      </c>
      <c r="B194" s="1">
        <v>2015</v>
      </c>
      <c r="C194" s="1">
        <v>1310152.375</v>
      </c>
      <c r="D194" s="1">
        <v>32.777000430000001</v>
      </c>
      <c r="E194" s="1">
        <v>88.138132630000001</v>
      </c>
      <c r="F194" s="1">
        <v>4.6925990149999999</v>
      </c>
      <c r="G194" s="1">
        <v>6.4124515520000003</v>
      </c>
      <c r="H194" s="1">
        <v>0.75681680389999995</v>
      </c>
      <c r="I194" s="1">
        <v>85.572000349999996</v>
      </c>
      <c r="J194" s="1">
        <v>5.5421338929999999</v>
      </c>
      <c r="K194" s="1">
        <v>7.8808700040000002</v>
      </c>
      <c r="L194" s="1">
        <v>1.004995751</v>
      </c>
      <c r="M194" s="1">
        <v>93.401064610000006</v>
      </c>
      <c r="N194" s="1">
        <v>2.9502709540000001</v>
      </c>
      <c r="O194" s="1">
        <v>3.4008427999999999</v>
      </c>
      <c r="P194" s="1">
        <v>0.2478216409</v>
      </c>
      <c r="Q194" s="1" t="str">
        <f>IF(A194=A193, B194-B193,"")</f>
        <v/>
      </c>
      <c r="R194">
        <f>IFERROR(IF(A195=A194, (E195-E194)/(B195-B194), ""), "null")</f>
        <v>0.47027847999999894</v>
      </c>
      <c r="S194">
        <f>IFERROR(IF(A195=A194, (I195-I194)/(B195-B194), ""), "null")</f>
        <v>0.64210055599999971</v>
      </c>
      <c r="T194">
        <f>IFERROR(IF(A195=A194, (M195-M194)/(B195-B194), ""), "null")</f>
        <v>5.379433800000015E-2</v>
      </c>
      <c r="U194">
        <f>ROUND(E194,0)</f>
        <v>88</v>
      </c>
      <c r="V194">
        <f>IFERROR(ROUND(I194,0),"null")</f>
        <v>86</v>
      </c>
      <c r="W194">
        <f>IFERROR(ROUND(M194,0), "null")</f>
        <v>93</v>
      </c>
      <c r="X194" t="str">
        <f>IF(AND(A195=A194, U195&gt;99, U194&gt;99), "full access", "")</f>
        <v/>
      </c>
      <c r="Y194" t="str">
        <f>IF(AND(A195=A194, V195&gt;99, V194&gt;99), "full access", "")</f>
        <v/>
      </c>
      <c r="Z194" t="str">
        <f>IF(AND(A195=A194, W195&gt;99, W194&gt;99), "full access", "")</f>
        <v/>
      </c>
      <c r="AA194">
        <f>IF(AND(ISNUMBER(S194), ISNUMBER(T194)), S194 - T194, "")</f>
        <v>0.5883062179999996</v>
      </c>
      <c r="AB194" t="str">
        <f>_xlfn.XLOOKUP(A194, Regions!A:A, Regions!B:B, "Not Found")</f>
        <v>South Asia</v>
      </c>
    </row>
    <row r="195" spans="1:28" ht="12.75" x14ac:dyDescent="0.2">
      <c r="A195" s="1" t="s">
        <v>114</v>
      </c>
      <c r="B195" s="1">
        <v>2020</v>
      </c>
      <c r="C195" s="1">
        <v>1380004.375</v>
      </c>
      <c r="D195" s="1">
        <v>34.926002500000003</v>
      </c>
      <c r="E195" s="1">
        <v>90.489525029999996</v>
      </c>
      <c r="F195" s="1">
        <v>4.9836025619999997</v>
      </c>
      <c r="G195" s="1">
        <v>3.9631539450000002</v>
      </c>
      <c r="H195" s="1">
        <v>0.56371846260000003</v>
      </c>
      <c r="I195" s="1">
        <v>88.782503129999995</v>
      </c>
      <c r="J195" s="1">
        <v>5.9022100540000002</v>
      </c>
      <c r="K195" s="1">
        <v>4.5763757299999996</v>
      </c>
      <c r="L195" s="1">
        <v>0.73891108559999996</v>
      </c>
      <c r="M195" s="1">
        <v>93.670036300000007</v>
      </c>
      <c r="N195" s="1">
        <v>3.2720560270000001</v>
      </c>
      <c r="O195" s="1">
        <v>2.8206075230000001</v>
      </c>
      <c r="P195" s="1">
        <v>0.2373001538</v>
      </c>
      <c r="Q195" s="1">
        <f>IF(A195=A194, B195-B194,"")</f>
        <v>5</v>
      </c>
      <c r="R195" t="str">
        <f>IFERROR(IF(A196=A195, (E196-E195)/(B196-B195), ""), "null")</f>
        <v/>
      </c>
      <c r="S195" t="str">
        <f>IFERROR(IF(A196=A195, (I196-I195)/(B196-B195), ""), "null")</f>
        <v/>
      </c>
      <c r="T195" t="str">
        <f>IFERROR(IF(A196=A195, (M196-M195)/(B196-B195), ""), "null")</f>
        <v/>
      </c>
      <c r="U195">
        <f>ROUND(E195,0)</f>
        <v>90</v>
      </c>
      <c r="V195">
        <f>IFERROR(ROUND(I195,0),"null")</f>
        <v>89</v>
      </c>
      <c r="W195">
        <f>IFERROR(ROUND(M195,0), "null")</f>
        <v>94</v>
      </c>
      <c r="X195" t="str">
        <f>IF(AND(A196=A195, U196&gt;99, U195&gt;99), "full access", "")</f>
        <v/>
      </c>
      <c r="Y195" t="str">
        <f>IF(AND(A196=A195, V196&gt;99, V195&gt;99), "full access", "")</f>
        <v/>
      </c>
      <c r="Z195" t="str">
        <f>IF(AND(A196=A195, W196&gt;99, W195&gt;99), "full access", "")</f>
        <v/>
      </c>
      <c r="AA195" t="str">
        <f>IF(AND(ISNUMBER(S195), ISNUMBER(T195)), S195 - T195, "")</f>
        <v/>
      </c>
      <c r="AB195" t="str">
        <f>_xlfn.XLOOKUP(A195, Regions!A:A, Regions!B:B, "Not Found")</f>
        <v>South Asia</v>
      </c>
    </row>
    <row r="196" spans="1:28" ht="12.75" x14ac:dyDescent="0.2">
      <c r="A196" s="1" t="s">
        <v>115</v>
      </c>
      <c r="B196" s="1">
        <v>2015</v>
      </c>
      <c r="C196" s="1">
        <v>258383.25</v>
      </c>
      <c r="D196" s="1">
        <v>53.312999730000001</v>
      </c>
      <c r="E196" s="1">
        <v>88.527352960000002</v>
      </c>
      <c r="F196" s="1">
        <v>0.79413052260000006</v>
      </c>
      <c r="G196" s="1">
        <v>8.9438595640000003</v>
      </c>
      <c r="H196" s="1">
        <v>1.7346569540000001</v>
      </c>
      <c r="I196" s="1">
        <v>80.630791189999997</v>
      </c>
      <c r="J196" s="1">
        <v>0.97404573149999996</v>
      </c>
      <c r="K196" s="1">
        <v>14.98518808</v>
      </c>
      <c r="L196" s="1">
        <v>3.4099750009999998</v>
      </c>
      <c r="M196" s="1">
        <v>95.442491759999996</v>
      </c>
      <c r="N196" s="1">
        <v>0.63657604779999999</v>
      </c>
      <c r="O196" s="1">
        <v>3.6533766409999999</v>
      </c>
      <c r="P196" s="1">
        <v>0.26755555320000002</v>
      </c>
      <c r="Q196" s="1" t="str">
        <f>IF(A196=A195, B196-B195,"")</f>
        <v/>
      </c>
      <c r="R196">
        <f>IFERROR(IF(A197=A196, (E197-E196)/(B197-B196), ""), "null")</f>
        <v>0.77759933000000103</v>
      </c>
      <c r="S196">
        <f>IFERROR(IF(A197=A196, (I197-I196)/(B197-B196), ""), "null")</f>
        <v>1.0074342380000019</v>
      </c>
      <c r="T196">
        <f>IFERROR(IF(A197=A196, (M197-M196)/(B197-B196), ""), "null")</f>
        <v>0.42760406200000034</v>
      </c>
      <c r="U196">
        <f>ROUND(E196,0)</f>
        <v>89</v>
      </c>
      <c r="V196">
        <f>IFERROR(ROUND(I196,0),"null")</f>
        <v>81</v>
      </c>
      <c r="W196">
        <f>IFERROR(ROUND(M196,0), "null")</f>
        <v>95</v>
      </c>
      <c r="X196" t="str">
        <f>IF(AND(A197=A196, U197&gt;99, U196&gt;99), "full access", "")</f>
        <v/>
      </c>
      <c r="Y196" t="str">
        <f>IF(AND(A197=A196, V197&gt;99, V196&gt;99), "full access", "")</f>
        <v/>
      </c>
      <c r="Z196" t="str">
        <f>IF(AND(A197=A196, W197&gt;99, W196&gt;99), "full access", "")</f>
        <v/>
      </c>
      <c r="AA196">
        <f>IF(AND(ISNUMBER(S196), ISNUMBER(T196)), S196 - T196, "")</f>
        <v>0.57983017600000153</v>
      </c>
      <c r="AB196" t="str">
        <f>_xlfn.XLOOKUP(A196, Regions!A:A, Regions!B:B, "Not Found")</f>
        <v>East Asia &amp; Pacific</v>
      </c>
    </row>
    <row r="197" spans="1:28" ht="12.75" x14ac:dyDescent="0.2">
      <c r="A197" s="1" t="s">
        <v>115</v>
      </c>
      <c r="B197" s="1">
        <v>2020</v>
      </c>
      <c r="C197" s="1">
        <v>273523.625</v>
      </c>
      <c r="D197" s="1">
        <v>56.640998840000002</v>
      </c>
      <c r="E197" s="1">
        <v>92.415349610000007</v>
      </c>
      <c r="F197" s="1">
        <v>0.85547463349999997</v>
      </c>
      <c r="G197" s="1">
        <v>5.553871666</v>
      </c>
      <c r="H197" s="1">
        <v>1.175304087</v>
      </c>
      <c r="I197" s="1">
        <v>85.667962380000006</v>
      </c>
      <c r="J197" s="1">
        <v>1.1780912299999999</v>
      </c>
      <c r="K197" s="1">
        <v>10.61491462</v>
      </c>
      <c r="L197" s="1">
        <v>2.539031772</v>
      </c>
      <c r="M197" s="1">
        <v>97.580512069999997</v>
      </c>
      <c r="N197" s="1">
        <v>0.60850983449999996</v>
      </c>
      <c r="O197" s="1">
        <v>1.679615139</v>
      </c>
      <c r="P197" s="1">
        <v>0.13136295880000001</v>
      </c>
      <c r="Q197" s="1">
        <f>IF(A197=A196, B197-B196,"")</f>
        <v>5</v>
      </c>
      <c r="R197" t="str">
        <f>IFERROR(IF(A198=A197, (E198-E197)/(B198-B197), ""), "null")</f>
        <v/>
      </c>
      <c r="S197" t="str">
        <f>IFERROR(IF(A198=A197, (I198-I197)/(B198-B197), ""), "null")</f>
        <v/>
      </c>
      <c r="T197" t="str">
        <f>IFERROR(IF(A198=A197, (M198-M197)/(B198-B197), ""), "null")</f>
        <v/>
      </c>
      <c r="U197">
        <f>ROUND(E197,0)</f>
        <v>92</v>
      </c>
      <c r="V197">
        <f>IFERROR(ROUND(I197,0),"null")</f>
        <v>86</v>
      </c>
      <c r="W197">
        <f>IFERROR(ROUND(M197,0), "null")</f>
        <v>98</v>
      </c>
      <c r="X197" t="str">
        <f>IF(AND(A198=A197, U198&gt;99, U197&gt;99), "full access", "")</f>
        <v/>
      </c>
      <c r="Y197" t="str">
        <f>IF(AND(A198=A197, V198&gt;99, V197&gt;99), "full access", "")</f>
        <v/>
      </c>
      <c r="Z197" t="str">
        <f>IF(AND(A198=A197, W198&gt;99, W197&gt;99), "full access", "")</f>
        <v/>
      </c>
      <c r="AA197" t="str">
        <f>IF(AND(ISNUMBER(S197), ISNUMBER(T197)), S197 - T197, "")</f>
        <v/>
      </c>
      <c r="AB197" t="str">
        <f>_xlfn.XLOOKUP(A197, Regions!A:A, Regions!B:B, "Not Found")</f>
        <v>East Asia &amp; Pacific</v>
      </c>
    </row>
    <row r="198" spans="1:28" ht="12.75" x14ac:dyDescent="0.2">
      <c r="A198" s="1" t="s">
        <v>116</v>
      </c>
      <c r="B198" s="1">
        <v>2015</v>
      </c>
      <c r="C198" s="1">
        <v>78492.210940000004</v>
      </c>
      <c r="D198" s="1">
        <v>73.358001709999996</v>
      </c>
      <c r="E198" s="1">
        <v>96.806987079999999</v>
      </c>
      <c r="F198" s="1">
        <v>1.9948915730000001</v>
      </c>
      <c r="G198" s="1">
        <v>1.126061081</v>
      </c>
      <c r="H198" s="1">
        <v>7.2060265609999993E-2</v>
      </c>
      <c r="I198" s="1">
        <v>92.162502649999993</v>
      </c>
      <c r="J198" s="1">
        <v>4.221624781</v>
      </c>
      <c r="K198" s="1">
        <v>3.3453963830000002</v>
      </c>
      <c r="L198" s="1">
        <v>0.27047619049999999</v>
      </c>
      <c r="M198" s="1">
        <v>98.493760870000003</v>
      </c>
      <c r="N198" s="1">
        <v>1.186191432</v>
      </c>
      <c r="O198" s="1">
        <v>0.3200476961</v>
      </c>
      <c r="P198" s="1">
        <v>0</v>
      </c>
      <c r="Q198" s="1" t="str">
        <f>IF(A198=A197, B198-B197,"")</f>
        <v/>
      </c>
      <c r="R198">
        <f>IFERROR(IF(A199=A198, (E199-E198)/(B199-B198), ""), "null")</f>
        <v>0.13512985000000127</v>
      </c>
      <c r="S198">
        <f>IFERROR(IF(A199=A198, (I199-I198)/(B199-B198), ""), "null")</f>
        <v>0.33324654600000087</v>
      </c>
      <c r="T198">
        <f>IFERROR(IF(A199=A198, (M199-M198)/(B199-B198), ""), "null")</f>
        <v>3.014517000000012E-2</v>
      </c>
      <c r="U198">
        <f>ROUND(E198,0)</f>
        <v>97</v>
      </c>
      <c r="V198">
        <f>IFERROR(ROUND(I198,0),"null")</f>
        <v>92</v>
      </c>
      <c r="W198">
        <f>IFERROR(ROUND(M198,0), "null")</f>
        <v>98</v>
      </c>
      <c r="X198" t="str">
        <f>IF(AND(A199=A198, U199&gt;99, U198&gt;99), "full access", "")</f>
        <v/>
      </c>
      <c r="Y198" t="str">
        <f>IF(AND(A199=A198, V199&gt;99, V198&gt;99), "full access", "")</f>
        <v/>
      </c>
      <c r="Z198" t="str">
        <f>IF(AND(A199=A198, W199&gt;99, W198&gt;99), "full access", "")</f>
        <v/>
      </c>
      <c r="AA198">
        <f>IF(AND(ISNUMBER(S198), ISNUMBER(T198)), S198 - T198, "")</f>
        <v>0.30310137600000076</v>
      </c>
      <c r="AB198" t="str">
        <f>_xlfn.XLOOKUP(A198, Regions!A:A, Regions!B:B, "Not Found")</f>
        <v>South Asia</v>
      </c>
    </row>
    <row r="199" spans="1:28" ht="12.75" x14ac:dyDescent="0.2">
      <c r="A199" s="1" t="s">
        <v>116</v>
      </c>
      <c r="B199" s="1">
        <v>2020</v>
      </c>
      <c r="C199" s="1">
        <v>83992.953129999994</v>
      </c>
      <c r="D199" s="1">
        <v>75.874000550000005</v>
      </c>
      <c r="E199" s="1">
        <v>97.482636330000005</v>
      </c>
      <c r="F199" s="1">
        <v>1.938311229</v>
      </c>
      <c r="G199" s="1">
        <v>0.51379736310000002</v>
      </c>
      <c r="H199" s="1">
        <v>6.5255081849999994E-2</v>
      </c>
      <c r="I199" s="1">
        <v>93.828735379999998</v>
      </c>
      <c r="J199" s="1">
        <v>4.2979487650000001</v>
      </c>
      <c r="K199" s="1">
        <v>1.602839669</v>
      </c>
      <c r="L199" s="1">
        <v>0.27047619049999999</v>
      </c>
      <c r="M199" s="1">
        <v>98.644486720000003</v>
      </c>
      <c r="N199" s="1">
        <v>1.1880066709999999</v>
      </c>
      <c r="O199" s="1">
        <v>0.1675066077</v>
      </c>
      <c r="P199" s="1">
        <v>0</v>
      </c>
      <c r="Q199" s="1">
        <f>IF(A199=A198, B199-B198,"")</f>
        <v>5</v>
      </c>
      <c r="R199" t="str">
        <f>IFERROR(IF(A200=A199, (E200-E199)/(B200-B199), ""), "null")</f>
        <v/>
      </c>
      <c r="S199" t="str">
        <f>IFERROR(IF(A200=A199, (I200-I199)/(B200-B199), ""), "null")</f>
        <v/>
      </c>
      <c r="T199" t="str">
        <f>IFERROR(IF(A200=A199, (M200-M199)/(B200-B199), ""), "null")</f>
        <v/>
      </c>
      <c r="U199">
        <f>ROUND(E199,0)</f>
        <v>97</v>
      </c>
      <c r="V199">
        <f>IFERROR(ROUND(I199,0),"null")</f>
        <v>94</v>
      </c>
      <c r="W199">
        <f>IFERROR(ROUND(M199,0), "null")</f>
        <v>99</v>
      </c>
      <c r="X199" t="str">
        <f>IF(AND(A200=A199, U200&gt;99, U199&gt;99), "full access", "")</f>
        <v/>
      </c>
      <c r="Y199" t="str">
        <f>IF(AND(A200=A199, V200&gt;99, V199&gt;99), "full access", "")</f>
        <v/>
      </c>
      <c r="Z199" t="str">
        <f>IF(AND(A200=A199, W200&gt;99, W199&gt;99), "full access", "")</f>
        <v/>
      </c>
      <c r="AA199" t="str">
        <f>IF(AND(ISNUMBER(S199), ISNUMBER(T199)), S199 - T199, "")</f>
        <v/>
      </c>
      <c r="AB199" t="str">
        <f>_xlfn.XLOOKUP(A199, Regions!A:A, Regions!B:B, "Not Found")</f>
        <v>South Asia</v>
      </c>
    </row>
    <row r="200" spans="1:28" ht="12.75" x14ac:dyDescent="0.2">
      <c r="A200" s="1" t="s">
        <v>117</v>
      </c>
      <c r="B200" s="1">
        <v>2015</v>
      </c>
      <c r="C200" s="1">
        <v>35572.269529999998</v>
      </c>
      <c r="D200" s="1">
        <v>69.920997619999994</v>
      </c>
      <c r="E200" s="1">
        <v>94.247593300000005</v>
      </c>
      <c r="F200" s="1">
        <v>1.056676215</v>
      </c>
      <c r="G200" s="1">
        <v>1.7379110360000001</v>
      </c>
      <c r="H200" s="1">
        <v>2.9578194500000001</v>
      </c>
      <c r="I200" s="1">
        <v>84.76271011</v>
      </c>
      <c r="J200" s="1">
        <v>2.8306169350000001</v>
      </c>
      <c r="K200" s="1">
        <v>2.77640479</v>
      </c>
      <c r="L200" s="1">
        <v>9.630268161</v>
      </c>
      <c r="M200" s="1">
        <v>98.3278526</v>
      </c>
      <c r="N200" s="1">
        <v>0.29355262310000002</v>
      </c>
      <c r="O200" s="1">
        <v>1.2911660709999999</v>
      </c>
      <c r="P200" s="1">
        <v>8.74287017E-2</v>
      </c>
      <c r="Q200" s="1" t="str">
        <f>IF(A200=A199, B200-B199,"")</f>
        <v/>
      </c>
      <c r="R200">
        <f>IFERROR(IF(A201=A200, (E201-E200)/(B201-B200), ""), "null")</f>
        <v>0.82246198999999931</v>
      </c>
      <c r="S200">
        <f>IFERROR(IF(A201=A200, (I201-I200)/(B201-B200), ""), "null")</f>
        <v>2.0136873339999992</v>
      </c>
      <c r="T200">
        <f>IFERROR(IF(A201=A200, (M201-M200)/(B201-B200), ""), "null")</f>
        <v>0.29617568600000083</v>
      </c>
      <c r="U200">
        <f>ROUND(E200,0)</f>
        <v>94</v>
      </c>
      <c r="V200">
        <f>IFERROR(ROUND(I200,0),"null")</f>
        <v>85</v>
      </c>
      <c r="W200">
        <f>IFERROR(ROUND(M200,0), "null")</f>
        <v>98</v>
      </c>
      <c r="X200" t="str">
        <f>IF(AND(A201=A200, U201&gt;99, U200&gt;99), "full access", "")</f>
        <v/>
      </c>
      <c r="Y200" t="str">
        <f>IF(AND(A201=A200, V201&gt;99, V200&gt;99), "full access", "")</f>
        <v/>
      </c>
      <c r="Z200" t="str">
        <f>IF(AND(A201=A200, W201&gt;99, W200&gt;99), "full access", "")</f>
        <v/>
      </c>
      <c r="AA200">
        <f>IF(AND(ISNUMBER(S200), ISNUMBER(T200)), S200 - T200, "")</f>
        <v>1.7175116479999983</v>
      </c>
      <c r="AB200" t="str">
        <f>_xlfn.XLOOKUP(A200, Regions!A:A, Regions!B:B, "Not Found")</f>
        <v>Middle East &amp; North Africa</v>
      </c>
    </row>
    <row r="201" spans="1:28" ht="12.75" x14ac:dyDescent="0.2">
      <c r="A201" s="1" t="s">
        <v>117</v>
      </c>
      <c r="B201" s="1">
        <v>2020</v>
      </c>
      <c r="C201" s="1">
        <v>40222.503909999999</v>
      </c>
      <c r="D201" s="1">
        <v>70.892997739999998</v>
      </c>
      <c r="E201" s="1">
        <v>98.359903250000002</v>
      </c>
      <c r="F201" s="1">
        <v>0.89216034950000001</v>
      </c>
      <c r="G201" s="1">
        <v>2.427900808E-6</v>
      </c>
      <c r="H201" s="1">
        <v>0.74793397129999994</v>
      </c>
      <c r="I201" s="1">
        <v>94.831146779999997</v>
      </c>
      <c r="J201" s="1">
        <v>2.5992513389999998</v>
      </c>
      <c r="K201" s="1">
        <v>0</v>
      </c>
      <c r="L201" s="1">
        <v>2.5696018770000002</v>
      </c>
      <c r="M201" s="1">
        <v>99.808731030000004</v>
      </c>
      <c r="N201" s="1">
        <v>0.19126897000000001</v>
      </c>
      <c r="O201" s="1">
        <v>0</v>
      </c>
      <c r="P201" s="1">
        <v>0</v>
      </c>
      <c r="Q201" s="1">
        <f>IF(A201=A200, B201-B200,"")</f>
        <v>5</v>
      </c>
      <c r="R201" t="str">
        <f>IFERROR(IF(A202=A201, (E202-E201)/(B202-B201), ""), "null")</f>
        <v/>
      </c>
      <c r="S201" t="str">
        <f>IFERROR(IF(A202=A201, (I202-I201)/(B202-B201), ""), "null")</f>
        <v/>
      </c>
      <c r="T201" t="str">
        <f>IFERROR(IF(A202=A201, (M202-M201)/(B202-B201), ""), "null")</f>
        <v/>
      </c>
      <c r="U201">
        <f>ROUND(E201,0)</f>
        <v>98</v>
      </c>
      <c r="V201">
        <f>IFERROR(ROUND(I201,0),"null")</f>
        <v>95</v>
      </c>
      <c r="W201">
        <f>IFERROR(ROUND(M201,0), "null")</f>
        <v>100</v>
      </c>
      <c r="X201" t="str">
        <f>IF(AND(A202=A201, U202&gt;99, U201&gt;99), "full access", "")</f>
        <v/>
      </c>
      <c r="Y201" t="str">
        <f>IF(AND(A202=A201, V202&gt;99, V201&gt;99), "full access", "")</f>
        <v/>
      </c>
      <c r="Z201" t="str">
        <f>IF(AND(A202=A201, W202&gt;99, W201&gt;99), "full access", "")</f>
        <v/>
      </c>
      <c r="AA201" t="str">
        <f>IF(AND(ISNUMBER(S201), ISNUMBER(T201)), S201 - T201, "")</f>
        <v/>
      </c>
      <c r="AB201" t="str">
        <f>_xlfn.XLOOKUP(A201, Regions!A:A, Regions!B:B, "Not Found")</f>
        <v>Middle East &amp; North Africa</v>
      </c>
    </row>
    <row r="202" spans="1:28" ht="12.75" x14ac:dyDescent="0.2">
      <c r="A202" s="1" t="s">
        <v>118</v>
      </c>
      <c r="B202" s="1">
        <v>2015</v>
      </c>
      <c r="C202" s="1">
        <v>4652.419922</v>
      </c>
      <c r="D202" s="1">
        <v>62.537998199999997</v>
      </c>
      <c r="E202" s="1">
        <v>97.372127989999996</v>
      </c>
      <c r="F202" s="1">
        <v>0</v>
      </c>
      <c r="G202" s="1">
        <v>2.6278720080000002</v>
      </c>
      <c r="H202" s="1">
        <v>0</v>
      </c>
      <c r="I202" s="1">
        <v>98.01681619</v>
      </c>
      <c r="J202" s="1">
        <v>0</v>
      </c>
      <c r="K202" s="1">
        <v>1.983183812</v>
      </c>
      <c r="L202" s="1">
        <v>0</v>
      </c>
      <c r="M202" s="1">
        <v>96.98594181</v>
      </c>
      <c r="N202" s="1">
        <v>0</v>
      </c>
      <c r="O202" s="1">
        <v>3.014058189</v>
      </c>
      <c r="P202" s="1">
        <v>0</v>
      </c>
      <c r="Q202" s="1" t="str">
        <f>IF(A202=A201, B202-B201,"")</f>
        <v/>
      </c>
      <c r="R202">
        <f>IFERROR(IF(A203=A202, (E203-E202)/(B203-B202), ""), "null")</f>
        <v>5.5157040000011646E-3</v>
      </c>
      <c r="S202">
        <f>IFERROR(IF(A203=A202, (I203-I202)/(B203-B202), ""), "null")</f>
        <v>2.3620912000001226E-2</v>
      </c>
      <c r="T202">
        <f>IFERROR(IF(A203=A202, (M203-M202)/(B203-B202), ""), "null")</f>
        <v>-1.2111559999993915E-3</v>
      </c>
      <c r="U202">
        <f>ROUND(E202,0)</f>
        <v>97</v>
      </c>
      <c r="V202">
        <f>IFERROR(ROUND(I202,0),"null")</f>
        <v>98</v>
      </c>
      <c r="W202">
        <f>IFERROR(ROUND(M202,0), "null")</f>
        <v>97</v>
      </c>
      <c r="X202" t="str">
        <f>IF(AND(A203=A202, U203&gt;99, U202&gt;99), "full access", "")</f>
        <v/>
      </c>
      <c r="Y202" t="str">
        <f>IF(AND(A203=A202, V203&gt;99, V202&gt;99), "full access", "")</f>
        <v/>
      </c>
      <c r="Z202" t="str">
        <f>IF(AND(A203=A202, W203&gt;99, W202&gt;99), "full access", "")</f>
        <v/>
      </c>
      <c r="AA202">
        <f>IF(AND(ISNUMBER(S202), ISNUMBER(T202)), S202 - T202, "")</f>
        <v>2.4832068000000616E-2</v>
      </c>
      <c r="AB202" t="str">
        <f>_xlfn.XLOOKUP(A202, Regions!A:A, Regions!B:B, "Not Found")</f>
        <v>Europe &amp; Central Asia</v>
      </c>
    </row>
    <row r="203" spans="1:28" ht="12.75" x14ac:dyDescent="0.2">
      <c r="A203" s="1" t="s">
        <v>118</v>
      </c>
      <c r="B203" s="1">
        <v>2020</v>
      </c>
      <c r="C203" s="1">
        <v>4937.7958980000003</v>
      </c>
      <c r="D203" s="1">
        <v>63.652999880000003</v>
      </c>
      <c r="E203" s="1">
        <v>97.399706510000001</v>
      </c>
      <c r="F203" s="1">
        <v>0</v>
      </c>
      <c r="G203" s="1">
        <v>2.6002934849999999</v>
      </c>
      <c r="H203" s="1">
        <v>0</v>
      </c>
      <c r="I203" s="1">
        <v>98.134920750000006</v>
      </c>
      <c r="J203" s="1">
        <v>0</v>
      </c>
      <c r="K203" s="1">
        <v>1.8650792469999999</v>
      </c>
      <c r="L203" s="1">
        <v>0</v>
      </c>
      <c r="M203" s="1">
        <v>96.979886030000003</v>
      </c>
      <c r="N203" s="1">
        <v>0</v>
      </c>
      <c r="O203" s="1">
        <v>3.0201139659999998</v>
      </c>
      <c r="P203" s="1">
        <v>0</v>
      </c>
      <c r="Q203" s="1">
        <f>IF(A203=A202, B203-B202,"")</f>
        <v>5</v>
      </c>
      <c r="R203" t="str">
        <f>IFERROR(IF(A204=A203, (E204-E203)/(B204-B203), ""), "null")</f>
        <v/>
      </c>
      <c r="S203" t="str">
        <f>IFERROR(IF(A204=A203, (I204-I203)/(B204-B203), ""), "null")</f>
        <v/>
      </c>
      <c r="T203" t="str">
        <f>IFERROR(IF(A204=A203, (M204-M203)/(B204-B203), ""), "null")</f>
        <v/>
      </c>
      <c r="U203">
        <f>ROUND(E203,0)</f>
        <v>97</v>
      </c>
      <c r="V203">
        <f>IFERROR(ROUND(I203,0),"null")</f>
        <v>98</v>
      </c>
      <c r="W203">
        <f>IFERROR(ROUND(M203,0), "null")</f>
        <v>97</v>
      </c>
      <c r="X203" t="str">
        <f>IF(AND(A204=A203, U204&gt;99, U203&gt;99), "full access", "")</f>
        <v/>
      </c>
      <c r="Y203" t="str">
        <f>IF(AND(A204=A203, V204&gt;99, V203&gt;99), "full access", "")</f>
        <v/>
      </c>
      <c r="Z203" t="str">
        <f>IF(AND(A204=A203, W204&gt;99, W203&gt;99), "full access", "")</f>
        <v/>
      </c>
      <c r="AA203" t="str">
        <f>IF(AND(ISNUMBER(S203), ISNUMBER(T203)), S203 - T203, "")</f>
        <v/>
      </c>
      <c r="AB203" t="str">
        <f>_xlfn.XLOOKUP(A203, Regions!A:A, Regions!B:B, "Not Found")</f>
        <v>Europe &amp; Central Asia</v>
      </c>
    </row>
    <row r="204" spans="1:28" ht="12.75" x14ac:dyDescent="0.2">
      <c r="A204" s="1" t="s">
        <v>119</v>
      </c>
      <c r="B204" s="1">
        <v>2015</v>
      </c>
      <c r="C204" s="1">
        <v>83.232002260000002</v>
      </c>
      <c r="D204" s="1">
        <v>52.244998930000001</v>
      </c>
      <c r="E204" s="1">
        <v>99.075000000000003</v>
      </c>
      <c r="F204" s="1">
        <v>0</v>
      </c>
      <c r="G204" s="1">
        <v>0.92500000000000004</v>
      </c>
      <c r="H204" s="1">
        <v>0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1" t="s">
        <v>21</v>
      </c>
      <c r="P204" s="1" t="s">
        <v>21</v>
      </c>
      <c r="Q204" s="1" t="str">
        <f>IF(A204=A203, B204-B203,"")</f>
        <v/>
      </c>
      <c r="R204">
        <f>IFERROR(IF(A205=A204, (E205-E204)/(B205-B204), ""), "null")</f>
        <v>0</v>
      </c>
      <c r="S204" t="str">
        <f>IFERROR(IF(A205=A204, (I205-I204)/(B205-B204), ""), "null")</f>
        <v>null</v>
      </c>
      <c r="T204" t="str">
        <f>IFERROR(IF(A205=A204, (M205-M204)/(B205-B204), ""), "null")</f>
        <v>null</v>
      </c>
      <c r="U204">
        <f>ROUND(E204,0)</f>
        <v>99</v>
      </c>
      <c r="V204" t="str">
        <f>IFERROR(ROUND(I204,0),"null")</f>
        <v>null</v>
      </c>
      <c r="W204" t="str">
        <f>IFERROR(ROUND(M204,0), "null")</f>
        <v>null</v>
      </c>
      <c r="X204" t="str">
        <f>IF(AND(A205=A204, U205&gt;99, U204&gt;99), "full access", "")</f>
        <v/>
      </c>
      <c r="Y204" t="str">
        <f>IF(AND(A205=A204, V205&gt;99, V204&gt;99), "full access", "")</f>
        <v>full access</v>
      </c>
      <c r="Z204" t="str">
        <f>IF(AND(A205=A204, W205&gt;99, W204&gt;99), "full access", "")</f>
        <v>full access</v>
      </c>
      <c r="AA204" t="str">
        <f>IF(AND(ISNUMBER(S204), ISNUMBER(T204)), S204 - T204, "")</f>
        <v/>
      </c>
      <c r="AB204" t="str">
        <f>_xlfn.XLOOKUP(A204, Regions!A:A, Regions!B:B, "Not Found")</f>
        <v>Europe &amp; Central Asia</v>
      </c>
    </row>
    <row r="205" spans="1:28" ht="12.75" x14ac:dyDescent="0.2">
      <c r="A205" s="1" t="s">
        <v>119</v>
      </c>
      <c r="B205" s="1">
        <v>2020</v>
      </c>
      <c r="C205" s="1">
        <v>85.031997680000003</v>
      </c>
      <c r="D205" s="1">
        <v>52.89800262</v>
      </c>
      <c r="E205" s="1">
        <v>99.075000000000003</v>
      </c>
      <c r="F205" s="1">
        <v>0</v>
      </c>
      <c r="G205" s="1">
        <v>0.92500000000000004</v>
      </c>
      <c r="H205" s="1">
        <v>0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1" t="s">
        <v>21</v>
      </c>
      <c r="P205" s="1" t="s">
        <v>21</v>
      </c>
      <c r="Q205" s="1">
        <f>IF(A205=A204, B205-B204,"")</f>
        <v>5</v>
      </c>
      <c r="R205" t="str">
        <f>IFERROR(IF(A206=A205, (E206-E205)/(B206-B205), ""), "null")</f>
        <v/>
      </c>
      <c r="S205" t="str">
        <f>IFERROR(IF(A206=A205, (I206-I205)/(B206-B205), ""), "null")</f>
        <v/>
      </c>
      <c r="T205" t="str">
        <f>IFERROR(IF(A206=A205, (M206-M205)/(B206-B205), ""), "null")</f>
        <v/>
      </c>
      <c r="U205">
        <f>ROUND(E205,0)</f>
        <v>99</v>
      </c>
      <c r="V205" t="str">
        <f>IFERROR(ROUND(I205,0),"null")</f>
        <v>null</v>
      </c>
      <c r="W205" t="str">
        <f>IFERROR(ROUND(M205,0), "null")</f>
        <v>null</v>
      </c>
      <c r="X205" t="str">
        <f>IF(AND(A206=A205, U206&gt;99, U205&gt;99), "full access", "")</f>
        <v/>
      </c>
      <c r="Y205" t="str">
        <f>IF(AND(A206=A205, V206&gt;99, V205&gt;99), "full access", "")</f>
        <v/>
      </c>
      <c r="Z205" t="str">
        <f>IF(AND(A206=A205, W206&gt;99, W205&gt;99), "full access", "")</f>
        <v/>
      </c>
      <c r="AA205" t="str">
        <f>IF(AND(ISNUMBER(S205), ISNUMBER(T205)), S205 - T205, "")</f>
        <v/>
      </c>
      <c r="AB205" t="str">
        <f>_xlfn.XLOOKUP(A205, Regions!A:A, Regions!B:B, "Not Found")</f>
        <v>Europe &amp; Central Asia</v>
      </c>
    </row>
    <row r="206" spans="1:28" ht="12.75" x14ac:dyDescent="0.2">
      <c r="A206" s="1" t="s">
        <v>120</v>
      </c>
      <c r="B206" s="1">
        <v>2015</v>
      </c>
      <c r="C206" s="1">
        <v>7978.4960940000001</v>
      </c>
      <c r="D206" s="1">
        <v>92.179000849999994</v>
      </c>
      <c r="E206" s="1">
        <v>100.0000015</v>
      </c>
      <c r="F206" s="1">
        <v>0</v>
      </c>
      <c r="G206" s="1">
        <v>0</v>
      </c>
      <c r="H206" s="1">
        <v>0</v>
      </c>
      <c r="I206" s="1">
        <v>100</v>
      </c>
      <c r="J206" s="1">
        <v>0</v>
      </c>
      <c r="K206" s="1">
        <v>0</v>
      </c>
      <c r="L206" s="1">
        <v>0</v>
      </c>
      <c r="M206" s="1">
        <v>100</v>
      </c>
      <c r="N206" s="1">
        <v>0</v>
      </c>
      <c r="O206" s="1">
        <v>0</v>
      </c>
      <c r="P206" s="1">
        <v>0</v>
      </c>
      <c r="Q206" s="1" t="str">
        <f>IF(A206=A205, B206-B205,"")</f>
        <v/>
      </c>
      <c r="R206">
        <f>IFERROR(IF(A207=A206, (E207-E206)/(B207-B206), ""), "null")</f>
        <v>-2.999999992425728E-7</v>
      </c>
      <c r="S206">
        <f>IFERROR(IF(A207=A206, (I207-I206)/(B207-B206), ""), "null")</f>
        <v>0</v>
      </c>
      <c r="T206">
        <f>IFERROR(IF(A207=A206, (M207-M206)/(B207-B206), ""), "null")</f>
        <v>0</v>
      </c>
      <c r="U206">
        <f>ROUND(E206,0)</f>
        <v>100</v>
      </c>
      <c r="V206">
        <f>IFERROR(ROUND(I206,0),"null")</f>
        <v>100</v>
      </c>
      <c r="W206">
        <f>IFERROR(ROUND(M206,0), "null")</f>
        <v>100</v>
      </c>
      <c r="X206" t="str">
        <f>IF(AND(A207=A206, U207&gt;99, U206&gt;99), "full access", "")</f>
        <v>full access</v>
      </c>
      <c r="Y206" t="str">
        <f>IF(AND(A207=A206, V207&gt;99, V206&gt;99), "full access", "")</f>
        <v>full access</v>
      </c>
      <c r="Z206" t="str">
        <f>IF(AND(A207=A206, W207&gt;99, W206&gt;99), "full access", "")</f>
        <v>full access</v>
      </c>
      <c r="AA206">
        <f>IF(AND(ISNUMBER(S206), ISNUMBER(T206)), S206 - T206, "")</f>
        <v>0</v>
      </c>
      <c r="AB206" t="str">
        <f>_xlfn.XLOOKUP(A206, Regions!A:A, Regions!B:B, "Not Found")</f>
        <v>Europe &amp; Central Asia</v>
      </c>
    </row>
    <row r="207" spans="1:28" ht="12.75" x14ac:dyDescent="0.2">
      <c r="A207" s="1" t="s">
        <v>120</v>
      </c>
      <c r="B207" s="1">
        <v>2020</v>
      </c>
      <c r="C207" s="1">
        <v>8655.5410159999992</v>
      </c>
      <c r="D207" s="1">
        <v>92.58699799</v>
      </c>
      <c r="E207" s="1">
        <v>100</v>
      </c>
      <c r="F207" s="1">
        <v>0</v>
      </c>
      <c r="G207" s="1">
        <v>0</v>
      </c>
      <c r="H207" s="1">
        <v>0</v>
      </c>
      <c r="I207" s="1">
        <v>100</v>
      </c>
      <c r="J207" s="1">
        <v>0</v>
      </c>
      <c r="K207" s="1">
        <v>0</v>
      </c>
      <c r="L207" s="1">
        <v>0</v>
      </c>
      <c r="M207" s="1">
        <v>100</v>
      </c>
      <c r="N207" s="1">
        <v>0</v>
      </c>
      <c r="O207" s="1">
        <v>0</v>
      </c>
      <c r="P207" s="1">
        <v>0</v>
      </c>
      <c r="Q207" s="1">
        <f>IF(A207=A206, B207-B206,"")</f>
        <v>5</v>
      </c>
      <c r="R207" t="str">
        <f>IFERROR(IF(A208=A207, (E208-E207)/(B208-B207), ""), "null")</f>
        <v/>
      </c>
      <c r="S207" t="str">
        <f>IFERROR(IF(A208=A207, (I208-I207)/(B208-B207), ""), "null")</f>
        <v/>
      </c>
      <c r="T207" t="str">
        <f>IFERROR(IF(A208=A207, (M208-M207)/(B208-B207), ""), "null")</f>
        <v/>
      </c>
      <c r="U207">
        <f>ROUND(E207,0)</f>
        <v>100</v>
      </c>
      <c r="V207">
        <f>IFERROR(ROUND(I207,0),"null")</f>
        <v>100</v>
      </c>
      <c r="W207">
        <f>IFERROR(ROUND(M207,0), "null")</f>
        <v>100</v>
      </c>
      <c r="X207" t="str">
        <f>IF(AND(A208=A207, U208&gt;99, U207&gt;99), "full access", "")</f>
        <v/>
      </c>
      <c r="Y207" t="str">
        <f>IF(AND(A208=A207, V208&gt;99, V207&gt;99), "full access", "")</f>
        <v/>
      </c>
      <c r="Z207" t="str">
        <f>IF(AND(A208=A207, W208&gt;99, W207&gt;99), "full access", "")</f>
        <v/>
      </c>
      <c r="AA207" t="str">
        <f>IF(AND(ISNUMBER(S207), ISNUMBER(T207)), S207 - T207, "")</f>
        <v/>
      </c>
      <c r="AB207" t="str">
        <f>_xlfn.XLOOKUP(A207, Regions!A:A, Regions!B:B, "Not Found")</f>
        <v>Europe &amp; Central Asia</v>
      </c>
    </row>
    <row r="208" spans="1:28" ht="12.75" x14ac:dyDescent="0.2">
      <c r="A208" s="1" t="s">
        <v>121</v>
      </c>
      <c r="B208" s="1">
        <v>2015</v>
      </c>
      <c r="C208" s="1">
        <v>60578.488279999998</v>
      </c>
      <c r="D208" s="1">
        <v>69.565002440000001</v>
      </c>
      <c r="E208" s="1">
        <v>99.91703407</v>
      </c>
      <c r="F208" s="1">
        <v>0</v>
      </c>
      <c r="G208" s="1">
        <v>8.2965925910000002E-2</v>
      </c>
      <c r="H208" s="1">
        <v>0</v>
      </c>
      <c r="I208" s="1" t="s">
        <v>21</v>
      </c>
      <c r="J208" s="1" t="s">
        <v>21</v>
      </c>
      <c r="K208" s="1" t="s">
        <v>21</v>
      </c>
      <c r="L208" s="1" t="s">
        <v>21</v>
      </c>
      <c r="M208" s="1" t="s">
        <v>21</v>
      </c>
      <c r="N208" s="1" t="s">
        <v>21</v>
      </c>
      <c r="O208" s="1" t="s">
        <v>21</v>
      </c>
      <c r="P208" s="1" t="s">
        <v>21</v>
      </c>
      <c r="Q208" s="1" t="str">
        <f>IF(A208=A207, B208-B207,"")</f>
        <v/>
      </c>
      <c r="R208">
        <f>IFERROR(IF(A209=A208, (E209-E208)/(B209-B208), ""), "null")</f>
        <v>0</v>
      </c>
      <c r="S208" t="str">
        <f>IFERROR(IF(A209=A208, (I209-I208)/(B209-B208), ""), "null")</f>
        <v>null</v>
      </c>
      <c r="T208" t="str">
        <f>IFERROR(IF(A209=A208, (M209-M208)/(B209-B208), ""), "null")</f>
        <v>null</v>
      </c>
      <c r="U208">
        <f>ROUND(E208,0)</f>
        <v>100</v>
      </c>
      <c r="V208" t="str">
        <f>IFERROR(ROUND(I208,0),"null")</f>
        <v>null</v>
      </c>
      <c r="W208" t="str">
        <f>IFERROR(ROUND(M208,0), "null")</f>
        <v>null</v>
      </c>
      <c r="X208" t="str">
        <f>IF(AND(A209=A208, U209&gt;99, U208&gt;99), "full access", "")</f>
        <v>full access</v>
      </c>
      <c r="Y208" t="str">
        <f>IF(AND(A209=A208, V209&gt;99, V208&gt;99), "full access", "")</f>
        <v>full access</v>
      </c>
      <c r="Z208" t="str">
        <f>IF(AND(A209=A208, W209&gt;99, W208&gt;99), "full access", "")</f>
        <v>full access</v>
      </c>
      <c r="AA208" t="str">
        <f>IF(AND(ISNUMBER(S208), ISNUMBER(T208)), S208 - T208, "")</f>
        <v/>
      </c>
      <c r="AB208" t="str">
        <f>_xlfn.XLOOKUP(A208, Regions!A:A, Regions!B:B, "Not Found")</f>
        <v>Europe &amp; Central Asia</v>
      </c>
    </row>
    <row r="209" spans="1:28" ht="12.75" x14ac:dyDescent="0.2">
      <c r="A209" s="1" t="s">
        <v>121</v>
      </c>
      <c r="B209" s="1">
        <v>2020</v>
      </c>
      <c r="C209" s="1">
        <v>60461.828130000002</v>
      </c>
      <c r="D209" s="1">
        <v>71.038993840000003</v>
      </c>
      <c r="E209" s="1">
        <v>99.91703407</v>
      </c>
      <c r="F209" s="1">
        <v>0</v>
      </c>
      <c r="G209" s="1">
        <v>8.2965925910000002E-2</v>
      </c>
      <c r="H209" s="1">
        <v>0</v>
      </c>
      <c r="I209" s="1" t="s">
        <v>21</v>
      </c>
      <c r="J209" s="1" t="s">
        <v>21</v>
      </c>
      <c r="K209" s="1" t="s">
        <v>21</v>
      </c>
      <c r="L209" s="1" t="s">
        <v>21</v>
      </c>
      <c r="M209" s="1" t="s">
        <v>21</v>
      </c>
      <c r="N209" s="1" t="s">
        <v>21</v>
      </c>
      <c r="O209" s="1" t="s">
        <v>21</v>
      </c>
      <c r="P209" s="1" t="s">
        <v>21</v>
      </c>
      <c r="Q209" s="1">
        <f>IF(A209=A208, B209-B208,"")</f>
        <v>5</v>
      </c>
      <c r="R209" t="str">
        <f>IFERROR(IF(A210=A209, (E210-E209)/(B210-B209), ""), "null")</f>
        <v/>
      </c>
      <c r="S209" t="str">
        <f>IFERROR(IF(A210=A209, (I210-I209)/(B210-B209), ""), "null")</f>
        <v/>
      </c>
      <c r="T209" t="str">
        <f>IFERROR(IF(A210=A209, (M210-M209)/(B210-B209), ""), "null")</f>
        <v/>
      </c>
      <c r="U209">
        <f>ROUND(E209,0)</f>
        <v>100</v>
      </c>
      <c r="V209" t="str">
        <f>IFERROR(ROUND(I209,0),"null")</f>
        <v>null</v>
      </c>
      <c r="W209" t="str">
        <f>IFERROR(ROUND(M209,0), "null")</f>
        <v>null</v>
      </c>
      <c r="X209" t="str">
        <f>IF(AND(A210=A209, U210&gt;99, U209&gt;99), "full access", "")</f>
        <v/>
      </c>
      <c r="Y209" t="str">
        <f>IF(AND(A210=A209, V210&gt;99, V209&gt;99), "full access", "")</f>
        <v/>
      </c>
      <c r="Z209" t="str">
        <f>IF(AND(A210=A209, W210&gt;99, W209&gt;99), "full access", "")</f>
        <v/>
      </c>
      <c r="AA209" t="str">
        <f>IF(AND(ISNUMBER(S209), ISNUMBER(T209)), S209 - T209, "")</f>
        <v/>
      </c>
      <c r="AB209" t="str">
        <f>_xlfn.XLOOKUP(A209, Regions!A:A, Regions!B:B, "Not Found")</f>
        <v>Europe &amp; Central Asia</v>
      </c>
    </row>
    <row r="210" spans="1:28" ht="12.75" x14ac:dyDescent="0.2">
      <c r="A210" s="1" t="s">
        <v>122</v>
      </c>
      <c r="B210" s="1">
        <v>2015</v>
      </c>
      <c r="C210" s="1">
        <v>2891.0239259999998</v>
      </c>
      <c r="D210" s="1">
        <v>54.833004000000003</v>
      </c>
      <c r="E210" s="1">
        <v>90.416796289999994</v>
      </c>
      <c r="F210" s="1">
        <v>5.4073366030000001</v>
      </c>
      <c r="G210" s="1">
        <v>2.169821217</v>
      </c>
      <c r="H210" s="1">
        <v>2.006045893</v>
      </c>
      <c r="I210" s="1">
        <v>84.500709900000004</v>
      </c>
      <c r="J210" s="1">
        <v>8.4013357529999997</v>
      </c>
      <c r="K210" s="1">
        <v>3.055395678</v>
      </c>
      <c r="L210" s="1">
        <v>4.0425586710000001</v>
      </c>
      <c r="M210" s="1">
        <v>95.289990239999995</v>
      </c>
      <c r="N210" s="1">
        <v>2.9411220149999999</v>
      </c>
      <c r="O210" s="1">
        <v>1.440356529</v>
      </c>
      <c r="P210" s="1">
        <v>0.32853121530000001</v>
      </c>
      <c r="Q210" s="1" t="str">
        <f>IF(A210=A209, B210-B209,"")</f>
        <v/>
      </c>
      <c r="R210">
        <f>IFERROR(IF(A211=A210, (E211-E210)/(B211-B210), ""), "null")</f>
        <v>0.12262964200000112</v>
      </c>
      <c r="S210">
        <f>IFERROR(IF(A211=A210, (I211-I210)/(B211-B210), ""), "null")</f>
        <v>0.17984045199999912</v>
      </c>
      <c r="T210">
        <f>IFERROR(IF(A211=A210, (M211-M210)/(B211-B210), ""), "null")</f>
        <v>2.1605134000000702E-2</v>
      </c>
      <c r="U210">
        <f>ROUND(E210,0)</f>
        <v>90</v>
      </c>
      <c r="V210">
        <f>IFERROR(ROUND(I210,0),"null")</f>
        <v>85</v>
      </c>
      <c r="W210">
        <f>IFERROR(ROUND(M210,0), "null")</f>
        <v>95</v>
      </c>
      <c r="X210" t="str">
        <f>IF(AND(A211=A210, U211&gt;99, U210&gt;99), "full access", "")</f>
        <v/>
      </c>
      <c r="Y210" t="str">
        <f>IF(AND(A211=A210, V211&gt;99, V210&gt;99), "full access", "")</f>
        <v/>
      </c>
      <c r="Z210" t="str">
        <f>IF(AND(A211=A210, W211&gt;99, W210&gt;99), "full access", "")</f>
        <v/>
      </c>
      <c r="AA210">
        <f>IF(AND(ISNUMBER(S210), ISNUMBER(T210)), S210 - T210, "")</f>
        <v>0.15823531799999843</v>
      </c>
      <c r="AB210" t="str">
        <f>_xlfn.XLOOKUP(A210, Regions!A:A, Regions!B:B, "Not Found")</f>
        <v>Latin America &amp; Caribbean</v>
      </c>
    </row>
    <row r="211" spans="1:28" ht="12.75" x14ac:dyDescent="0.2">
      <c r="A211" s="1" t="s">
        <v>122</v>
      </c>
      <c r="B211" s="1">
        <v>2020</v>
      </c>
      <c r="C211" s="1">
        <v>2961.1608890000002</v>
      </c>
      <c r="D211" s="1">
        <v>56.311000819999997</v>
      </c>
      <c r="E211" s="1">
        <v>91.029944499999999</v>
      </c>
      <c r="F211" s="1">
        <v>5.3675709139999999</v>
      </c>
      <c r="G211" s="1">
        <v>1.8640102030000001</v>
      </c>
      <c r="H211" s="1">
        <v>1.7384743789999999</v>
      </c>
      <c r="I211" s="1">
        <v>85.39991216</v>
      </c>
      <c r="J211" s="1">
        <v>8.4907373709999998</v>
      </c>
      <c r="K211" s="1">
        <v>2.5689718949999998</v>
      </c>
      <c r="L211" s="1">
        <v>3.540378574</v>
      </c>
      <c r="M211" s="1">
        <v>95.398015909999998</v>
      </c>
      <c r="N211" s="1">
        <v>2.944456223</v>
      </c>
      <c r="O211" s="1">
        <v>1.317064322</v>
      </c>
      <c r="P211" s="1">
        <v>0.34046355</v>
      </c>
      <c r="Q211" s="1">
        <f>IF(A211=A210, B211-B210,"")</f>
        <v>5</v>
      </c>
      <c r="R211" t="str">
        <f>IFERROR(IF(A212=A211, (E212-E211)/(B212-B211), ""), "null")</f>
        <v/>
      </c>
      <c r="S211" t="str">
        <f>IFERROR(IF(A212=A211, (I212-I211)/(B212-B211), ""), "null")</f>
        <v/>
      </c>
      <c r="T211" t="str">
        <f>IFERROR(IF(A212=A211, (M212-M211)/(B212-B211), ""), "null")</f>
        <v/>
      </c>
      <c r="U211">
        <f>ROUND(E211,0)</f>
        <v>91</v>
      </c>
      <c r="V211">
        <f>IFERROR(ROUND(I211,0),"null")</f>
        <v>85</v>
      </c>
      <c r="W211">
        <f>IFERROR(ROUND(M211,0), "null")</f>
        <v>95</v>
      </c>
      <c r="X211" t="str">
        <f>IF(AND(A212=A211, U212&gt;99, U211&gt;99), "full access", "")</f>
        <v/>
      </c>
      <c r="Y211" t="str">
        <f>IF(AND(A212=A211, V212&gt;99, V211&gt;99), "full access", "")</f>
        <v/>
      </c>
      <c r="Z211" t="str">
        <f>IF(AND(A212=A211, W212&gt;99, W211&gt;99), "full access", "")</f>
        <v/>
      </c>
      <c r="AA211" t="str">
        <f>IF(AND(ISNUMBER(S211), ISNUMBER(T211)), S211 - T211, "")</f>
        <v/>
      </c>
      <c r="AB211" t="str">
        <f>_xlfn.XLOOKUP(A211, Regions!A:A, Regions!B:B, "Not Found")</f>
        <v>Latin America &amp; Caribbean</v>
      </c>
    </row>
    <row r="212" spans="1:28" ht="12.75" x14ac:dyDescent="0.2">
      <c r="A212" s="1" t="s">
        <v>123</v>
      </c>
      <c r="B212" s="1">
        <v>2015</v>
      </c>
      <c r="C212" s="1">
        <v>127985.1406</v>
      </c>
      <c r="D212" s="1">
        <v>91.380996699999997</v>
      </c>
      <c r="E212" s="1">
        <v>98.922805479999994</v>
      </c>
      <c r="F212" s="1">
        <v>0</v>
      </c>
      <c r="G212" s="1">
        <v>1.0771945169999999</v>
      </c>
      <c r="H212" s="1">
        <v>0</v>
      </c>
      <c r="I212" s="1" t="s">
        <v>21</v>
      </c>
      <c r="J212" s="1" t="s">
        <v>21</v>
      </c>
      <c r="K212" s="1" t="s">
        <v>21</v>
      </c>
      <c r="L212" s="1" t="s">
        <v>21</v>
      </c>
      <c r="M212" s="1" t="s">
        <v>21</v>
      </c>
      <c r="N212" s="1" t="s">
        <v>21</v>
      </c>
      <c r="O212" s="1" t="s">
        <v>21</v>
      </c>
      <c r="P212" s="1" t="s">
        <v>21</v>
      </c>
      <c r="Q212" s="1" t="str">
        <f>IF(A212=A211, B212-B211,"")</f>
        <v/>
      </c>
      <c r="R212">
        <f>IFERROR(IF(A213=A212, (E213-E212)/(B213-B212), ""), "null")</f>
        <v>3.1221394000002078E-2</v>
      </c>
      <c r="S212" t="str">
        <f>IFERROR(IF(A213=A212, (I213-I212)/(B213-B212), ""), "null")</f>
        <v>null</v>
      </c>
      <c r="T212" t="str">
        <f>IFERROR(IF(A213=A212, (M213-M212)/(B213-B212), ""), "null")</f>
        <v>null</v>
      </c>
      <c r="U212">
        <f>ROUND(E212,0)</f>
        <v>99</v>
      </c>
      <c r="V212" t="str">
        <f>IFERROR(ROUND(I212,0),"null")</f>
        <v>null</v>
      </c>
      <c r="W212" t="str">
        <f>IFERROR(ROUND(M212,0), "null")</f>
        <v>null</v>
      </c>
      <c r="X212" t="str">
        <f>IF(AND(A213=A212, U213&gt;99, U212&gt;99), "full access", "")</f>
        <v/>
      </c>
      <c r="Y212" t="str">
        <f>IF(AND(A213=A212, V213&gt;99, V212&gt;99), "full access", "")</f>
        <v>full access</v>
      </c>
      <c r="Z212" t="str">
        <f>IF(AND(A213=A212, W213&gt;99, W212&gt;99), "full access", "")</f>
        <v>full access</v>
      </c>
      <c r="AA212" t="str">
        <f>IF(AND(ISNUMBER(S212), ISNUMBER(T212)), S212 - T212, "")</f>
        <v/>
      </c>
      <c r="AB212" t="str">
        <f>_xlfn.XLOOKUP(A212, Regions!A:A, Regions!B:B, "Not Found")</f>
        <v>East Asia &amp; Pacific</v>
      </c>
    </row>
    <row r="213" spans="1:28" ht="12.75" x14ac:dyDescent="0.2">
      <c r="A213" s="1" t="s">
        <v>123</v>
      </c>
      <c r="B213" s="1">
        <v>2020</v>
      </c>
      <c r="C213" s="1">
        <v>126476.46090000001</v>
      </c>
      <c r="D213" s="1">
        <v>91.781997680000003</v>
      </c>
      <c r="E213" s="1">
        <v>99.078912450000004</v>
      </c>
      <c r="F213" s="1">
        <v>0</v>
      </c>
      <c r="G213" s="1">
        <v>0.92108754670000004</v>
      </c>
      <c r="H213" s="1">
        <v>0</v>
      </c>
      <c r="I213" s="1" t="s">
        <v>21</v>
      </c>
      <c r="J213" s="1" t="s">
        <v>21</v>
      </c>
      <c r="K213" s="1" t="s">
        <v>21</v>
      </c>
      <c r="L213" s="1" t="s">
        <v>21</v>
      </c>
      <c r="M213" s="1" t="s">
        <v>21</v>
      </c>
      <c r="N213" s="1" t="s">
        <v>21</v>
      </c>
      <c r="O213" s="1" t="s">
        <v>21</v>
      </c>
      <c r="P213" s="1" t="s">
        <v>21</v>
      </c>
      <c r="Q213" s="1">
        <f>IF(A213=A212, B213-B212,"")</f>
        <v>5</v>
      </c>
      <c r="R213" t="str">
        <f>IFERROR(IF(A214=A213, (E214-E213)/(B214-B213), ""), "null")</f>
        <v/>
      </c>
      <c r="S213" t="str">
        <f>IFERROR(IF(A214=A213, (I214-I213)/(B214-B213), ""), "null")</f>
        <v/>
      </c>
      <c r="T213" t="str">
        <f>IFERROR(IF(A214=A213, (M214-M213)/(B214-B213), ""), "null")</f>
        <v/>
      </c>
      <c r="U213">
        <f>ROUND(E213,0)</f>
        <v>99</v>
      </c>
      <c r="V213" t="str">
        <f>IFERROR(ROUND(I213,0),"null")</f>
        <v>null</v>
      </c>
      <c r="W213" t="str">
        <f>IFERROR(ROUND(M213,0), "null")</f>
        <v>null</v>
      </c>
      <c r="X213" t="str">
        <f>IF(AND(A214=A213, U214&gt;99, U213&gt;99), "full access", "")</f>
        <v/>
      </c>
      <c r="Y213" t="str">
        <f>IF(AND(A214=A213, V214&gt;99, V213&gt;99), "full access", "")</f>
        <v/>
      </c>
      <c r="Z213" t="str">
        <f>IF(AND(A214=A213, W214&gt;99, W213&gt;99), "full access", "")</f>
        <v/>
      </c>
      <c r="AA213" t="str">
        <f>IF(AND(ISNUMBER(S213), ISNUMBER(T213)), S213 - T213, "")</f>
        <v/>
      </c>
      <c r="AB213" t="str">
        <f>_xlfn.XLOOKUP(A213, Regions!A:A, Regions!B:B, "Not Found")</f>
        <v>East Asia &amp; Pacific</v>
      </c>
    </row>
    <row r="214" spans="1:28" ht="12.75" x14ac:dyDescent="0.2">
      <c r="A214" s="1" t="s">
        <v>124</v>
      </c>
      <c r="B214" s="1">
        <v>2015</v>
      </c>
      <c r="C214" s="1">
        <v>9266.5732420000004</v>
      </c>
      <c r="D214" s="1">
        <v>90.256004329999996</v>
      </c>
      <c r="E214" s="1">
        <v>99.006784909999993</v>
      </c>
      <c r="F214" s="1">
        <v>0.15240298360000001</v>
      </c>
      <c r="G214" s="1">
        <v>0.78123116479999999</v>
      </c>
      <c r="H214" s="1">
        <v>5.958093834E-2</v>
      </c>
      <c r="I214" s="1">
        <v>97.362315390000006</v>
      </c>
      <c r="J214" s="1">
        <v>0.62427255179999996</v>
      </c>
      <c r="K214" s="1">
        <v>1.973552059</v>
      </c>
      <c r="L214" s="1">
        <v>3.986E-2</v>
      </c>
      <c r="M214" s="1">
        <v>99.184316820000006</v>
      </c>
      <c r="N214" s="1">
        <v>0.10146013550000001</v>
      </c>
      <c r="O214" s="1">
        <v>0.65251304369999996</v>
      </c>
      <c r="P214" s="1">
        <v>6.1710000000000001E-2</v>
      </c>
      <c r="Q214" s="1" t="str">
        <f>IF(A214=A213, B214-B213,"")</f>
        <v/>
      </c>
      <c r="R214">
        <f>IFERROR(IF(A215=A214, (E215-E214)/(B215-B214), ""), "null")</f>
        <v>-1.3296389999999292E-2</v>
      </c>
      <c r="S214">
        <f>IFERROR(IF(A215=A214, (I215-I214)/(B215-B214), ""), "null")</f>
        <v>-1.0167340000000991E-2</v>
      </c>
      <c r="T214">
        <f>IFERROR(IF(A215=A214, (M215-M214)/(B215-B214), ""), "null")</f>
        <v>-1.8220846000002667E-2</v>
      </c>
      <c r="U214">
        <f>ROUND(E214,0)</f>
        <v>99</v>
      </c>
      <c r="V214">
        <f>IFERROR(ROUND(I214,0),"null")</f>
        <v>97</v>
      </c>
      <c r="W214">
        <f>IFERROR(ROUND(M214,0), "null")</f>
        <v>99</v>
      </c>
      <c r="X214" t="str">
        <f>IF(AND(A215=A214, U215&gt;99, U214&gt;99), "full access", "")</f>
        <v/>
      </c>
      <c r="Y214" t="str">
        <f>IF(AND(A215=A214, V215&gt;99, V214&gt;99), "full access", "")</f>
        <v/>
      </c>
      <c r="Z214" t="str">
        <f>IF(AND(A215=A214, W215&gt;99, W214&gt;99), "full access", "")</f>
        <v/>
      </c>
      <c r="AA214">
        <f>IF(AND(ISNUMBER(S214), ISNUMBER(T214)), S214 - T214, "")</f>
        <v>8.0535060000016759E-3</v>
      </c>
      <c r="AB214" t="str">
        <f>_xlfn.XLOOKUP(A214, Regions!A:A, Regions!B:B, "Not Found")</f>
        <v>Middle East &amp; North Africa</v>
      </c>
    </row>
    <row r="215" spans="1:28" ht="12.75" x14ac:dyDescent="0.2">
      <c r="A215" s="1" t="s">
        <v>124</v>
      </c>
      <c r="B215" s="1">
        <v>2020</v>
      </c>
      <c r="C215" s="1">
        <v>10203.139649999999</v>
      </c>
      <c r="D215" s="1">
        <v>91.417999269999996</v>
      </c>
      <c r="E215" s="1">
        <v>98.940302959999997</v>
      </c>
      <c r="F215" s="1">
        <v>0.1462147369</v>
      </c>
      <c r="G215" s="1">
        <v>0.8536474704</v>
      </c>
      <c r="H215" s="1">
        <v>5.9834831790000001E-2</v>
      </c>
      <c r="I215" s="1">
        <v>97.311478690000001</v>
      </c>
      <c r="J215" s="1">
        <v>0.62394659450000001</v>
      </c>
      <c r="K215" s="1">
        <v>2.0247147160000001</v>
      </c>
      <c r="L215" s="1">
        <v>3.986E-2</v>
      </c>
      <c r="M215" s="1">
        <v>99.093212589999993</v>
      </c>
      <c r="N215" s="1">
        <v>0.1013669408</v>
      </c>
      <c r="O215" s="1">
        <v>0.74371047069999996</v>
      </c>
      <c r="P215" s="1">
        <v>6.1710000000000001E-2</v>
      </c>
      <c r="Q215" s="1">
        <f>IF(A215=A214, B215-B214,"")</f>
        <v>5</v>
      </c>
      <c r="R215" t="str">
        <f>IFERROR(IF(A216=A215, (E216-E215)/(B216-B215), ""), "null")</f>
        <v/>
      </c>
      <c r="S215" t="str">
        <f>IFERROR(IF(A216=A215, (I216-I215)/(B216-B215), ""), "null")</f>
        <v/>
      </c>
      <c r="T215" t="str">
        <f>IFERROR(IF(A216=A215, (M216-M215)/(B216-B215), ""), "null")</f>
        <v/>
      </c>
      <c r="U215">
        <f>ROUND(E215,0)</f>
        <v>99</v>
      </c>
      <c r="V215">
        <f>IFERROR(ROUND(I215,0),"null")</f>
        <v>97</v>
      </c>
      <c r="W215">
        <f>IFERROR(ROUND(M215,0), "null")</f>
        <v>99</v>
      </c>
      <c r="X215" t="str">
        <f>IF(AND(A216=A215, U216&gt;99, U215&gt;99), "full access", "")</f>
        <v/>
      </c>
      <c r="Y215" t="str">
        <f>IF(AND(A216=A215, V216&gt;99, V215&gt;99), "full access", "")</f>
        <v/>
      </c>
      <c r="Z215" t="str">
        <f>IF(AND(A216=A215, W216&gt;99, W215&gt;99), "full access", "")</f>
        <v/>
      </c>
      <c r="AA215" t="str">
        <f>IF(AND(ISNUMBER(S215), ISNUMBER(T215)), S215 - T215, "")</f>
        <v/>
      </c>
      <c r="AB215" t="str">
        <f>_xlfn.XLOOKUP(A215, Regions!A:A, Regions!B:B, "Not Found")</f>
        <v>Middle East &amp; North Africa</v>
      </c>
    </row>
    <row r="216" spans="1:28" ht="12.75" x14ac:dyDescent="0.2">
      <c r="A216" s="1" t="s">
        <v>125</v>
      </c>
      <c r="B216" s="1">
        <v>2015</v>
      </c>
      <c r="C216" s="1">
        <v>17572.009770000001</v>
      </c>
      <c r="D216" s="1">
        <v>57.191001890000003</v>
      </c>
      <c r="E216" s="1">
        <v>95.025334409999999</v>
      </c>
      <c r="F216" s="1">
        <v>1.812908425</v>
      </c>
      <c r="G216" s="1">
        <v>2.9043926519999999</v>
      </c>
      <c r="H216" s="1">
        <v>0.25736451110000003</v>
      </c>
      <c r="I216" s="1">
        <v>90.747497839999994</v>
      </c>
      <c r="J216" s="1">
        <v>1.8667718499999999</v>
      </c>
      <c r="K216" s="1">
        <v>6.7845377490000001</v>
      </c>
      <c r="L216" s="1">
        <v>0.60119255559999996</v>
      </c>
      <c r="M216" s="1">
        <v>98.227409789999996</v>
      </c>
      <c r="N216" s="1">
        <v>1.7725902060000001</v>
      </c>
      <c r="O216" s="1">
        <v>0</v>
      </c>
      <c r="P216" s="1">
        <v>0</v>
      </c>
      <c r="Q216" s="1" t="str">
        <f>IF(A216=A215, B216-B215,"")</f>
        <v/>
      </c>
      <c r="R216">
        <f>IFERROR(IF(A217=A216, (E217-E216)/(B217-B216), ""), "null")</f>
        <v>8.1927182000001153E-2</v>
      </c>
      <c r="S216">
        <f>IFERROR(IF(A217=A216, (I217-I216)/(B217-B216), ""), "null")</f>
        <v>0.23835090000000037</v>
      </c>
      <c r="T216">
        <f>IFERROR(IF(A217=A216, (M217-M216)/(B217-B216), ""), "null")</f>
        <v>-4.5335692000000448E-2</v>
      </c>
      <c r="U216">
        <f>ROUND(E216,0)</f>
        <v>95</v>
      </c>
      <c r="V216">
        <f>IFERROR(ROUND(I216,0),"null")</f>
        <v>91</v>
      </c>
      <c r="W216">
        <f>IFERROR(ROUND(M216,0), "null")</f>
        <v>98</v>
      </c>
      <c r="X216" t="str">
        <f>IF(AND(A217=A216, U217&gt;99, U216&gt;99), "full access", "")</f>
        <v/>
      </c>
      <c r="Y216" t="str">
        <f>IF(AND(A217=A216, V217&gt;99, V216&gt;99), "full access", "")</f>
        <v/>
      </c>
      <c r="Z216" t="str">
        <f>IF(AND(A217=A216, W217&gt;99, W216&gt;99), "full access", "")</f>
        <v/>
      </c>
      <c r="AA216">
        <f>IF(AND(ISNUMBER(S216), ISNUMBER(T216)), S216 - T216, "")</f>
        <v>0.28368659200000079</v>
      </c>
      <c r="AB216" t="str">
        <f>_xlfn.XLOOKUP(A216, Regions!A:A, Regions!B:B, "Not Found")</f>
        <v>Europe &amp; Central Asia</v>
      </c>
    </row>
    <row r="217" spans="1:28" ht="12.75" x14ac:dyDescent="0.2">
      <c r="A217" s="1" t="s">
        <v>125</v>
      </c>
      <c r="B217" s="1">
        <v>2020</v>
      </c>
      <c r="C217" s="1">
        <v>18776.707030000001</v>
      </c>
      <c r="D217" s="1">
        <v>57.671001429999997</v>
      </c>
      <c r="E217" s="1">
        <v>95.434970320000005</v>
      </c>
      <c r="F217" s="1">
        <v>1.9414250390000001</v>
      </c>
      <c r="G217" s="1">
        <v>2.5459569339999999</v>
      </c>
      <c r="H217" s="1">
        <v>7.7647704710000001E-2</v>
      </c>
      <c r="I217" s="1">
        <v>91.939252339999996</v>
      </c>
      <c r="J217" s="1">
        <v>1.862616064</v>
      </c>
      <c r="K217" s="1">
        <v>6.0146930489999999</v>
      </c>
      <c r="L217" s="1">
        <v>0.18343854379999999</v>
      </c>
      <c r="M217" s="1">
        <v>98.000731329999994</v>
      </c>
      <c r="N217" s="1">
        <v>1.999268673</v>
      </c>
      <c r="O217" s="1">
        <v>0</v>
      </c>
      <c r="P217" s="1">
        <v>0</v>
      </c>
      <c r="Q217" s="1">
        <f>IF(A217=A216, B217-B216,"")</f>
        <v>5</v>
      </c>
      <c r="R217" t="str">
        <f>IFERROR(IF(A218=A217, (E218-E217)/(B218-B217), ""), "null")</f>
        <v/>
      </c>
      <c r="S217" t="str">
        <f>IFERROR(IF(A218=A217, (I218-I217)/(B218-B217), ""), "null")</f>
        <v/>
      </c>
      <c r="T217" t="str">
        <f>IFERROR(IF(A218=A217, (M218-M217)/(B218-B217), ""), "null")</f>
        <v/>
      </c>
      <c r="U217">
        <f>ROUND(E217,0)</f>
        <v>95</v>
      </c>
      <c r="V217">
        <f>IFERROR(ROUND(I217,0),"null")</f>
        <v>92</v>
      </c>
      <c r="W217">
        <f>IFERROR(ROUND(M217,0), "null")</f>
        <v>98</v>
      </c>
      <c r="X217" t="str">
        <f>IF(AND(A218=A217, U218&gt;99, U217&gt;99), "full access", "")</f>
        <v/>
      </c>
      <c r="Y217" t="str">
        <f>IF(AND(A218=A217, V218&gt;99, V217&gt;99), "full access", "")</f>
        <v/>
      </c>
      <c r="Z217" t="str">
        <f>IF(AND(A218=A217, W218&gt;99, W217&gt;99), "full access", "")</f>
        <v/>
      </c>
      <c r="AA217" t="str">
        <f>IF(AND(ISNUMBER(S217), ISNUMBER(T217)), S217 - T217, "")</f>
        <v/>
      </c>
      <c r="AB217" t="str">
        <f>_xlfn.XLOOKUP(A217, Regions!A:A, Regions!B:B, "Not Found")</f>
        <v>Europe &amp; Central Asia</v>
      </c>
    </row>
    <row r="218" spans="1:28" ht="12.75" x14ac:dyDescent="0.2">
      <c r="A218" s="1" t="s">
        <v>126</v>
      </c>
      <c r="B218" s="1">
        <v>2015</v>
      </c>
      <c r="C218" s="1">
        <v>47878.339840000001</v>
      </c>
      <c r="D218" s="1">
        <v>25.65799904</v>
      </c>
      <c r="E218" s="1">
        <v>58.196927979999998</v>
      </c>
      <c r="F218" s="1">
        <v>8.7967539769999998</v>
      </c>
      <c r="G218" s="1">
        <v>11.522918349999999</v>
      </c>
      <c r="H218" s="1">
        <v>21.483399689999999</v>
      </c>
      <c r="I218" s="1">
        <v>48.272161910000001</v>
      </c>
      <c r="J218" s="1">
        <v>10.37313934</v>
      </c>
      <c r="K218" s="1">
        <v>14.21683468</v>
      </c>
      <c r="L218" s="1">
        <v>27.13786408</v>
      </c>
      <c r="M218" s="1">
        <v>86.953147920000006</v>
      </c>
      <c r="N218" s="1">
        <v>4.2293042700000001</v>
      </c>
      <c r="O218" s="1">
        <v>3.7175043830000001</v>
      </c>
      <c r="P218" s="1">
        <v>5.1000434290000003</v>
      </c>
      <c r="Q218" s="1" t="str">
        <f>IF(A218=A217, B218-B217,"")</f>
        <v/>
      </c>
      <c r="R218">
        <f>IFERROR(IF(A219=A218, (E219-E218)/(B219-B218), ""), "null")</f>
        <v>0.6871927200000002</v>
      </c>
      <c r="S218">
        <f>IFERROR(IF(A219=A218, (I219-I218)/(B219-B218), ""), "null")</f>
        <v>0.7015634039999995</v>
      </c>
      <c r="T218">
        <f>IFERROR(IF(A219=A218, (M219-M218)/(B219-B218), ""), "null")</f>
        <v>4.4167059999978163E-3</v>
      </c>
      <c r="U218">
        <f>ROUND(E218,0)</f>
        <v>58</v>
      </c>
      <c r="V218">
        <f>IFERROR(ROUND(I218,0),"null")</f>
        <v>48</v>
      </c>
      <c r="W218">
        <f>IFERROR(ROUND(M218,0), "null")</f>
        <v>87</v>
      </c>
      <c r="X218" t="str">
        <f>IF(AND(A219=A218, U219&gt;99, U218&gt;99), "full access", "")</f>
        <v/>
      </c>
      <c r="Y218" t="str">
        <f>IF(AND(A219=A218, V219&gt;99, V218&gt;99), "full access", "")</f>
        <v/>
      </c>
      <c r="Z218" t="str">
        <f>IF(AND(A219=A218, W219&gt;99, W218&gt;99), "full access", "")</f>
        <v/>
      </c>
      <c r="AA218">
        <f>IF(AND(ISNUMBER(S218), ISNUMBER(T218)), S218 - T218, "")</f>
        <v>0.69714669800000173</v>
      </c>
      <c r="AB218" t="str">
        <f>_xlfn.XLOOKUP(A218, Regions!A:A, Regions!B:B, "Not Found")</f>
        <v>Sub-Saharan Africa</v>
      </c>
    </row>
    <row r="219" spans="1:28" ht="12.75" x14ac:dyDescent="0.2">
      <c r="A219" s="1" t="s">
        <v>126</v>
      </c>
      <c r="B219" s="1">
        <v>2020</v>
      </c>
      <c r="C219" s="1">
        <v>53771.300779999998</v>
      </c>
      <c r="D219" s="1">
        <v>27.994998930000001</v>
      </c>
      <c r="E219" s="1">
        <v>61.632891579999999</v>
      </c>
      <c r="F219" s="1">
        <v>9.54187005</v>
      </c>
      <c r="G219" s="1">
        <v>9.7800875240000007</v>
      </c>
      <c r="H219" s="1">
        <v>19.045150840000002</v>
      </c>
      <c r="I219" s="1">
        <v>51.779978929999999</v>
      </c>
      <c r="J219" s="1">
        <v>11.569004189999999</v>
      </c>
      <c r="K219" s="1">
        <v>12.519113219999999</v>
      </c>
      <c r="L219" s="1">
        <v>24.131903659999999</v>
      </c>
      <c r="M219" s="1">
        <v>86.975231449999995</v>
      </c>
      <c r="N219" s="1">
        <v>4.327944725</v>
      </c>
      <c r="O219" s="1">
        <v>2.7351426299999999</v>
      </c>
      <c r="P219" s="1">
        <v>5.9616811930000004</v>
      </c>
      <c r="Q219" s="1">
        <f>IF(A219=A218, B219-B218,"")</f>
        <v>5</v>
      </c>
      <c r="R219" t="str">
        <f>IFERROR(IF(A220=A219, (E220-E219)/(B220-B219), ""), "null")</f>
        <v/>
      </c>
      <c r="S219" t="str">
        <f>IFERROR(IF(A220=A219, (I220-I219)/(B220-B219), ""), "null")</f>
        <v/>
      </c>
      <c r="T219" t="str">
        <f>IFERROR(IF(A220=A219, (M220-M219)/(B220-B219), ""), "null")</f>
        <v/>
      </c>
      <c r="U219">
        <f>ROUND(E219,0)</f>
        <v>62</v>
      </c>
      <c r="V219">
        <f>IFERROR(ROUND(I219,0),"null")</f>
        <v>52</v>
      </c>
      <c r="W219">
        <f>IFERROR(ROUND(M219,0), "null")</f>
        <v>87</v>
      </c>
      <c r="X219" t="str">
        <f>IF(AND(A220=A219, U220&gt;99, U219&gt;99), "full access", "")</f>
        <v/>
      </c>
      <c r="Y219" t="str">
        <f>IF(AND(A220=A219, V220&gt;99, V219&gt;99), "full access", "")</f>
        <v/>
      </c>
      <c r="Z219" t="str">
        <f>IF(AND(A220=A219, W220&gt;99, W219&gt;99), "full access", "")</f>
        <v/>
      </c>
      <c r="AA219" t="str">
        <f>IF(AND(ISNUMBER(S219), ISNUMBER(T219)), S219 - T219, "")</f>
        <v/>
      </c>
      <c r="AB219" t="str">
        <f>_xlfn.XLOOKUP(A219, Regions!A:A, Regions!B:B, "Not Found")</f>
        <v>Sub-Saharan Africa</v>
      </c>
    </row>
    <row r="220" spans="1:28" ht="12.75" x14ac:dyDescent="0.2">
      <c r="A220" s="1" t="s">
        <v>127</v>
      </c>
      <c r="B220" s="1">
        <v>2015</v>
      </c>
      <c r="C220" s="1">
        <v>110.927002</v>
      </c>
      <c r="D220" s="1">
        <v>51.618999479999999</v>
      </c>
      <c r="E220" s="1">
        <v>73.848096589999997</v>
      </c>
      <c r="F220" s="1">
        <v>2.3408915690000001</v>
      </c>
      <c r="G220" s="1">
        <v>23.811011839999999</v>
      </c>
      <c r="H220" s="1">
        <v>0</v>
      </c>
      <c r="I220" s="1">
        <v>57.922252589999999</v>
      </c>
      <c r="J220" s="1">
        <v>1.6395879280000001</v>
      </c>
      <c r="K220" s="1">
        <v>40.438159480000003</v>
      </c>
      <c r="L220" s="1">
        <v>0</v>
      </c>
      <c r="M220" s="1">
        <v>88.774932000000007</v>
      </c>
      <c r="N220" s="1">
        <v>2.9982032959999998</v>
      </c>
      <c r="O220" s="1">
        <v>8.2268647060000006</v>
      </c>
      <c r="P220" s="1">
        <v>0</v>
      </c>
      <c r="Q220" s="1" t="str">
        <f>IF(A220=A219, B220-B219,"")</f>
        <v/>
      </c>
      <c r="R220">
        <f>IFERROR(IF(A221=A220, (E221-E220)/(B221-B220), ""), "null")</f>
        <v>0.82456485200000029</v>
      </c>
      <c r="S220">
        <f>IFERROR(IF(A221=A220, (I221-I220)/(B221-B220), ""), "null")</f>
        <v>0.61438646000000008</v>
      </c>
      <c r="T220">
        <f>IFERROR(IF(A221=A220, (M221-M220)/(B221-B220), ""), "null")</f>
        <v>0.55124856999999849</v>
      </c>
      <c r="U220">
        <f>ROUND(E220,0)</f>
        <v>74</v>
      </c>
      <c r="V220">
        <f>IFERROR(ROUND(I220,0),"null")</f>
        <v>58</v>
      </c>
      <c r="W220">
        <f>IFERROR(ROUND(M220,0), "null")</f>
        <v>89</v>
      </c>
      <c r="X220" t="str">
        <f>IF(AND(A221=A220, U221&gt;99, U220&gt;99), "full access", "")</f>
        <v/>
      </c>
      <c r="Y220" t="str">
        <f>IF(AND(A221=A220, V221&gt;99, V220&gt;99), "full access", "")</f>
        <v/>
      </c>
      <c r="Z220" t="str">
        <f>IF(AND(A221=A220, W221&gt;99, W220&gt;99), "full access", "")</f>
        <v/>
      </c>
      <c r="AA220">
        <f>IF(AND(ISNUMBER(S220), ISNUMBER(T220)), S220 - T220, "")</f>
        <v>6.3137890000001584E-2</v>
      </c>
      <c r="AB220" t="str">
        <f>_xlfn.XLOOKUP(A220, Regions!A:A, Regions!B:B, "Not Found")</f>
        <v>East Asia &amp; Pacific</v>
      </c>
    </row>
    <row r="221" spans="1:28" ht="12.75" x14ac:dyDescent="0.2">
      <c r="A221" s="1" t="s">
        <v>127</v>
      </c>
      <c r="B221" s="1">
        <v>2020</v>
      </c>
      <c r="C221" s="1">
        <v>119.44599909999999</v>
      </c>
      <c r="D221" s="1">
        <v>55.593997960000003</v>
      </c>
      <c r="E221" s="1">
        <v>77.970920849999999</v>
      </c>
      <c r="F221" s="1">
        <v>4.0768996250000002</v>
      </c>
      <c r="G221" s="1">
        <v>17.952179529999999</v>
      </c>
      <c r="H221" s="1">
        <v>0</v>
      </c>
      <c r="I221" s="1">
        <v>60.99418489</v>
      </c>
      <c r="J221" s="1">
        <v>2.0966097989999999</v>
      </c>
      <c r="K221" s="1">
        <v>36.909205319999998</v>
      </c>
      <c r="L221" s="1">
        <v>0</v>
      </c>
      <c r="M221" s="1">
        <v>91.531174849999999</v>
      </c>
      <c r="N221" s="1">
        <v>5.6586664610000001</v>
      </c>
      <c r="O221" s="1">
        <v>2.8101586909999998</v>
      </c>
      <c r="P221" s="1">
        <v>0</v>
      </c>
      <c r="Q221" s="1">
        <f>IF(A221=A220, B221-B220,"")</f>
        <v>5</v>
      </c>
      <c r="R221" t="str">
        <f>IFERROR(IF(A222=A221, (E222-E221)/(B222-B221), ""), "null")</f>
        <v/>
      </c>
      <c r="S221" t="str">
        <f>IFERROR(IF(A222=A221, (I222-I221)/(B222-B221), ""), "null")</f>
        <v/>
      </c>
      <c r="T221" t="str">
        <f>IFERROR(IF(A222=A221, (M222-M221)/(B222-B221), ""), "null")</f>
        <v/>
      </c>
      <c r="U221">
        <f>ROUND(E221,0)</f>
        <v>78</v>
      </c>
      <c r="V221">
        <f>IFERROR(ROUND(I221,0),"null")</f>
        <v>61</v>
      </c>
      <c r="W221">
        <f>IFERROR(ROUND(M221,0), "null")</f>
        <v>92</v>
      </c>
      <c r="X221" t="str">
        <f>IF(AND(A222=A221, U222&gt;99, U221&gt;99), "full access", "")</f>
        <v/>
      </c>
      <c r="Y221" t="str">
        <f>IF(AND(A222=A221, V222&gt;99, V221&gt;99), "full access", "")</f>
        <v/>
      </c>
      <c r="Z221" t="str">
        <f>IF(AND(A222=A221, W222&gt;99, W221&gt;99), "full access", "")</f>
        <v/>
      </c>
      <c r="AA221" t="str">
        <f>IF(AND(ISNUMBER(S221), ISNUMBER(T221)), S221 - T221, "")</f>
        <v/>
      </c>
      <c r="AB221" t="str">
        <f>_xlfn.XLOOKUP(A221, Regions!A:A, Regions!B:B, "Not Found")</f>
        <v>East Asia &amp; Pacific</v>
      </c>
    </row>
    <row r="222" spans="1:28" ht="12.75" x14ac:dyDescent="0.2">
      <c r="A222" s="1" t="s">
        <v>128</v>
      </c>
      <c r="B222" s="1">
        <v>2015</v>
      </c>
      <c r="C222" s="1">
        <v>3835.5878910000001</v>
      </c>
      <c r="D222" s="1">
        <v>100</v>
      </c>
      <c r="E222" s="1">
        <v>100</v>
      </c>
      <c r="F222" s="1">
        <v>0</v>
      </c>
      <c r="G222" s="1">
        <v>0</v>
      </c>
      <c r="H222" s="1">
        <v>0</v>
      </c>
      <c r="I222" s="1" t="s">
        <v>21</v>
      </c>
      <c r="J222" s="1" t="s">
        <v>21</v>
      </c>
      <c r="K222" s="1" t="s">
        <v>21</v>
      </c>
      <c r="L222" s="1" t="s">
        <v>21</v>
      </c>
      <c r="M222" s="1" t="s">
        <v>21</v>
      </c>
      <c r="N222" s="1" t="s">
        <v>21</v>
      </c>
      <c r="O222" s="1" t="s">
        <v>21</v>
      </c>
      <c r="P222" s="1" t="s">
        <v>21</v>
      </c>
      <c r="Q222" s="1" t="str">
        <f>IF(A222=A221, B222-B221,"")</f>
        <v/>
      </c>
      <c r="R222">
        <f>IFERROR(IF(A223=A222, (E223-E222)/(B223-B222), ""), "null")</f>
        <v>0</v>
      </c>
      <c r="S222" t="str">
        <f>IFERROR(IF(A223=A222, (I223-I222)/(B223-B222), ""), "null")</f>
        <v>null</v>
      </c>
      <c r="T222" t="str">
        <f>IFERROR(IF(A223=A222, (M223-M222)/(B223-B222), ""), "null")</f>
        <v>null</v>
      </c>
      <c r="U222">
        <f>ROUND(E222,0)</f>
        <v>100</v>
      </c>
      <c r="V222" t="str">
        <f>IFERROR(ROUND(I222,0),"null")</f>
        <v>null</v>
      </c>
      <c r="W222" t="str">
        <f>IFERROR(ROUND(M222,0), "null")</f>
        <v>null</v>
      </c>
      <c r="X222" t="str">
        <f>IF(AND(A223=A222, U223&gt;99, U222&gt;99), "full access", "")</f>
        <v>full access</v>
      </c>
      <c r="Y222" t="str">
        <f>IF(AND(A223=A222, V223&gt;99, V222&gt;99), "full access", "")</f>
        <v>full access</v>
      </c>
      <c r="Z222" t="str">
        <f>IF(AND(A223=A222, W223&gt;99, W222&gt;99), "full access", "")</f>
        <v>full access</v>
      </c>
      <c r="AA222" t="str">
        <f>IF(AND(ISNUMBER(S222), ISNUMBER(T222)), S222 - T222, "")</f>
        <v/>
      </c>
      <c r="AB222" t="str">
        <f>_xlfn.XLOOKUP(A222, Regions!A:A, Regions!B:B, "Not Found")</f>
        <v>Middle East &amp; North Africa</v>
      </c>
    </row>
    <row r="223" spans="1:28" ht="12.75" x14ac:dyDescent="0.2">
      <c r="A223" s="1" t="s">
        <v>128</v>
      </c>
      <c r="B223" s="1">
        <v>2020</v>
      </c>
      <c r="C223" s="1">
        <v>4270.5629879999997</v>
      </c>
      <c r="D223" s="1">
        <v>100</v>
      </c>
      <c r="E223" s="1">
        <v>100</v>
      </c>
      <c r="F223" s="1">
        <v>0</v>
      </c>
      <c r="G223" s="1">
        <v>0</v>
      </c>
      <c r="H223" s="1">
        <v>0</v>
      </c>
      <c r="I223" s="1" t="s">
        <v>21</v>
      </c>
      <c r="J223" s="1" t="s">
        <v>21</v>
      </c>
      <c r="K223" s="1" t="s">
        <v>21</v>
      </c>
      <c r="L223" s="1" t="s">
        <v>21</v>
      </c>
      <c r="M223" s="1" t="s">
        <v>21</v>
      </c>
      <c r="N223" s="1" t="s">
        <v>21</v>
      </c>
      <c r="O223" s="1" t="s">
        <v>21</v>
      </c>
      <c r="P223" s="1" t="s">
        <v>21</v>
      </c>
      <c r="Q223" s="1">
        <f>IF(A223=A222, B223-B222,"")</f>
        <v>5</v>
      </c>
      <c r="R223" t="str">
        <f>IFERROR(IF(A224=A223, (E224-E223)/(B224-B223), ""), "null")</f>
        <v/>
      </c>
      <c r="S223" t="str">
        <f>IFERROR(IF(A224=A223, (I224-I223)/(B224-B223), ""), "null")</f>
        <v/>
      </c>
      <c r="T223" t="str">
        <f>IFERROR(IF(A224=A223, (M224-M223)/(B224-B223), ""), "null")</f>
        <v/>
      </c>
      <c r="U223">
        <f>ROUND(E223,0)</f>
        <v>100</v>
      </c>
      <c r="V223" t="str">
        <f>IFERROR(ROUND(I223,0),"null")</f>
        <v>null</v>
      </c>
      <c r="W223" t="str">
        <f>IFERROR(ROUND(M223,0), "null")</f>
        <v>null</v>
      </c>
      <c r="X223" t="str">
        <f>IF(AND(A224=A223, U224&gt;99, U223&gt;99), "full access", "")</f>
        <v/>
      </c>
      <c r="Y223" t="str">
        <f>IF(AND(A224=A223, V224&gt;99, V223&gt;99), "full access", "")</f>
        <v/>
      </c>
      <c r="Z223" t="str">
        <f>IF(AND(A224=A223, W224&gt;99, W223&gt;99), "full access", "")</f>
        <v/>
      </c>
      <c r="AA223" t="str">
        <f>IF(AND(ISNUMBER(S223), ISNUMBER(T223)), S223 - T223, "")</f>
        <v/>
      </c>
      <c r="AB223" t="str">
        <f>_xlfn.XLOOKUP(A223, Regions!A:A, Regions!B:B, "Not Found")</f>
        <v>Middle East &amp; North Africa</v>
      </c>
    </row>
    <row r="224" spans="1:28" ht="12.75" x14ac:dyDescent="0.2">
      <c r="A224" s="1" t="s">
        <v>129</v>
      </c>
      <c r="B224" s="1">
        <v>2015</v>
      </c>
      <c r="C224" s="1">
        <v>5959.1259769999997</v>
      </c>
      <c r="D224" s="1">
        <v>35.777000430000001</v>
      </c>
      <c r="E224" s="1">
        <v>88.441761249999999</v>
      </c>
      <c r="F224" s="1">
        <v>1.7899358359999999</v>
      </c>
      <c r="G224" s="1">
        <v>2.2480629049999998</v>
      </c>
      <c r="H224" s="1">
        <v>7.5202400129999996</v>
      </c>
      <c r="I224" s="1">
        <v>83.105217640000006</v>
      </c>
      <c r="J224" s="1">
        <v>2.4159736540000001</v>
      </c>
      <c r="K224" s="1">
        <v>3.3531687830000001</v>
      </c>
      <c r="L224" s="1">
        <v>11.12563993</v>
      </c>
      <c r="M224" s="1">
        <v>98.021346449999996</v>
      </c>
      <c r="N224" s="1">
        <v>0.66614053719999999</v>
      </c>
      <c r="O224" s="1">
        <v>0.26429650360000001</v>
      </c>
      <c r="P224" s="1">
        <v>1.04821651</v>
      </c>
      <c r="Q224" s="1" t="str">
        <f>IF(A224=A223, B224-B223,"")</f>
        <v/>
      </c>
      <c r="R224">
        <f>IFERROR(IF(A225=A224, (E225-E224)/(B225-B224), ""), "null")</f>
        <v>0.65150879400000006</v>
      </c>
      <c r="S224">
        <f>IFERROR(IF(A225=A224, (I225-I224)/(B225-B224), ""), "null")</f>
        <v>0.83064227200000007</v>
      </c>
      <c r="T224">
        <f>IFERROR(IF(A225=A224, (M225-M224)/(B225-B224), ""), "null")</f>
        <v>0.25726917199999944</v>
      </c>
      <c r="U224">
        <f>ROUND(E224,0)</f>
        <v>88</v>
      </c>
      <c r="V224">
        <f>IFERROR(ROUND(I224,0),"null")</f>
        <v>83</v>
      </c>
      <c r="W224">
        <f>IFERROR(ROUND(M224,0), "null")</f>
        <v>98</v>
      </c>
      <c r="X224" t="str">
        <f>IF(AND(A225=A224, U225&gt;99, U224&gt;99), "full access", "")</f>
        <v/>
      </c>
      <c r="Y224" t="str">
        <f>IF(AND(A225=A224, V225&gt;99, V224&gt;99), "full access", "")</f>
        <v/>
      </c>
      <c r="Z224" t="str">
        <f>IF(AND(A225=A224, W225&gt;99, W224&gt;99), "full access", "")</f>
        <v/>
      </c>
      <c r="AA224">
        <f>IF(AND(ISNUMBER(S224), ISNUMBER(T224)), S224 - T224, "")</f>
        <v>0.57337310000000064</v>
      </c>
      <c r="AB224" t="str">
        <f>_xlfn.XLOOKUP(A224, Regions!A:A, Regions!B:B, "Not Found")</f>
        <v>Europe &amp; Central Asia</v>
      </c>
    </row>
    <row r="225" spans="1:28" ht="12.75" x14ac:dyDescent="0.2">
      <c r="A225" s="1" t="s">
        <v>129</v>
      </c>
      <c r="B225" s="1">
        <v>2020</v>
      </c>
      <c r="C225" s="1">
        <v>6524.1909180000002</v>
      </c>
      <c r="D225" s="1">
        <v>36.855998990000003</v>
      </c>
      <c r="E225" s="1">
        <v>91.699305219999999</v>
      </c>
      <c r="F225" s="1">
        <v>1.900734111</v>
      </c>
      <c r="G225" s="1">
        <v>1.8656486999999999</v>
      </c>
      <c r="H225" s="1">
        <v>4.5343119649999997</v>
      </c>
      <c r="I225" s="1">
        <v>87.258429000000007</v>
      </c>
      <c r="J225" s="1">
        <v>2.606070485</v>
      </c>
      <c r="K225" s="1">
        <v>2.9545936840000002</v>
      </c>
      <c r="L225" s="1">
        <v>7.1809068319999998</v>
      </c>
      <c r="M225" s="1">
        <v>99.307692309999993</v>
      </c>
      <c r="N225" s="1">
        <v>0.6923076923</v>
      </c>
      <c r="O225" s="1">
        <v>0</v>
      </c>
      <c r="P225" s="1">
        <v>0</v>
      </c>
      <c r="Q225" s="1">
        <f>IF(A225=A224, B225-B224,"")</f>
        <v>5</v>
      </c>
      <c r="R225" t="str">
        <f>IFERROR(IF(A226=A225, (E226-E225)/(B226-B225), ""), "null")</f>
        <v/>
      </c>
      <c r="S225" t="str">
        <f>IFERROR(IF(A226=A225, (I226-I225)/(B226-B225), ""), "null")</f>
        <v/>
      </c>
      <c r="T225" t="str">
        <f>IFERROR(IF(A226=A225, (M226-M225)/(B226-B225), ""), "null")</f>
        <v/>
      </c>
      <c r="U225">
        <f>ROUND(E225,0)</f>
        <v>92</v>
      </c>
      <c r="V225">
        <f>IFERROR(ROUND(I225,0),"null")</f>
        <v>87</v>
      </c>
      <c r="W225">
        <f>IFERROR(ROUND(M225,0), "null")</f>
        <v>99</v>
      </c>
      <c r="X225" t="str">
        <f>IF(AND(A226=A225, U226&gt;99, U225&gt;99), "full access", "")</f>
        <v/>
      </c>
      <c r="Y225" t="str">
        <f>IF(AND(A226=A225, V226&gt;99, V225&gt;99), "full access", "")</f>
        <v/>
      </c>
      <c r="Z225" t="str">
        <f>IF(AND(A226=A225, W226&gt;99, W225&gt;99), "full access", "")</f>
        <v/>
      </c>
      <c r="AA225" t="str">
        <f>IF(AND(ISNUMBER(S225), ISNUMBER(T225)), S225 - T225, "")</f>
        <v/>
      </c>
      <c r="AB225" t="str">
        <f>_xlfn.XLOOKUP(A225, Regions!A:A, Regions!B:B, "Not Found")</f>
        <v>Europe &amp; Central Asia</v>
      </c>
    </row>
    <row r="226" spans="1:28" ht="12.75" x14ac:dyDescent="0.2">
      <c r="A226" s="1" t="s">
        <v>130</v>
      </c>
      <c r="B226" s="1">
        <v>2015</v>
      </c>
      <c r="C226" s="1">
        <v>6741.1601559999999</v>
      </c>
      <c r="D226" s="1">
        <v>33.10799789</v>
      </c>
      <c r="E226" s="1">
        <v>77.460572209999995</v>
      </c>
      <c r="F226" s="1">
        <v>3.0523403340000002</v>
      </c>
      <c r="G226" s="1">
        <v>14.22792235</v>
      </c>
      <c r="H226" s="1">
        <v>5.2591651080000004</v>
      </c>
      <c r="I226" s="1">
        <v>70.239686550000002</v>
      </c>
      <c r="J226" s="1">
        <v>4.1702933629999999</v>
      </c>
      <c r="K226" s="1">
        <v>18.202221389999998</v>
      </c>
      <c r="L226" s="1">
        <v>7.3877986939999998</v>
      </c>
      <c r="M226" s="1">
        <v>92.049779979999997</v>
      </c>
      <c r="N226" s="1">
        <v>0.79360784900000003</v>
      </c>
      <c r="O226" s="1">
        <v>6.1981767950000002</v>
      </c>
      <c r="P226" s="1">
        <v>0.95843537109999999</v>
      </c>
      <c r="Q226" s="1" t="str">
        <f>IF(A226=A225, B226-B225,"")</f>
        <v/>
      </c>
      <c r="R226">
        <f>IFERROR(IF(A227=A226, (E227-E226)/(B227-B226), ""), "null")</f>
        <v>1.551834194</v>
      </c>
      <c r="S226">
        <f>IFERROR(IF(A227=A226, (I227-I226)/(B227-B226), ""), "null")</f>
        <v>1.6466545739999987</v>
      </c>
      <c r="T226">
        <f>IFERROR(IF(A227=A226, (M227-M226)/(B227-B226), ""), "null")</f>
        <v>1.0028964480000013</v>
      </c>
      <c r="U226">
        <f>ROUND(E226,0)</f>
        <v>77</v>
      </c>
      <c r="V226">
        <f>IFERROR(ROUND(I226,0),"null")</f>
        <v>70</v>
      </c>
      <c r="W226">
        <f>IFERROR(ROUND(M226,0), "null")</f>
        <v>92</v>
      </c>
      <c r="X226" t="str">
        <f>IF(AND(A227=A226, U227&gt;99, U226&gt;99), "full access", "")</f>
        <v/>
      </c>
      <c r="Y226" t="str">
        <f>IF(AND(A227=A226, V227&gt;99, V226&gt;99), "full access", "")</f>
        <v/>
      </c>
      <c r="Z226" t="str">
        <f>IF(AND(A227=A226, W227&gt;99, W226&gt;99), "full access", "")</f>
        <v/>
      </c>
      <c r="AA226">
        <f>IF(AND(ISNUMBER(S226), ISNUMBER(T226)), S226 - T226, "")</f>
        <v>0.64375812599999738</v>
      </c>
      <c r="AB226" t="str">
        <f>_xlfn.XLOOKUP(A226, Regions!A:A, Regions!B:B, "Not Found")</f>
        <v>East Asia &amp; Pacific</v>
      </c>
    </row>
    <row r="227" spans="1:28" ht="12.75" x14ac:dyDescent="0.2">
      <c r="A227" s="1" t="s">
        <v>130</v>
      </c>
      <c r="B227" s="1">
        <v>2020</v>
      </c>
      <c r="C227" s="1">
        <v>7275.5561520000001</v>
      </c>
      <c r="D227" s="1">
        <v>36.290000919999997</v>
      </c>
      <c r="E227" s="1">
        <v>85.219743179999995</v>
      </c>
      <c r="F227" s="1">
        <v>3.566857739</v>
      </c>
      <c r="G227" s="1">
        <v>10.62886799</v>
      </c>
      <c r="H227" s="1">
        <v>0.58453109380000001</v>
      </c>
      <c r="I227" s="1">
        <v>78.472959419999995</v>
      </c>
      <c r="J227" s="1">
        <v>5.5985837859999998</v>
      </c>
      <c r="K227" s="1">
        <v>15.010969599999999</v>
      </c>
      <c r="L227" s="1">
        <v>0.91748719570000004</v>
      </c>
      <c r="M227" s="1">
        <v>97.064262220000003</v>
      </c>
      <c r="N227" s="1">
        <v>0</v>
      </c>
      <c r="O227" s="1">
        <v>2.935737778</v>
      </c>
      <c r="P227" s="1">
        <v>0</v>
      </c>
      <c r="Q227" s="1">
        <f>IF(A227=A226, B227-B226,"")</f>
        <v>5</v>
      </c>
      <c r="R227" t="str">
        <f>IFERROR(IF(A228=A227, (E228-E227)/(B228-B227), ""), "null")</f>
        <v/>
      </c>
      <c r="S227" t="str">
        <f>IFERROR(IF(A228=A227, (I228-I227)/(B228-B227), ""), "null")</f>
        <v/>
      </c>
      <c r="T227" t="str">
        <f>IFERROR(IF(A228=A227, (M228-M227)/(B228-B227), ""), "null")</f>
        <v/>
      </c>
      <c r="U227">
        <f>ROUND(E227,0)</f>
        <v>85</v>
      </c>
      <c r="V227">
        <f>IFERROR(ROUND(I227,0),"null")</f>
        <v>78</v>
      </c>
      <c r="W227">
        <f>IFERROR(ROUND(M227,0), "null")</f>
        <v>97</v>
      </c>
      <c r="X227" t="str">
        <f>IF(AND(A228=A227, U228&gt;99, U227&gt;99), "full access", "")</f>
        <v/>
      </c>
      <c r="Y227" t="str">
        <f>IF(AND(A228=A227, V228&gt;99, V227&gt;99), "full access", "")</f>
        <v/>
      </c>
      <c r="Z227" t="str">
        <f>IF(AND(A228=A227, W228&gt;99, W227&gt;99), "full access", "")</f>
        <v/>
      </c>
      <c r="AA227" t="str">
        <f>IF(AND(ISNUMBER(S227), ISNUMBER(T227)), S227 - T227, "")</f>
        <v/>
      </c>
      <c r="AB227" t="str">
        <f>_xlfn.XLOOKUP(A227, Regions!A:A, Regions!B:B, "Not Found")</f>
        <v>East Asia &amp; Pacific</v>
      </c>
    </row>
    <row r="228" spans="1:28" ht="12.75" x14ac:dyDescent="0.2">
      <c r="A228" s="1" t="s">
        <v>131</v>
      </c>
      <c r="B228" s="1">
        <v>2015</v>
      </c>
      <c r="C228" s="1">
        <v>1997.6750489999999</v>
      </c>
      <c r="D228" s="1">
        <v>67.979995729999999</v>
      </c>
      <c r="E228" s="1">
        <v>98.525117280000003</v>
      </c>
      <c r="F228" s="1">
        <v>0.67870742309999998</v>
      </c>
      <c r="G228" s="1">
        <v>0.79617529310000001</v>
      </c>
      <c r="H228" s="1">
        <v>0</v>
      </c>
      <c r="I228" s="1">
        <v>97.854719009999997</v>
      </c>
      <c r="J228" s="1">
        <v>0</v>
      </c>
      <c r="K228" s="1">
        <v>2.145280992</v>
      </c>
      <c r="L228" s="1">
        <v>0</v>
      </c>
      <c r="M228" s="1">
        <v>98.840893339999994</v>
      </c>
      <c r="N228" s="1">
        <v>0.99839286199999999</v>
      </c>
      <c r="O228" s="1">
        <v>0.1607138001</v>
      </c>
      <c r="P228" s="1">
        <v>0</v>
      </c>
      <c r="Q228" s="1" t="str">
        <f>IF(A228=A227, B228-B227,"")</f>
        <v/>
      </c>
      <c r="R228">
        <f>IFERROR(IF(A229=A228, (E229-E228)/(B229-B228), ""), "null")</f>
        <v>5.14967740000003E-2</v>
      </c>
      <c r="S228">
        <f>IFERROR(IF(A229=A228, (I229-I228)/(B229-B228), ""), "null")</f>
        <v>0.14490082599999993</v>
      </c>
      <c r="T228">
        <f>IFERROR(IF(A229=A228, (M229-M228)/(B229-B228), ""), "null")</f>
        <v>7.206270000000359E-3</v>
      </c>
      <c r="U228">
        <f>ROUND(E228,0)</f>
        <v>99</v>
      </c>
      <c r="V228">
        <f>IFERROR(ROUND(I228,0),"null")</f>
        <v>98</v>
      </c>
      <c r="W228">
        <f>IFERROR(ROUND(M228,0), "null")</f>
        <v>99</v>
      </c>
      <c r="X228" t="str">
        <f>IF(AND(A229=A228, U229&gt;99, U228&gt;99), "full access", "")</f>
        <v/>
      </c>
      <c r="Y228" t="str">
        <f>IF(AND(A229=A228, V229&gt;99, V228&gt;99), "full access", "")</f>
        <v/>
      </c>
      <c r="Z228" t="str">
        <f>IF(AND(A229=A228, W229&gt;99, W228&gt;99), "full access", "")</f>
        <v/>
      </c>
      <c r="AA228">
        <f>IF(AND(ISNUMBER(S228), ISNUMBER(T228)), S228 - T228, "")</f>
        <v>0.13769455599999958</v>
      </c>
      <c r="AB228" t="str">
        <f>_xlfn.XLOOKUP(A228, Regions!A:A, Regions!B:B, "Not Found")</f>
        <v>Europe &amp; Central Asia</v>
      </c>
    </row>
    <row r="229" spans="1:28" ht="12.75" x14ac:dyDescent="0.2">
      <c r="A229" s="1" t="s">
        <v>131</v>
      </c>
      <c r="B229" s="1">
        <v>2020</v>
      </c>
      <c r="C229" s="1">
        <v>1886.2020259999999</v>
      </c>
      <c r="D229" s="1">
        <v>68.315002440000001</v>
      </c>
      <c r="E229" s="1">
        <v>98.782601150000005</v>
      </c>
      <c r="F229" s="1">
        <v>0.68230074240000005</v>
      </c>
      <c r="G229" s="1">
        <v>0.53509810369999999</v>
      </c>
      <c r="H229" s="1">
        <v>0</v>
      </c>
      <c r="I229" s="1">
        <v>98.579223139999996</v>
      </c>
      <c r="J229" s="1">
        <v>0</v>
      </c>
      <c r="K229" s="1">
        <v>1.4207768599999999</v>
      </c>
      <c r="L229" s="1">
        <v>0</v>
      </c>
      <c r="M229" s="1">
        <v>98.876924689999996</v>
      </c>
      <c r="N229" s="1">
        <v>0.99875681510000003</v>
      </c>
      <c r="O229" s="1">
        <v>0.1243184908</v>
      </c>
      <c r="P229" s="1">
        <v>0</v>
      </c>
      <c r="Q229" s="1">
        <f>IF(A229=A228, B229-B228,"")</f>
        <v>5</v>
      </c>
      <c r="R229" t="str">
        <f>IFERROR(IF(A230=A229, (E230-E229)/(B230-B229), ""), "null")</f>
        <v/>
      </c>
      <c r="S229" t="str">
        <f>IFERROR(IF(A230=A229, (I230-I229)/(B230-B229), ""), "null")</f>
        <v/>
      </c>
      <c r="T229" t="str">
        <f>IFERROR(IF(A230=A229, (M230-M229)/(B230-B229), ""), "null")</f>
        <v/>
      </c>
      <c r="U229">
        <f>ROUND(E229,0)</f>
        <v>99</v>
      </c>
      <c r="V229">
        <f>IFERROR(ROUND(I229,0),"null")</f>
        <v>99</v>
      </c>
      <c r="W229">
        <f>IFERROR(ROUND(M229,0), "null")</f>
        <v>99</v>
      </c>
      <c r="X229" t="str">
        <f>IF(AND(A230=A229, U230&gt;99, U229&gt;99), "full access", "")</f>
        <v/>
      </c>
      <c r="Y229" t="str">
        <f>IF(AND(A230=A229, V230&gt;99, V229&gt;99), "full access", "")</f>
        <v/>
      </c>
      <c r="Z229" t="str">
        <f>IF(AND(A230=A229, W230&gt;99, W229&gt;99), "full access", "")</f>
        <v/>
      </c>
      <c r="AA229" t="str">
        <f>IF(AND(ISNUMBER(S229), ISNUMBER(T229)), S229 - T229, "")</f>
        <v/>
      </c>
      <c r="AB229" t="str">
        <f>_xlfn.XLOOKUP(A229, Regions!A:A, Regions!B:B, "Not Found")</f>
        <v>Europe &amp; Central Asia</v>
      </c>
    </row>
    <row r="230" spans="1:28" ht="12.75" x14ac:dyDescent="0.2">
      <c r="A230" s="1" t="s">
        <v>132</v>
      </c>
      <c r="B230" s="1">
        <v>2015</v>
      </c>
      <c r="C230" s="1">
        <v>6532.6811520000001</v>
      </c>
      <c r="D230" s="1">
        <v>88.106002810000007</v>
      </c>
      <c r="E230" s="1">
        <v>91.224322509999993</v>
      </c>
      <c r="F230" s="1">
        <v>7.2900646499999997</v>
      </c>
      <c r="G230" s="1">
        <v>1.3401928400000001</v>
      </c>
      <c r="H230" s="1">
        <v>0.14541999999999999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1" t="s">
        <v>21</v>
      </c>
      <c r="P230" s="1" t="s">
        <v>21</v>
      </c>
      <c r="Q230" s="1" t="str">
        <f>IF(A230=A229, B230-B229,"")</f>
        <v/>
      </c>
      <c r="R230">
        <f>IFERROR(IF(A231=A230, (E231-E230)/(B231-B230), ""), "null")</f>
        <v>0.2751354980000002</v>
      </c>
      <c r="S230" t="str">
        <f>IFERROR(IF(A231=A230, (I231-I230)/(B231-B230), ""), "null")</f>
        <v>null</v>
      </c>
      <c r="T230" t="str">
        <f>IFERROR(IF(A231=A230, (M231-M230)/(B231-B230), ""), "null")</f>
        <v>null</v>
      </c>
      <c r="U230">
        <f>ROUND(E230,0)</f>
        <v>91</v>
      </c>
      <c r="V230" t="str">
        <f>IFERROR(ROUND(I230,0),"null")</f>
        <v>null</v>
      </c>
      <c r="W230" t="str">
        <f>IFERROR(ROUND(M230,0), "null")</f>
        <v>null</v>
      </c>
      <c r="X230" t="str">
        <f>IF(AND(A231=A230, U231&gt;99, U230&gt;99), "full access", "")</f>
        <v/>
      </c>
      <c r="Y230" t="str">
        <f>IF(AND(A231=A230, V231&gt;99, V230&gt;99), "full access", "")</f>
        <v>full access</v>
      </c>
      <c r="Z230" t="str">
        <f>IF(AND(A231=A230, W231&gt;99, W230&gt;99), "full access", "")</f>
        <v>full access</v>
      </c>
      <c r="AA230" t="str">
        <f>IF(AND(ISNUMBER(S230), ISNUMBER(T230)), S230 - T230, "")</f>
        <v/>
      </c>
      <c r="AB230" t="str">
        <f>_xlfn.XLOOKUP(A230, Regions!A:A, Regions!B:B, "Not Found")</f>
        <v>Middle East &amp; North Africa</v>
      </c>
    </row>
    <row r="231" spans="1:28" ht="12.75" x14ac:dyDescent="0.2">
      <c r="A231" s="1" t="s">
        <v>132</v>
      </c>
      <c r="B231" s="1">
        <v>2020</v>
      </c>
      <c r="C231" s="1">
        <v>6825.4418949999999</v>
      </c>
      <c r="D231" s="1">
        <v>88.924995420000002</v>
      </c>
      <c r="E231" s="1">
        <v>92.6</v>
      </c>
      <c r="F231" s="1">
        <v>7.4</v>
      </c>
      <c r="G231" s="1">
        <v>0</v>
      </c>
      <c r="H231" s="1">
        <v>0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1" t="s">
        <v>21</v>
      </c>
      <c r="P231" s="1" t="s">
        <v>21</v>
      </c>
      <c r="Q231" s="1">
        <f>IF(A231=A230, B231-B230,"")</f>
        <v>5</v>
      </c>
      <c r="R231" t="str">
        <f>IFERROR(IF(A232=A231, (E232-E231)/(B232-B231), ""), "null")</f>
        <v/>
      </c>
      <c r="S231" t="str">
        <f>IFERROR(IF(A232=A231, (I232-I231)/(B232-B231), ""), "null")</f>
        <v/>
      </c>
      <c r="T231" t="str">
        <f>IFERROR(IF(A232=A231, (M232-M231)/(B232-B231), ""), "null")</f>
        <v/>
      </c>
      <c r="U231">
        <f>ROUND(E231,0)</f>
        <v>93</v>
      </c>
      <c r="V231" t="str">
        <f>IFERROR(ROUND(I231,0),"null")</f>
        <v>null</v>
      </c>
      <c r="W231" t="str">
        <f>IFERROR(ROUND(M231,0), "null")</f>
        <v>null</v>
      </c>
      <c r="X231" t="str">
        <f>IF(AND(A232=A231, U232&gt;99, U231&gt;99), "full access", "")</f>
        <v/>
      </c>
      <c r="Y231" t="str">
        <f>IF(AND(A232=A231, V232&gt;99, V231&gt;99), "full access", "")</f>
        <v/>
      </c>
      <c r="Z231" t="str">
        <f>IF(AND(A232=A231, W232&gt;99, W231&gt;99), "full access", "")</f>
        <v/>
      </c>
      <c r="AA231" t="str">
        <f>IF(AND(ISNUMBER(S231), ISNUMBER(T231)), S231 - T231, "")</f>
        <v/>
      </c>
      <c r="AB231" t="str">
        <f>_xlfn.XLOOKUP(A231, Regions!A:A, Regions!B:B, "Not Found")</f>
        <v>Middle East &amp; North Africa</v>
      </c>
    </row>
    <row r="232" spans="1:28" ht="12.75" x14ac:dyDescent="0.2">
      <c r="A232" s="1" t="s">
        <v>133</v>
      </c>
      <c r="B232" s="1">
        <v>2015</v>
      </c>
      <c r="C232" s="1">
        <v>2059.0109859999998</v>
      </c>
      <c r="D232" s="1">
        <v>26.908000950000002</v>
      </c>
      <c r="E232" s="1">
        <v>70.545689400000001</v>
      </c>
      <c r="F232" s="1">
        <v>10.86331049</v>
      </c>
      <c r="G232" s="1">
        <v>14.534382900000001</v>
      </c>
      <c r="H232" s="1">
        <v>4.0566172079999996</v>
      </c>
      <c r="I232" s="1">
        <v>63.420883150000002</v>
      </c>
      <c r="J232" s="1">
        <v>13.04933941</v>
      </c>
      <c r="K232" s="1">
        <v>18.164904929999999</v>
      </c>
      <c r="L232" s="1">
        <v>5.3648725109999997</v>
      </c>
      <c r="M232" s="1">
        <v>89.899276139999998</v>
      </c>
      <c r="N232" s="1">
        <v>4.9252542349999997</v>
      </c>
      <c r="O232" s="1">
        <v>4.6725536160000001</v>
      </c>
      <c r="P232" s="1">
        <v>0.50291600700000005</v>
      </c>
      <c r="Q232" s="1" t="str">
        <f>IF(A232=A231, B232-B231,"")</f>
        <v/>
      </c>
      <c r="R232">
        <f>IFERROR(IF(A233=A232, (E233-E232)/(B233-B232), ""), "null")</f>
        <v>0.32606997400000071</v>
      </c>
      <c r="S232">
        <f>IFERROR(IF(A233=A232, (I233-I232)/(B233-B232), ""), "null")</f>
        <v>4.5894333999999051E-2</v>
      </c>
      <c r="T232">
        <f>IFERROR(IF(A233=A232, (M233-M232)/(B233-B232), ""), "null")</f>
        <v>0.62432648200000074</v>
      </c>
      <c r="U232">
        <f>ROUND(E232,0)</f>
        <v>71</v>
      </c>
      <c r="V232">
        <f>IFERROR(ROUND(I232,0),"null")</f>
        <v>63</v>
      </c>
      <c r="W232">
        <f>IFERROR(ROUND(M232,0), "null")</f>
        <v>90</v>
      </c>
      <c r="X232" t="str">
        <f>IF(AND(A233=A232, U233&gt;99, U232&gt;99), "full access", "")</f>
        <v/>
      </c>
      <c r="Y232" t="str">
        <f>IF(AND(A233=A232, V233&gt;99, V232&gt;99), "full access", "")</f>
        <v/>
      </c>
      <c r="Z232" t="str">
        <f>IF(AND(A233=A232, W233&gt;99, W232&gt;99), "full access", "")</f>
        <v/>
      </c>
      <c r="AA232">
        <f>IF(AND(ISNUMBER(S232), ISNUMBER(T232)), S232 - T232, "")</f>
        <v>-0.57843214800000164</v>
      </c>
      <c r="AB232" t="str">
        <f>_xlfn.XLOOKUP(A232, Regions!A:A, Regions!B:B, "Not Found")</f>
        <v>Sub-Saharan Africa</v>
      </c>
    </row>
    <row r="233" spans="1:28" ht="12.75" x14ac:dyDescent="0.2">
      <c r="A233" s="1" t="s">
        <v>133</v>
      </c>
      <c r="B233" s="1">
        <v>2020</v>
      </c>
      <c r="C233" s="1">
        <v>2142.251953</v>
      </c>
      <c r="D233" s="1">
        <v>29.027999879999999</v>
      </c>
      <c r="E233" s="1">
        <v>72.176039270000004</v>
      </c>
      <c r="F233" s="1">
        <v>10.40592597</v>
      </c>
      <c r="G233" s="1">
        <v>12.21725464</v>
      </c>
      <c r="H233" s="1">
        <v>5.2007801159999998</v>
      </c>
      <c r="I233" s="1">
        <v>63.650354819999997</v>
      </c>
      <c r="J233" s="1">
        <v>13.55843013</v>
      </c>
      <c r="K233" s="1">
        <v>15.73132479</v>
      </c>
      <c r="L233" s="1">
        <v>7.0598902539999999</v>
      </c>
      <c r="M233" s="1">
        <v>93.020908550000001</v>
      </c>
      <c r="N233" s="1">
        <v>2.698211997</v>
      </c>
      <c r="O233" s="1">
        <v>3.625530038</v>
      </c>
      <c r="P233" s="1">
        <v>0.65534941999999996</v>
      </c>
      <c r="Q233" s="1">
        <f>IF(A233=A232, B233-B232,"")</f>
        <v>5</v>
      </c>
      <c r="R233" t="str">
        <f>IFERROR(IF(A234=A233, (E234-E233)/(B234-B233), ""), "null")</f>
        <v/>
      </c>
      <c r="S233" t="str">
        <f>IFERROR(IF(A234=A233, (I234-I233)/(B234-B233), ""), "null")</f>
        <v/>
      </c>
      <c r="T233" t="str">
        <f>IFERROR(IF(A234=A233, (M234-M233)/(B234-B233), ""), "null")</f>
        <v/>
      </c>
      <c r="U233">
        <f>ROUND(E233,0)</f>
        <v>72</v>
      </c>
      <c r="V233">
        <f>IFERROR(ROUND(I233,0),"null")</f>
        <v>64</v>
      </c>
      <c r="W233">
        <f>IFERROR(ROUND(M233,0), "null")</f>
        <v>93</v>
      </c>
      <c r="X233" t="str">
        <f>IF(AND(A234=A233, U234&gt;99, U233&gt;99), "full access", "")</f>
        <v/>
      </c>
      <c r="Y233" t="str">
        <f>IF(AND(A234=A233, V234&gt;99, V233&gt;99), "full access", "")</f>
        <v/>
      </c>
      <c r="Z233" t="str">
        <f>IF(AND(A234=A233, W234&gt;99, W233&gt;99), "full access", "")</f>
        <v/>
      </c>
      <c r="AA233" t="str">
        <f>IF(AND(ISNUMBER(S233), ISNUMBER(T233)), S233 - T233, "")</f>
        <v/>
      </c>
      <c r="AB233" t="str">
        <f>_xlfn.XLOOKUP(A233, Regions!A:A, Regions!B:B, "Not Found")</f>
        <v>Sub-Saharan Africa</v>
      </c>
    </row>
    <row r="234" spans="1:28" ht="12.75" x14ac:dyDescent="0.2">
      <c r="A234" s="1" t="s">
        <v>134</v>
      </c>
      <c r="B234" s="1">
        <v>2015</v>
      </c>
      <c r="C234" s="1">
        <v>4472.2290039999998</v>
      </c>
      <c r="D234" s="1">
        <v>49.819999690000003</v>
      </c>
      <c r="E234" s="1">
        <v>72.569791940000002</v>
      </c>
      <c r="F234" s="1">
        <v>7.3644226789999996</v>
      </c>
      <c r="G234" s="1">
        <v>6.5372338440000002</v>
      </c>
      <c r="H234" s="1">
        <v>13.52855154</v>
      </c>
      <c r="I234" s="1">
        <v>61.263181959999997</v>
      </c>
      <c r="J234" s="1">
        <v>5.1260422940000003</v>
      </c>
      <c r="K234" s="1">
        <v>7.5241487850000004</v>
      </c>
      <c r="L234" s="1">
        <v>26.08662696</v>
      </c>
      <c r="M234" s="1">
        <v>83.95810401</v>
      </c>
      <c r="N234" s="1">
        <v>9.6189777050000007</v>
      </c>
      <c r="O234" s="1">
        <v>5.5431874099999998</v>
      </c>
      <c r="P234" s="1">
        <v>0.87973087640000003</v>
      </c>
      <c r="Q234" s="1" t="str">
        <f>IF(A234=A233, B234-B233,"")</f>
        <v/>
      </c>
      <c r="R234">
        <f>IFERROR(IF(A235=A234, (E235-E234)/(B235-B234), ""), "null")</f>
        <v>0.53839992999999997</v>
      </c>
      <c r="S234">
        <f>IFERROR(IF(A235=A234, (I235-I234)/(B235-B234), ""), "null")</f>
        <v>0.56740698600000028</v>
      </c>
      <c r="T234">
        <f>IFERROR(IF(A235=A234, (M235-M234)/(B235-B234), ""), "null")</f>
        <v>0.31400112400000069</v>
      </c>
      <c r="U234">
        <f>ROUND(E234,0)</f>
        <v>73</v>
      </c>
      <c r="V234">
        <f>IFERROR(ROUND(I234,0),"null")</f>
        <v>61</v>
      </c>
      <c r="W234">
        <f>IFERROR(ROUND(M234,0), "null")</f>
        <v>84</v>
      </c>
      <c r="X234" t="str">
        <f>IF(AND(A235=A234, U235&gt;99, U234&gt;99), "full access", "")</f>
        <v/>
      </c>
      <c r="Y234" t="str">
        <f>IF(AND(A235=A234, V235&gt;99, V234&gt;99), "full access", "")</f>
        <v/>
      </c>
      <c r="Z234" t="str">
        <f>IF(AND(A235=A234, W235&gt;99, W234&gt;99), "full access", "")</f>
        <v/>
      </c>
      <c r="AA234">
        <f>IF(AND(ISNUMBER(S234), ISNUMBER(T234)), S234 - T234, "")</f>
        <v>0.25340586199999959</v>
      </c>
      <c r="AB234" t="str">
        <f>_xlfn.XLOOKUP(A234, Regions!A:A, Regions!B:B, "Not Found")</f>
        <v>Sub-Saharan Africa</v>
      </c>
    </row>
    <row r="235" spans="1:28" ht="12.75" x14ac:dyDescent="0.2">
      <c r="A235" s="1" t="s">
        <v>134</v>
      </c>
      <c r="B235" s="1">
        <v>2020</v>
      </c>
      <c r="C235" s="1">
        <v>5057.6767579999996</v>
      </c>
      <c r="D235" s="1">
        <v>52.088996889999997</v>
      </c>
      <c r="E235" s="1">
        <v>75.261791590000001</v>
      </c>
      <c r="F235" s="1">
        <v>8.7006574749999999</v>
      </c>
      <c r="G235" s="1">
        <v>3.488080869</v>
      </c>
      <c r="H235" s="1">
        <v>12.549470060000001</v>
      </c>
      <c r="I235" s="1">
        <v>64.100216889999999</v>
      </c>
      <c r="J235" s="1">
        <v>6.5377757970000001</v>
      </c>
      <c r="K235" s="1">
        <v>3.3837098750000001</v>
      </c>
      <c r="L235" s="1">
        <v>25.978297439999999</v>
      </c>
      <c r="M235" s="1">
        <v>85.528109630000003</v>
      </c>
      <c r="N235" s="1">
        <v>10.69005698</v>
      </c>
      <c r="O235" s="1">
        <v>3.58408039</v>
      </c>
      <c r="P235" s="1">
        <v>0.19775300060000001</v>
      </c>
      <c r="Q235" s="1">
        <f>IF(A235=A234, B235-B234,"")</f>
        <v>5</v>
      </c>
      <c r="R235" t="str">
        <f>IFERROR(IF(A236=A235, (E236-E235)/(B236-B235), ""), "null")</f>
        <v/>
      </c>
      <c r="S235" t="str">
        <f>IFERROR(IF(A236=A235, (I236-I235)/(B236-B235), ""), "null")</f>
        <v/>
      </c>
      <c r="T235" t="str">
        <f>IFERROR(IF(A236=A235, (M236-M235)/(B236-B235), ""), "null")</f>
        <v/>
      </c>
      <c r="U235">
        <f>ROUND(E235,0)</f>
        <v>75</v>
      </c>
      <c r="V235">
        <f>IFERROR(ROUND(I235,0),"null")</f>
        <v>64</v>
      </c>
      <c r="W235">
        <f>IFERROR(ROUND(M235,0), "null")</f>
        <v>86</v>
      </c>
      <c r="X235" t="str">
        <f>IF(AND(A236=A235, U236&gt;99, U235&gt;99), "full access", "")</f>
        <v/>
      </c>
      <c r="Y235" t="str">
        <f>IF(AND(A236=A235, V236&gt;99, V235&gt;99), "full access", "")</f>
        <v/>
      </c>
      <c r="Z235" t="str">
        <f>IF(AND(A236=A235, W236&gt;99, W235&gt;99), "full access", "")</f>
        <v/>
      </c>
      <c r="AA235" t="str">
        <f>IF(AND(ISNUMBER(S235), ISNUMBER(T235)), S235 - T235, "")</f>
        <v/>
      </c>
      <c r="AB235" t="str">
        <f>_xlfn.XLOOKUP(A235, Regions!A:A, Regions!B:B, "Not Found")</f>
        <v>Sub-Saharan Africa</v>
      </c>
    </row>
    <row r="236" spans="1:28" ht="12.75" x14ac:dyDescent="0.2">
      <c r="A236" s="1" t="s">
        <v>135</v>
      </c>
      <c r="B236" s="1">
        <v>2015</v>
      </c>
      <c r="C236" s="1">
        <v>6418.3149409999996</v>
      </c>
      <c r="D236" s="1">
        <v>79.270004270000001</v>
      </c>
      <c r="E236" s="1">
        <v>97.281615160000001</v>
      </c>
      <c r="F236" s="1">
        <v>0</v>
      </c>
      <c r="G236" s="1">
        <v>2.7183848410000002</v>
      </c>
      <c r="H236" s="1">
        <v>0</v>
      </c>
      <c r="I236" s="1" t="s">
        <v>21</v>
      </c>
      <c r="J236" s="1" t="s">
        <v>21</v>
      </c>
      <c r="K236" s="1" t="s">
        <v>21</v>
      </c>
      <c r="L236" s="1" t="s">
        <v>21</v>
      </c>
      <c r="M236" s="1" t="s">
        <v>21</v>
      </c>
      <c r="N236" s="1" t="s">
        <v>21</v>
      </c>
      <c r="O236" s="1" t="s">
        <v>21</v>
      </c>
      <c r="P236" s="1" t="s">
        <v>21</v>
      </c>
      <c r="Q236" s="1" t="str">
        <f>IF(A236=A235, B236-B235,"")</f>
        <v/>
      </c>
      <c r="R236">
        <f>IFERROR(IF(A237=A236, (E237-E236)/(B237-B236), ""), "null")</f>
        <v>0.52198172800000009</v>
      </c>
      <c r="S236" t="str">
        <f>IFERROR(IF(A237=A236, (I237-I236)/(B237-B236), ""), "null")</f>
        <v>null</v>
      </c>
      <c r="T236" t="str">
        <f>IFERROR(IF(A237=A236, (M237-M236)/(B237-B236), ""), "null")</f>
        <v>null</v>
      </c>
      <c r="U236">
        <f>ROUND(E236,0)</f>
        <v>97</v>
      </c>
      <c r="V236" t="str">
        <f>IFERROR(ROUND(I236,0),"null")</f>
        <v>null</v>
      </c>
      <c r="W236" t="str">
        <f>IFERROR(ROUND(M236,0), "null")</f>
        <v>null</v>
      </c>
      <c r="X236" t="str">
        <f>IF(AND(A237=A236, U237&gt;99, U236&gt;99), "full access", "")</f>
        <v/>
      </c>
      <c r="Y236" t="str">
        <f>IF(AND(A237=A236, V237&gt;99, V236&gt;99), "full access", "")</f>
        <v>full access</v>
      </c>
      <c r="Z236" t="str">
        <f>IF(AND(A237=A236, W237&gt;99, W236&gt;99), "full access", "")</f>
        <v>full access</v>
      </c>
      <c r="AA236" t="str">
        <f>IF(AND(ISNUMBER(S236), ISNUMBER(T236)), S236 - T236, "")</f>
        <v/>
      </c>
      <c r="AB236" t="str">
        <f>_xlfn.XLOOKUP(A236, Regions!A:A, Regions!B:B, "Not Found")</f>
        <v>Sub-Saharan Africa</v>
      </c>
    </row>
    <row r="237" spans="1:28" ht="12.75" x14ac:dyDescent="0.2">
      <c r="A237" s="1" t="s">
        <v>135</v>
      </c>
      <c r="B237" s="1">
        <v>2020</v>
      </c>
      <c r="C237" s="1">
        <v>6871.2871089999999</v>
      </c>
      <c r="D237" s="1">
        <v>80.691001889999995</v>
      </c>
      <c r="E237" s="1">
        <v>99.891523800000002</v>
      </c>
      <c r="F237" s="1">
        <v>0</v>
      </c>
      <c r="G237" s="1">
        <v>0.1084762012</v>
      </c>
      <c r="H237" s="1">
        <v>0</v>
      </c>
      <c r="I237" s="1" t="s">
        <v>21</v>
      </c>
      <c r="J237" s="1" t="s">
        <v>21</v>
      </c>
      <c r="K237" s="1" t="s">
        <v>21</v>
      </c>
      <c r="L237" s="1" t="s">
        <v>21</v>
      </c>
      <c r="M237" s="1" t="s">
        <v>21</v>
      </c>
      <c r="N237" s="1" t="s">
        <v>21</v>
      </c>
      <c r="O237" s="1" t="s">
        <v>21</v>
      </c>
      <c r="P237" s="1" t="s">
        <v>21</v>
      </c>
      <c r="Q237" s="1">
        <f>IF(A237=A236, B237-B236,"")</f>
        <v>5</v>
      </c>
      <c r="R237" t="str">
        <f>IFERROR(IF(A238=A237, (E238-E237)/(B238-B237), ""), "null")</f>
        <v/>
      </c>
      <c r="S237" t="str">
        <f>IFERROR(IF(A238=A237, (I238-I237)/(B238-B237), ""), "null")</f>
        <v/>
      </c>
      <c r="T237" t="str">
        <f>IFERROR(IF(A238=A237, (M238-M237)/(B238-B237), ""), "null")</f>
        <v/>
      </c>
      <c r="U237">
        <f>ROUND(E237,0)</f>
        <v>100</v>
      </c>
      <c r="V237" t="str">
        <f>IFERROR(ROUND(I237,0),"null")</f>
        <v>null</v>
      </c>
      <c r="W237" t="str">
        <f>IFERROR(ROUND(M237,0), "null")</f>
        <v>null</v>
      </c>
      <c r="X237" t="str">
        <f>IF(AND(A238=A237, U238&gt;99, U237&gt;99), "full access", "")</f>
        <v/>
      </c>
      <c r="Y237" t="str">
        <f>IF(AND(A238=A237, V238&gt;99, V237&gt;99), "full access", "")</f>
        <v/>
      </c>
      <c r="Z237" t="str">
        <f>IF(AND(A238=A237, W238&gt;99, W237&gt;99), "full access", "")</f>
        <v/>
      </c>
      <c r="AA237" t="str">
        <f>IF(AND(ISNUMBER(S237), ISNUMBER(T237)), S237 - T237, "")</f>
        <v/>
      </c>
      <c r="AB237" t="str">
        <f>_xlfn.XLOOKUP(A237, Regions!A:A, Regions!B:B, "Not Found")</f>
        <v>Sub-Saharan Africa</v>
      </c>
    </row>
    <row r="238" spans="1:28" ht="12.75" x14ac:dyDescent="0.2">
      <c r="A238" s="1" t="s">
        <v>136</v>
      </c>
      <c r="B238" s="1">
        <v>2015</v>
      </c>
      <c r="C238" s="1">
        <v>37.465000150000002</v>
      </c>
      <c r="D238" s="1">
        <v>14.303000450000001</v>
      </c>
      <c r="E238" s="1">
        <v>100</v>
      </c>
      <c r="F238" s="1">
        <v>0</v>
      </c>
      <c r="G238" s="1">
        <v>0</v>
      </c>
      <c r="H238" s="1">
        <v>0</v>
      </c>
      <c r="I238" s="1" t="s">
        <v>21</v>
      </c>
      <c r="J238" s="1" t="s">
        <v>21</v>
      </c>
      <c r="K238" s="1" t="s">
        <v>21</v>
      </c>
      <c r="L238" s="1" t="s">
        <v>21</v>
      </c>
      <c r="M238" s="1" t="s">
        <v>21</v>
      </c>
      <c r="N238" s="1" t="s">
        <v>21</v>
      </c>
      <c r="O238" s="1" t="s">
        <v>21</v>
      </c>
      <c r="P238" s="1" t="s">
        <v>21</v>
      </c>
      <c r="Q238" s="1" t="str">
        <f>IF(A238=A237, B238-B237,"")</f>
        <v/>
      </c>
      <c r="R238">
        <f>IFERROR(IF(A239=A238, (E239-E238)/(B239-B238), ""), "null")</f>
        <v>0</v>
      </c>
      <c r="S238" t="str">
        <f>IFERROR(IF(A239=A238, (I239-I238)/(B239-B238), ""), "null")</f>
        <v>null</v>
      </c>
      <c r="T238" t="str">
        <f>IFERROR(IF(A239=A238, (M239-M238)/(B239-B238), ""), "null")</f>
        <v>null</v>
      </c>
      <c r="U238">
        <f>ROUND(E238,0)</f>
        <v>100</v>
      </c>
      <c r="V238" t="str">
        <f>IFERROR(ROUND(I238,0),"null")</f>
        <v>null</v>
      </c>
      <c r="W238" t="str">
        <f>IFERROR(ROUND(M238,0), "null")</f>
        <v>null</v>
      </c>
      <c r="X238" t="str">
        <f>IF(AND(A239=A238, U239&gt;99, U238&gt;99), "full access", "")</f>
        <v>full access</v>
      </c>
      <c r="Y238" t="str">
        <f>IF(AND(A239=A238, V239&gt;99, V238&gt;99), "full access", "")</f>
        <v>full access</v>
      </c>
      <c r="Z238" t="str">
        <f>IF(AND(A239=A238, W239&gt;99, W238&gt;99), "full access", "")</f>
        <v>full access</v>
      </c>
      <c r="AA238" t="str">
        <f>IF(AND(ISNUMBER(S238), ISNUMBER(T238)), S238 - T238, "")</f>
        <v/>
      </c>
      <c r="AB238" t="str">
        <f>_xlfn.XLOOKUP(A238, Regions!A:A, Regions!B:B, "Not Found")</f>
        <v>Europe &amp; Central Asia</v>
      </c>
    </row>
    <row r="239" spans="1:28" ht="12.75" x14ac:dyDescent="0.2">
      <c r="A239" s="1" t="s">
        <v>136</v>
      </c>
      <c r="B239" s="1">
        <v>2020</v>
      </c>
      <c r="C239" s="1">
        <v>38.137001040000001</v>
      </c>
      <c r="D239" s="1">
        <v>14.416000370000001</v>
      </c>
      <c r="E239" s="1">
        <v>100</v>
      </c>
      <c r="F239" s="1">
        <v>0</v>
      </c>
      <c r="G239" s="1">
        <v>0</v>
      </c>
      <c r="H239" s="1">
        <v>0</v>
      </c>
      <c r="I239" s="1" t="s">
        <v>21</v>
      </c>
      <c r="J239" s="1" t="s">
        <v>21</v>
      </c>
      <c r="K239" s="1" t="s">
        <v>21</v>
      </c>
      <c r="L239" s="1" t="s">
        <v>21</v>
      </c>
      <c r="M239" s="1" t="s">
        <v>21</v>
      </c>
      <c r="N239" s="1" t="s">
        <v>21</v>
      </c>
      <c r="O239" s="1" t="s">
        <v>21</v>
      </c>
      <c r="P239" s="1" t="s">
        <v>21</v>
      </c>
      <c r="Q239" s="1">
        <f>IF(A239=A238, B239-B238,"")</f>
        <v>5</v>
      </c>
      <c r="R239" t="str">
        <f>IFERROR(IF(A240=A239, (E240-E239)/(B240-B239), ""), "null")</f>
        <v/>
      </c>
      <c r="S239" t="str">
        <f>IFERROR(IF(A240=A239, (I240-I239)/(B240-B239), ""), "null")</f>
        <v/>
      </c>
      <c r="T239" t="str">
        <f>IFERROR(IF(A240=A239, (M240-M239)/(B240-B239), ""), "null")</f>
        <v/>
      </c>
      <c r="U239">
        <f>ROUND(E239,0)</f>
        <v>100</v>
      </c>
      <c r="V239" t="str">
        <f>IFERROR(ROUND(I239,0),"null")</f>
        <v>null</v>
      </c>
      <c r="W239" t="str">
        <f>IFERROR(ROUND(M239,0), "null")</f>
        <v>null</v>
      </c>
      <c r="X239" t="str">
        <f>IF(AND(A240=A239, U240&gt;99, U239&gt;99), "full access", "")</f>
        <v/>
      </c>
      <c r="Y239" t="str">
        <f>IF(AND(A240=A239, V240&gt;99, V239&gt;99), "full access", "")</f>
        <v/>
      </c>
      <c r="Z239" t="str">
        <f>IF(AND(A240=A239, W240&gt;99, W239&gt;99), "full access", "")</f>
        <v/>
      </c>
      <c r="AA239" t="str">
        <f>IF(AND(ISNUMBER(S239), ISNUMBER(T239)), S239 - T239, "")</f>
        <v/>
      </c>
      <c r="AB239" t="str">
        <f>_xlfn.XLOOKUP(A239, Regions!A:A, Regions!B:B, "Not Found")</f>
        <v>Europe &amp; Central Asia</v>
      </c>
    </row>
    <row r="240" spans="1:28" ht="12.75" x14ac:dyDescent="0.2">
      <c r="A240" s="1" t="s">
        <v>137</v>
      </c>
      <c r="B240" s="1">
        <v>2015</v>
      </c>
      <c r="C240" s="1">
        <v>2931.8720699999999</v>
      </c>
      <c r="D240" s="1">
        <v>67.229995729999999</v>
      </c>
      <c r="E240" s="1">
        <v>96.604138579999997</v>
      </c>
      <c r="F240" s="1">
        <v>0</v>
      </c>
      <c r="G240" s="1">
        <v>3.3958614219999999</v>
      </c>
      <c r="H240" s="1">
        <v>0</v>
      </c>
      <c r="I240" s="1">
        <v>90.718484410000002</v>
      </c>
      <c r="J240" s="1">
        <v>0</v>
      </c>
      <c r="K240" s="1">
        <v>9.2815155889999996</v>
      </c>
      <c r="L240" s="1">
        <v>0</v>
      </c>
      <c r="M240" s="1">
        <v>99.472990350000003</v>
      </c>
      <c r="N240" s="1">
        <v>0</v>
      </c>
      <c r="O240" s="1">
        <v>0.5270096501</v>
      </c>
      <c r="P240" s="1">
        <v>0</v>
      </c>
      <c r="Q240" s="1" t="str">
        <f>IF(A240=A239, B240-B239,"")</f>
        <v/>
      </c>
      <c r="R240">
        <f>IFERROR(IF(A241=A240, (E241-E240)/(B241-B240), ""), "null")</f>
        <v>0.2818417320000009</v>
      </c>
      <c r="S240">
        <f>IFERROR(IF(A241=A240, (I241-I240)/(B241-B240), ""), "null")</f>
        <v>0.61285916399999962</v>
      </c>
      <c r="T240">
        <f>IFERROR(IF(A241=A240, (M241-M240)/(B241-B240), ""), "null")</f>
        <v>0.10540192999999931</v>
      </c>
      <c r="U240">
        <f>ROUND(E240,0)</f>
        <v>97</v>
      </c>
      <c r="V240">
        <f>IFERROR(ROUND(I240,0),"null")</f>
        <v>91</v>
      </c>
      <c r="W240">
        <f>IFERROR(ROUND(M240,0), "null")</f>
        <v>99</v>
      </c>
      <c r="X240" t="str">
        <f>IF(AND(A241=A240, U241&gt;99, U240&gt;99), "full access", "")</f>
        <v/>
      </c>
      <c r="Y240" t="str">
        <f>IF(AND(A241=A240, V241&gt;99, V240&gt;99), "full access", "")</f>
        <v/>
      </c>
      <c r="Z240" t="str">
        <f>IF(AND(A241=A240, W241&gt;99, W240&gt;99), "full access", "")</f>
        <v/>
      </c>
      <c r="AA240">
        <f>IF(AND(ISNUMBER(S240), ISNUMBER(T240)), S240 - T240, "")</f>
        <v>0.50745723400000031</v>
      </c>
      <c r="AB240" t="str">
        <f>_xlfn.XLOOKUP(A240, Regions!A:A, Regions!B:B, "Not Found")</f>
        <v>Europe &amp; Central Asia</v>
      </c>
    </row>
    <row r="241" spans="1:28" ht="12.75" x14ac:dyDescent="0.2">
      <c r="A241" s="1" t="s">
        <v>137</v>
      </c>
      <c r="B241" s="1">
        <v>2020</v>
      </c>
      <c r="C241" s="1">
        <v>2722.2910160000001</v>
      </c>
      <c r="D241" s="1">
        <v>68.045997619999994</v>
      </c>
      <c r="E241" s="1">
        <v>98.013347240000002</v>
      </c>
      <c r="F241" s="1">
        <v>0</v>
      </c>
      <c r="G241" s="1">
        <v>1.9866527599999999</v>
      </c>
      <c r="H241" s="1">
        <v>0</v>
      </c>
      <c r="I241" s="1">
        <v>93.78278023</v>
      </c>
      <c r="J241" s="1">
        <v>0</v>
      </c>
      <c r="K241" s="1">
        <v>6.2172197709999999</v>
      </c>
      <c r="L241" s="1">
        <v>0</v>
      </c>
      <c r="M241" s="1">
        <v>100</v>
      </c>
      <c r="N241" s="1">
        <v>0</v>
      </c>
      <c r="O241" s="1">
        <v>0</v>
      </c>
      <c r="P241" s="1">
        <v>0</v>
      </c>
      <c r="Q241" s="1">
        <f>IF(A241=A240, B241-B240,"")</f>
        <v>5</v>
      </c>
      <c r="R241" t="str">
        <f>IFERROR(IF(A242=A241, (E242-E241)/(B242-B241), ""), "null")</f>
        <v/>
      </c>
      <c r="S241" t="str">
        <f>IFERROR(IF(A242=A241, (I242-I241)/(B242-B241), ""), "null")</f>
        <v/>
      </c>
      <c r="T241" t="str">
        <f>IFERROR(IF(A242=A241, (M242-M241)/(B242-B241), ""), "null")</f>
        <v/>
      </c>
      <c r="U241">
        <f>ROUND(E241,0)</f>
        <v>98</v>
      </c>
      <c r="V241">
        <f>IFERROR(ROUND(I241,0),"null")</f>
        <v>94</v>
      </c>
      <c r="W241">
        <f>IFERROR(ROUND(M241,0), "null")</f>
        <v>100</v>
      </c>
      <c r="X241" t="str">
        <f>IF(AND(A242=A241, U242&gt;99, U241&gt;99), "full access", "")</f>
        <v/>
      </c>
      <c r="Y241" t="str">
        <f>IF(AND(A242=A241, V242&gt;99, V241&gt;99), "full access", "")</f>
        <v/>
      </c>
      <c r="Z241" t="str">
        <f>IF(AND(A242=A241, W242&gt;99, W241&gt;99), "full access", "")</f>
        <v/>
      </c>
      <c r="AA241" t="str">
        <f>IF(AND(ISNUMBER(S241), ISNUMBER(T241)), S241 - T241, "")</f>
        <v/>
      </c>
      <c r="AB241" t="str">
        <f>_xlfn.XLOOKUP(A241, Regions!A:A, Regions!B:B, "Not Found")</f>
        <v>Europe &amp; Central Asia</v>
      </c>
    </row>
    <row r="242" spans="1:28" ht="12.75" x14ac:dyDescent="0.2">
      <c r="A242" s="1" t="s">
        <v>138</v>
      </c>
      <c r="B242" s="1">
        <v>2015</v>
      </c>
      <c r="C242" s="1">
        <v>566.74102779999998</v>
      </c>
      <c r="D242" s="1">
        <v>90.179000849999994</v>
      </c>
      <c r="E242" s="1">
        <v>99.925170660000006</v>
      </c>
      <c r="F242" s="1">
        <v>0</v>
      </c>
      <c r="G242" s="1">
        <v>7.4829340019999996E-2</v>
      </c>
      <c r="H242" s="1">
        <v>0</v>
      </c>
      <c r="I242" s="1">
        <v>99.238095240000007</v>
      </c>
      <c r="J242" s="1">
        <v>0</v>
      </c>
      <c r="K242" s="1">
        <v>0.7619047619</v>
      </c>
      <c r="L242" s="1">
        <v>0</v>
      </c>
      <c r="M242" s="1">
        <v>100</v>
      </c>
      <c r="N242" s="1">
        <v>0</v>
      </c>
      <c r="O242" s="1">
        <v>0</v>
      </c>
      <c r="P242" s="1">
        <v>0</v>
      </c>
      <c r="Q242" s="1" t="str">
        <f>IF(A242=A241, B242-B241,"")</f>
        <v/>
      </c>
      <c r="R242">
        <f>IFERROR(IF(A243=A242, (E243-E242)/(B243-B242), ""), "null")</f>
        <v>-9.0476240000015203E-3</v>
      </c>
      <c r="S242">
        <f>IFERROR(IF(A243=A242, (I243-I242)/(B243-B242), ""), "null")</f>
        <v>-0.12857142800000076</v>
      </c>
      <c r="T242">
        <f>IFERROR(IF(A243=A242, (M243-M242)/(B243-B242), ""), "null")</f>
        <v>0</v>
      </c>
      <c r="U242">
        <f>ROUND(E242,0)</f>
        <v>100</v>
      </c>
      <c r="V242">
        <f>IFERROR(ROUND(I242,0),"null")</f>
        <v>99</v>
      </c>
      <c r="W242">
        <f>IFERROR(ROUND(M242,0), "null")</f>
        <v>100</v>
      </c>
      <c r="X242" t="str">
        <f>IF(AND(A243=A242, U243&gt;99, U242&gt;99), "full access", "")</f>
        <v>full access</v>
      </c>
      <c r="Y242" t="str">
        <f>IF(AND(A243=A242, V243&gt;99, V242&gt;99), "full access", "")</f>
        <v/>
      </c>
      <c r="Z242" t="str">
        <f>IF(AND(A243=A242, W243&gt;99, W242&gt;99), "full access", "")</f>
        <v>full access</v>
      </c>
      <c r="AA242">
        <f>IF(AND(ISNUMBER(S242), ISNUMBER(T242)), S242 - T242, "")</f>
        <v>-0.12857142800000076</v>
      </c>
      <c r="AB242" t="str">
        <f>_xlfn.XLOOKUP(A242, Regions!A:A, Regions!B:B, "Not Found")</f>
        <v>Europe &amp; Central Asia</v>
      </c>
    </row>
    <row r="243" spans="1:28" ht="12.75" x14ac:dyDescent="0.2">
      <c r="A243" s="1" t="s">
        <v>138</v>
      </c>
      <c r="B243" s="1">
        <v>2020</v>
      </c>
      <c r="C243" s="1">
        <v>625.97601320000001</v>
      </c>
      <c r="D243" s="1">
        <v>91.452995299999998</v>
      </c>
      <c r="E243" s="1">
        <v>99.879932539999999</v>
      </c>
      <c r="F243" s="1">
        <v>0</v>
      </c>
      <c r="G243" s="1">
        <v>0.1200674649</v>
      </c>
      <c r="H243" s="1">
        <v>0</v>
      </c>
      <c r="I243" s="1">
        <v>98.595238100000003</v>
      </c>
      <c r="J243" s="1">
        <v>0</v>
      </c>
      <c r="K243" s="1">
        <v>1.404761905</v>
      </c>
      <c r="L243" s="1">
        <v>0</v>
      </c>
      <c r="M243" s="1">
        <v>100</v>
      </c>
      <c r="N243" s="1">
        <v>0</v>
      </c>
      <c r="O243" s="1">
        <v>0</v>
      </c>
      <c r="P243" s="1">
        <v>0</v>
      </c>
      <c r="Q243" s="1">
        <f>IF(A243=A242, B243-B242,"")</f>
        <v>5</v>
      </c>
      <c r="R243" t="str">
        <f>IFERROR(IF(A244=A243, (E244-E243)/(B244-B243), ""), "null")</f>
        <v/>
      </c>
      <c r="S243" t="str">
        <f>IFERROR(IF(A244=A243, (I244-I243)/(B244-B243), ""), "null")</f>
        <v/>
      </c>
      <c r="T243" t="str">
        <f>IFERROR(IF(A244=A243, (M244-M243)/(B244-B243), ""), "null")</f>
        <v/>
      </c>
      <c r="U243">
        <f>ROUND(E243,0)</f>
        <v>100</v>
      </c>
      <c r="V243">
        <f>IFERROR(ROUND(I243,0),"null")</f>
        <v>99</v>
      </c>
      <c r="W243">
        <f>IFERROR(ROUND(M243,0), "null")</f>
        <v>100</v>
      </c>
      <c r="X243" t="str">
        <f>IF(AND(A244=A243, U244&gt;99, U243&gt;99), "full access", "")</f>
        <v/>
      </c>
      <c r="Y243" t="str">
        <f>IF(AND(A244=A243, V244&gt;99, V243&gt;99), "full access", "")</f>
        <v/>
      </c>
      <c r="Z243" t="str">
        <f>IF(AND(A244=A243, W244&gt;99, W243&gt;99), "full access", "")</f>
        <v/>
      </c>
      <c r="AA243" t="str">
        <f>IF(AND(ISNUMBER(S243), ISNUMBER(T243)), S243 - T243, "")</f>
        <v/>
      </c>
      <c r="AB243" t="str">
        <f>_xlfn.XLOOKUP(A243, Regions!A:A, Regions!B:B, "Not Found")</f>
        <v>Europe &amp; Central Asia</v>
      </c>
    </row>
    <row r="244" spans="1:28" ht="12.75" x14ac:dyDescent="0.2">
      <c r="A244" s="1" t="s">
        <v>139</v>
      </c>
      <c r="B244" s="1">
        <v>2015</v>
      </c>
      <c r="C244" s="1">
        <v>24234.08008</v>
      </c>
      <c r="D244" s="1">
        <v>35.192996979999997</v>
      </c>
      <c r="E244" s="1">
        <v>48.891773540000003</v>
      </c>
      <c r="F244" s="1">
        <v>2.6771603800000001</v>
      </c>
      <c r="G244" s="1">
        <v>30.406736510000002</v>
      </c>
      <c r="H244" s="1">
        <v>18.024329569999999</v>
      </c>
      <c r="I244" s="1">
        <v>33.144577730000002</v>
      </c>
      <c r="J244" s="1">
        <v>1.743479446</v>
      </c>
      <c r="K244" s="1">
        <v>39.697999690000003</v>
      </c>
      <c r="L244" s="1">
        <v>25.41394313</v>
      </c>
      <c r="M244" s="1">
        <v>77.889830720000006</v>
      </c>
      <c r="N244" s="1">
        <v>4.3965098730000003</v>
      </c>
      <c r="O244" s="1">
        <v>13.29711369</v>
      </c>
      <c r="P244" s="1">
        <v>4.4165457190000001</v>
      </c>
      <c r="Q244" s="1" t="str">
        <f>IF(A244=A243, B244-B243,"")</f>
        <v/>
      </c>
      <c r="R244">
        <f>IFERROR(IF(A245=A244, (E245-E244)/(B245-B244), ""), "null")</f>
        <v>0.89882227399999981</v>
      </c>
      <c r="S244">
        <f>IFERROR(IF(A245=A244, (I245-I244)/(B245-B244), ""), "null")</f>
        <v>0.6523685099999994</v>
      </c>
      <c r="T244">
        <f>IFERROR(IF(A245=A244, (M245-M244)/(B245-B244), ""), "null")</f>
        <v>0.51603524399999967</v>
      </c>
      <c r="U244">
        <f>ROUND(E244,0)</f>
        <v>49</v>
      </c>
      <c r="V244">
        <f>IFERROR(ROUND(I244,0),"null")</f>
        <v>33</v>
      </c>
      <c r="W244">
        <f>IFERROR(ROUND(M244,0), "null")</f>
        <v>78</v>
      </c>
      <c r="X244" t="str">
        <f>IF(AND(A245=A244, U245&gt;99, U244&gt;99), "full access", "")</f>
        <v/>
      </c>
      <c r="Y244" t="str">
        <f>IF(AND(A245=A244, V245&gt;99, V244&gt;99), "full access", "")</f>
        <v/>
      </c>
      <c r="Z244" t="str">
        <f>IF(AND(A245=A244, W245&gt;99, W244&gt;99), "full access", "")</f>
        <v/>
      </c>
      <c r="AA244">
        <f>IF(AND(ISNUMBER(S244), ISNUMBER(T244)), S244 - T244, "")</f>
        <v>0.13633326599999973</v>
      </c>
      <c r="AB244" t="str">
        <f>_xlfn.XLOOKUP(A244, Regions!A:A, Regions!B:B, "Not Found")</f>
        <v>Sub-Saharan Africa</v>
      </c>
    </row>
    <row r="245" spans="1:28" ht="12.75" x14ac:dyDescent="0.2">
      <c r="A245" s="1" t="s">
        <v>139</v>
      </c>
      <c r="B245" s="1">
        <v>2020</v>
      </c>
      <c r="C245" s="1">
        <v>27691.019530000001</v>
      </c>
      <c r="D245" s="1">
        <v>38.534000399999996</v>
      </c>
      <c r="E245" s="1">
        <v>53.385884910000001</v>
      </c>
      <c r="F245" s="1">
        <v>2.7179729799999999</v>
      </c>
      <c r="G245" s="1">
        <v>32.311459669999998</v>
      </c>
      <c r="H245" s="1">
        <v>11.58468244</v>
      </c>
      <c r="I245" s="1">
        <v>36.406420279999999</v>
      </c>
      <c r="J245" s="1">
        <v>1.601776163</v>
      </c>
      <c r="K245" s="1">
        <v>43.953893450000002</v>
      </c>
      <c r="L245" s="1">
        <v>18.037910109999999</v>
      </c>
      <c r="M245" s="1">
        <v>80.470006940000005</v>
      </c>
      <c r="N245" s="1">
        <v>4.4984302979999997</v>
      </c>
      <c r="O245" s="1">
        <v>13.74049434</v>
      </c>
      <c r="P245" s="1">
        <v>1.291068417</v>
      </c>
      <c r="Q245" s="1">
        <f>IF(A245=A244, B245-B244,"")</f>
        <v>5</v>
      </c>
      <c r="R245" t="str">
        <f>IFERROR(IF(A246=A245, (E246-E245)/(B246-B245), ""), "null")</f>
        <v/>
      </c>
      <c r="S245" t="str">
        <f>IFERROR(IF(A246=A245, (I246-I245)/(B246-B245), ""), "null")</f>
        <v/>
      </c>
      <c r="T245" t="str">
        <f>IFERROR(IF(A246=A245, (M246-M245)/(B246-B245), ""), "null")</f>
        <v/>
      </c>
      <c r="U245">
        <f>ROUND(E245,0)</f>
        <v>53</v>
      </c>
      <c r="V245">
        <f>IFERROR(ROUND(I245,0),"null")</f>
        <v>36</v>
      </c>
      <c r="W245">
        <f>IFERROR(ROUND(M245,0), "null")</f>
        <v>80</v>
      </c>
      <c r="X245" t="str">
        <f>IF(AND(A246=A245, U246&gt;99, U245&gt;99), "full access", "")</f>
        <v/>
      </c>
      <c r="Y245" t="str">
        <f>IF(AND(A246=A245, V246&gt;99, V245&gt;99), "full access", "")</f>
        <v/>
      </c>
      <c r="Z245" t="str">
        <f>IF(AND(A246=A245, W246&gt;99, W245&gt;99), "full access", "")</f>
        <v/>
      </c>
      <c r="AA245" t="str">
        <f>IF(AND(ISNUMBER(S245), ISNUMBER(T245)), S245 - T245, "")</f>
        <v/>
      </c>
      <c r="AB245" t="str">
        <f>_xlfn.XLOOKUP(A245, Regions!A:A, Regions!B:B, "Not Found")</f>
        <v>Sub-Saharan Africa</v>
      </c>
    </row>
    <row r="246" spans="1:28" ht="12.75" x14ac:dyDescent="0.2">
      <c r="A246" s="1" t="s">
        <v>140</v>
      </c>
      <c r="B246" s="1">
        <v>2015</v>
      </c>
      <c r="C246" s="1">
        <v>16745.304690000001</v>
      </c>
      <c r="D246" s="1">
        <v>16.312999730000001</v>
      </c>
      <c r="E246" s="1">
        <v>66.154959140000003</v>
      </c>
      <c r="F246" s="1">
        <v>19.716038309999998</v>
      </c>
      <c r="G246" s="1">
        <v>10.55451427</v>
      </c>
      <c r="H246" s="1">
        <v>3.5744882769999999</v>
      </c>
      <c r="I246" s="1">
        <v>62.240608639999998</v>
      </c>
      <c r="J246" s="1">
        <v>21.69810966</v>
      </c>
      <c r="K246" s="1">
        <v>11.875220280000001</v>
      </c>
      <c r="L246" s="1">
        <v>4.186061413</v>
      </c>
      <c r="M246" s="1">
        <v>86.235879850000003</v>
      </c>
      <c r="N246" s="1">
        <v>9.5478494880000007</v>
      </c>
      <c r="O246" s="1">
        <v>3.7792023349999999</v>
      </c>
      <c r="P246" s="1">
        <v>0.43706832449999999</v>
      </c>
      <c r="Q246" s="1" t="str">
        <f>IF(A246=A245, B246-B245,"")</f>
        <v/>
      </c>
      <c r="R246">
        <f>IFERROR(IF(A247=A246, (E247-E246)/(B247-B246), ""), "null")</f>
        <v>0.77855387399999931</v>
      </c>
      <c r="S246">
        <f>IFERROR(IF(A247=A246, (I247-I246)/(B247-B246), ""), "null")</f>
        <v>0.8688870240000014</v>
      </c>
      <c r="T246">
        <f>IFERROR(IF(A247=A246, (M247-M246)/(B247-B246), ""), "null")</f>
        <v>4.3763672000000045E-2</v>
      </c>
      <c r="U246">
        <f>ROUND(E246,0)</f>
        <v>66</v>
      </c>
      <c r="V246">
        <f>IFERROR(ROUND(I246,0),"null")</f>
        <v>62</v>
      </c>
      <c r="W246">
        <f>IFERROR(ROUND(M246,0), "null")</f>
        <v>86</v>
      </c>
      <c r="X246" t="str">
        <f>IF(AND(A247=A246, U247&gt;99, U246&gt;99), "full access", "")</f>
        <v/>
      </c>
      <c r="Y246" t="str">
        <f>IF(AND(A247=A246, V247&gt;99, V246&gt;99), "full access", "")</f>
        <v/>
      </c>
      <c r="Z246" t="str">
        <f>IF(AND(A247=A246, W247&gt;99, W246&gt;99), "full access", "")</f>
        <v/>
      </c>
      <c r="AA246">
        <f>IF(AND(ISNUMBER(S246), ISNUMBER(T246)), S246 - T246, "")</f>
        <v>0.82512335200000131</v>
      </c>
      <c r="AB246" t="str">
        <f>_xlfn.XLOOKUP(A246, Regions!A:A, Regions!B:B, "Not Found")</f>
        <v>Sub-Saharan Africa</v>
      </c>
    </row>
    <row r="247" spans="1:28" ht="12.75" x14ac:dyDescent="0.2">
      <c r="A247" s="1" t="s">
        <v>140</v>
      </c>
      <c r="B247" s="1">
        <v>2020</v>
      </c>
      <c r="C247" s="1">
        <v>19129.95508</v>
      </c>
      <c r="D247" s="1">
        <v>17.42700005</v>
      </c>
      <c r="E247" s="1">
        <v>70.047728509999999</v>
      </c>
      <c r="F247" s="1">
        <v>21.95081497</v>
      </c>
      <c r="G247" s="1">
        <v>5.7763044069999996</v>
      </c>
      <c r="H247" s="1">
        <v>2.2251521099999998</v>
      </c>
      <c r="I247" s="1">
        <v>66.585043760000005</v>
      </c>
      <c r="J247" s="1">
        <v>24.414158029999999</v>
      </c>
      <c r="K247" s="1">
        <v>6.3838741460000001</v>
      </c>
      <c r="L247" s="1">
        <v>2.6169240660000002</v>
      </c>
      <c r="M247" s="1">
        <v>86.454698210000004</v>
      </c>
      <c r="N247" s="1">
        <v>10.278948249999999</v>
      </c>
      <c r="O247" s="1">
        <v>2.8975039960000002</v>
      </c>
      <c r="P247" s="1">
        <v>0.36884954460000002</v>
      </c>
      <c r="Q247" s="1">
        <f>IF(A247=A246, B247-B246,"")</f>
        <v>5</v>
      </c>
      <c r="R247" t="str">
        <f>IFERROR(IF(A248=A247, (E248-E247)/(B248-B247), ""), "null")</f>
        <v/>
      </c>
      <c r="S247" t="str">
        <f>IFERROR(IF(A248=A247, (I248-I247)/(B248-B247), ""), "null")</f>
        <v/>
      </c>
      <c r="T247" t="str">
        <f>IFERROR(IF(A248=A247, (M248-M247)/(B248-B247), ""), "null")</f>
        <v/>
      </c>
      <c r="U247">
        <f>ROUND(E247,0)</f>
        <v>70</v>
      </c>
      <c r="V247">
        <f>IFERROR(ROUND(I247,0),"null")</f>
        <v>67</v>
      </c>
      <c r="W247">
        <f>IFERROR(ROUND(M247,0), "null")</f>
        <v>86</v>
      </c>
      <c r="X247" t="str">
        <f>IF(AND(A248=A247, U248&gt;99, U247&gt;99), "full access", "")</f>
        <v/>
      </c>
      <c r="Y247" t="str">
        <f>IF(AND(A248=A247, V248&gt;99, V247&gt;99), "full access", "")</f>
        <v/>
      </c>
      <c r="Z247" t="str">
        <f>IF(AND(A248=A247, W248&gt;99, W247&gt;99), "full access", "")</f>
        <v/>
      </c>
      <c r="AA247" t="str">
        <f>IF(AND(ISNUMBER(S247), ISNUMBER(T247)), S247 - T247, "")</f>
        <v/>
      </c>
      <c r="AB247" t="str">
        <f>_xlfn.XLOOKUP(A247, Regions!A:A, Regions!B:B, "Not Found")</f>
        <v>Sub-Saharan Africa</v>
      </c>
    </row>
    <row r="248" spans="1:28" ht="12.75" x14ac:dyDescent="0.2">
      <c r="A248" s="1" t="s">
        <v>141</v>
      </c>
      <c r="B248" s="1">
        <v>2015</v>
      </c>
      <c r="C248" s="1">
        <v>30270.964840000001</v>
      </c>
      <c r="D248" s="1">
        <v>74.212997439999995</v>
      </c>
      <c r="E248" s="1">
        <v>97.052202559999998</v>
      </c>
      <c r="F248" s="1">
        <v>0.36300550040000001</v>
      </c>
      <c r="G248" s="1">
        <v>2.584791939</v>
      </c>
      <c r="H248" s="1" t="s">
        <v>21</v>
      </c>
      <c r="I248" s="1">
        <v>90.918309219999998</v>
      </c>
      <c r="J248" s="1">
        <v>0.54880267140000005</v>
      </c>
      <c r="K248" s="1">
        <v>8.5328881049999996</v>
      </c>
      <c r="L248" s="1" t="s">
        <v>21</v>
      </c>
      <c r="M248" s="1">
        <v>99.183566049999996</v>
      </c>
      <c r="N248" s="1">
        <v>0.29844603629999999</v>
      </c>
      <c r="O248" s="1">
        <v>0.427987911</v>
      </c>
      <c r="P248" s="1">
        <v>0.09</v>
      </c>
      <c r="Q248" s="1" t="str">
        <f>IF(A248=A247, B248-B247,"")</f>
        <v/>
      </c>
      <c r="R248">
        <f>IFERROR(IF(A249=A248, (E249-E248)/(B249-B248), ""), "null")</f>
        <v>9.5409020000005278E-3</v>
      </c>
      <c r="S248">
        <f>IFERROR(IF(A249=A248, (I249-I248)/(B249-B248), ""), "null")</f>
        <v>-0.14417221999999869</v>
      </c>
      <c r="T248">
        <f>IFERROR(IF(A249=A248, (M249-M248)/(B249-B248), ""), "null")</f>
        <v>-8.0940279999992988E-3</v>
      </c>
      <c r="U248">
        <f>ROUND(E248,0)</f>
        <v>97</v>
      </c>
      <c r="V248">
        <f>IFERROR(ROUND(I248,0),"null")</f>
        <v>91</v>
      </c>
      <c r="W248">
        <f>IFERROR(ROUND(M248,0), "null")</f>
        <v>99</v>
      </c>
      <c r="X248" t="str">
        <f>IF(AND(A249=A248, U249&gt;99, U248&gt;99), "full access", "")</f>
        <v/>
      </c>
      <c r="Y248" t="str">
        <f>IF(AND(A249=A248, V249&gt;99, V248&gt;99), "full access", "")</f>
        <v/>
      </c>
      <c r="Z248" t="str">
        <f>IF(AND(A249=A248, W249&gt;99, W248&gt;99), "full access", "")</f>
        <v/>
      </c>
      <c r="AA248">
        <f>IF(AND(ISNUMBER(S248), ISNUMBER(T248)), S248 - T248, "")</f>
        <v>-0.13607819199999938</v>
      </c>
      <c r="AB248" t="str">
        <f>_xlfn.XLOOKUP(A248, Regions!A:A, Regions!B:B, "Not Found")</f>
        <v>South Asia</v>
      </c>
    </row>
    <row r="249" spans="1:28" ht="12.75" x14ac:dyDescent="0.2">
      <c r="A249" s="1" t="s">
        <v>141</v>
      </c>
      <c r="B249" s="1">
        <v>2020</v>
      </c>
      <c r="C249" s="1">
        <v>32365.998049999998</v>
      </c>
      <c r="D249" s="1">
        <v>77.159996030000002</v>
      </c>
      <c r="E249" s="1">
        <v>97.09990707</v>
      </c>
      <c r="F249" s="1">
        <v>0.35453968650000001</v>
      </c>
      <c r="G249" s="1">
        <v>2.5455532409999999</v>
      </c>
      <c r="H249" s="1" t="s">
        <v>21</v>
      </c>
      <c r="I249" s="1">
        <v>90.197448120000004</v>
      </c>
      <c r="J249" s="1">
        <v>0.54445139710000001</v>
      </c>
      <c r="K249" s="1">
        <v>9.2581004779999994</v>
      </c>
      <c r="L249" s="1" t="s">
        <v>21</v>
      </c>
      <c r="M249" s="1">
        <v>99.14309591</v>
      </c>
      <c r="N249" s="1">
        <v>0.29832426049999999</v>
      </c>
      <c r="O249" s="1">
        <v>0.46857983190000002</v>
      </c>
      <c r="P249" s="1">
        <v>0.09</v>
      </c>
      <c r="Q249" s="1">
        <f>IF(A249=A248, B249-B248,"")</f>
        <v>5</v>
      </c>
      <c r="R249" t="str">
        <f>IFERROR(IF(A250=A249, (E250-E249)/(B250-B249), ""), "null")</f>
        <v/>
      </c>
      <c r="S249" t="str">
        <f>IFERROR(IF(A250=A249, (I250-I249)/(B250-B249), ""), "null")</f>
        <v/>
      </c>
      <c r="T249" t="str">
        <f>IFERROR(IF(A250=A249, (M250-M249)/(B250-B249), ""), "null")</f>
        <v/>
      </c>
      <c r="U249">
        <f>ROUND(E249,0)</f>
        <v>97</v>
      </c>
      <c r="V249">
        <f>IFERROR(ROUND(I249,0),"null")</f>
        <v>90</v>
      </c>
      <c r="W249">
        <f>IFERROR(ROUND(M249,0), "null")</f>
        <v>99</v>
      </c>
      <c r="X249" t="str">
        <f>IF(AND(A250=A249, U250&gt;99, U249&gt;99), "full access", "")</f>
        <v/>
      </c>
      <c r="Y249" t="str">
        <f>IF(AND(A250=A249, V250&gt;99, V249&gt;99), "full access", "")</f>
        <v/>
      </c>
      <c r="Z249" t="str">
        <f>IF(AND(A250=A249, W250&gt;99, W249&gt;99), "full access", "")</f>
        <v/>
      </c>
      <c r="AA249" t="str">
        <f>IF(AND(ISNUMBER(S249), ISNUMBER(T249)), S249 - T249, "")</f>
        <v/>
      </c>
      <c r="AB249" t="str">
        <f>_xlfn.XLOOKUP(A249, Regions!A:A, Regions!B:B, "Not Found")</f>
        <v>South Asia</v>
      </c>
    </row>
    <row r="250" spans="1:28" ht="12.75" x14ac:dyDescent="0.2">
      <c r="A250" s="1" t="s">
        <v>142</v>
      </c>
      <c r="B250" s="1">
        <v>2015</v>
      </c>
      <c r="C250" s="1">
        <v>454.91400149999998</v>
      </c>
      <c r="D250" s="1">
        <v>38.528999329999998</v>
      </c>
      <c r="E250" s="1">
        <v>98.814244290000005</v>
      </c>
      <c r="F250" s="1">
        <v>0.11215787989999999</v>
      </c>
      <c r="G250" s="1">
        <v>1.0735978349999999</v>
      </c>
      <c r="H250" s="1">
        <v>0</v>
      </c>
      <c r="I250" s="1">
        <v>98.879699270000003</v>
      </c>
      <c r="J250" s="1">
        <v>0.16698528160000001</v>
      </c>
      <c r="K250" s="1">
        <v>0.95331545299999998</v>
      </c>
      <c r="L250" s="1">
        <v>0</v>
      </c>
      <c r="M250" s="1">
        <v>98.709805689999996</v>
      </c>
      <c r="N250" s="1">
        <v>2.4683622329999998E-2</v>
      </c>
      <c r="O250" s="1">
        <v>1.265510688</v>
      </c>
      <c r="P250" s="1">
        <v>0</v>
      </c>
      <c r="Q250" s="1" t="str">
        <f>IF(A250=A249, B250-B249,"")</f>
        <v/>
      </c>
      <c r="R250">
        <f>IFERROR(IF(A251=A250, (E251-E250)/(B251-B250), ""), "null")</f>
        <v>0.14603886200000032</v>
      </c>
      <c r="S250">
        <f>IFERROR(IF(A251=A250, (I251-I250)/(B251-B250), ""), "null")</f>
        <v>0.2078626459999981</v>
      </c>
      <c r="T250">
        <f>IFERROR(IF(A251=A250, (M251-M250)/(B251-B250), ""), "null")</f>
        <v>5.7636648000001858E-2</v>
      </c>
      <c r="U250">
        <f>ROUND(E250,0)</f>
        <v>99</v>
      </c>
      <c r="V250">
        <f>IFERROR(ROUND(I250,0),"null")</f>
        <v>99</v>
      </c>
      <c r="W250">
        <f>IFERROR(ROUND(M250,0), "null")</f>
        <v>99</v>
      </c>
      <c r="X250" t="str">
        <f>IF(AND(A251=A250, U251&gt;99, U250&gt;99), "full access", "")</f>
        <v/>
      </c>
      <c r="Y250" t="str">
        <f>IF(AND(A251=A250, V251&gt;99, V250&gt;99), "full access", "")</f>
        <v/>
      </c>
      <c r="Z250" t="str">
        <f>IF(AND(A251=A250, W251&gt;99, W250&gt;99), "full access", "")</f>
        <v/>
      </c>
      <c r="AA250">
        <f>IF(AND(ISNUMBER(S250), ISNUMBER(T250)), S250 - T250, "")</f>
        <v>0.15022599799999625</v>
      </c>
      <c r="AB250" t="str">
        <f>_xlfn.XLOOKUP(A250, Regions!A:A, Regions!B:B, "Not Found")</f>
        <v>South Asia</v>
      </c>
    </row>
    <row r="251" spans="1:28" ht="12.75" x14ac:dyDescent="0.2">
      <c r="A251" s="1" t="s">
        <v>142</v>
      </c>
      <c r="B251" s="1">
        <v>2020</v>
      </c>
      <c r="C251" s="1">
        <v>540.54199219999998</v>
      </c>
      <c r="D251" s="1">
        <v>40.668998719999998</v>
      </c>
      <c r="E251" s="1">
        <v>99.544438600000007</v>
      </c>
      <c r="F251" s="1">
        <v>4.8050691299999997E-2</v>
      </c>
      <c r="G251" s="1">
        <v>0.40751070499999997</v>
      </c>
      <c r="H251" s="1">
        <v>0</v>
      </c>
      <c r="I251" s="1">
        <v>99.919012499999994</v>
      </c>
      <c r="J251" s="1">
        <v>8.0987500000000004E-2</v>
      </c>
      <c r="K251" s="1">
        <v>0</v>
      </c>
      <c r="L251" s="1">
        <v>0</v>
      </c>
      <c r="M251" s="1">
        <v>98.997988930000005</v>
      </c>
      <c r="N251" s="1">
        <v>0</v>
      </c>
      <c r="O251" s="1">
        <v>1.0020110689999999</v>
      </c>
      <c r="P251" s="1">
        <v>0</v>
      </c>
      <c r="Q251" s="1">
        <f>IF(A251=A250, B251-B250,"")</f>
        <v>5</v>
      </c>
      <c r="R251" t="str">
        <f>IFERROR(IF(A252=A251, (E252-E251)/(B252-B251), ""), "null")</f>
        <v/>
      </c>
      <c r="S251" t="str">
        <f>IFERROR(IF(A252=A251, (I252-I251)/(B252-B251), ""), "null")</f>
        <v/>
      </c>
      <c r="T251" t="str">
        <f>IFERROR(IF(A252=A251, (M252-M251)/(B252-B251), ""), "null")</f>
        <v/>
      </c>
      <c r="U251">
        <f>ROUND(E251,0)</f>
        <v>100</v>
      </c>
      <c r="V251">
        <f>IFERROR(ROUND(I251,0),"null")</f>
        <v>100</v>
      </c>
      <c r="W251">
        <f>IFERROR(ROUND(M251,0), "null")</f>
        <v>99</v>
      </c>
      <c r="X251" t="str">
        <f>IF(AND(A252=A251, U252&gt;99, U251&gt;99), "full access", "")</f>
        <v/>
      </c>
      <c r="Y251" t="str">
        <f>IF(AND(A252=A251, V252&gt;99, V251&gt;99), "full access", "")</f>
        <v/>
      </c>
      <c r="Z251" t="str">
        <f>IF(AND(A252=A251, W252&gt;99, W251&gt;99), "full access", "")</f>
        <v/>
      </c>
      <c r="AA251" t="str">
        <f>IF(AND(ISNUMBER(S251), ISNUMBER(T251)), S251 - T251, "")</f>
        <v/>
      </c>
      <c r="AB251" t="str">
        <f>_xlfn.XLOOKUP(A251, Regions!A:A, Regions!B:B, "Not Found")</f>
        <v>South Asia</v>
      </c>
    </row>
    <row r="252" spans="1:28" ht="12.75" x14ac:dyDescent="0.2">
      <c r="A252" s="1" t="s">
        <v>143</v>
      </c>
      <c r="B252" s="1">
        <v>2015</v>
      </c>
      <c r="C252" s="1">
        <v>17438.771479999999</v>
      </c>
      <c r="D252" s="1">
        <v>39.990997309999997</v>
      </c>
      <c r="E252" s="1">
        <v>74.399512220000005</v>
      </c>
      <c r="F252" s="1">
        <v>4.1718464529999997</v>
      </c>
      <c r="G252" s="1">
        <v>19.37992934</v>
      </c>
      <c r="H252" s="1">
        <v>2.0487119809999998</v>
      </c>
      <c r="I252" s="1">
        <v>63.395714030000001</v>
      </c>
      <c r="J252" s="1">
        <v>4.4493824149999996</v>
      </c>
      <c r="K252" s="1">
        <v>28.94484164</v>
      </c>
      <c r="L252" s="1">
        <v>3.2100619199999998</v>
      </c>
      <c r="M252" s="1">
        <v>90.911405529999996</v>
      </c>
      <c r="N252" s="1">
        <v>3.7553866569999999</v>
      </c>
      <c r="O252" s="1">
        <v>5.0271739789999996</v>
      </c>
      <c r="P252" s="1">
        <v>0.306033834</v>
      </c>
      <c r="Q252" s="1" t="str">
        <f>IF(A252=A251, B252-B251,"")</f>
        <v/>
      </c>
      <c r="R252">
        <f>IFERROR(IF(A253=A252, (E253-E252)/(B253-B252), ""), "null")</f>
        <v>1.6295557619999983</v>
      </c>
      <c r="S252">
        <f>IFERROR(IF(A253=A252, (I253-I252)/(B253-B252), ""), "null")</f>
        <v>1.7370362359999987</v>
      </c>
      <c r="T252">
        <f>IFERROR(IF(A253=A252, (M253-M252)/(B253-B252), ""), "null")</f>
        <v>1.0012098440000017</v>
      </c>
      <c r="U252">
        <f>ROUND(E252,0)</f>
        <v>74</v>
      </c>
      <c r="V252">
        <f>IFERROR(ROUND(I252,0),"null")</f>
        <v>63</v>
      </c>
      <c r="W252">
        <f>IFERROR(ROUND(M252,0), "null")</f>
        <v>91</v>
      </c>
      <c r="X252" t="str">
        <f>IF(AND(A253=A252, U253&gt;99, U252&gt;99), "full access", "")</f>
        <v/>
      </c>
      <c r="Y252" t="str">
        <f>IF(AND(A253=A252, V253&gt;99, V252&gt;99), "full access", "")</f>
        <v/>
      </c>
      <c r="Z252" t="str">
        <f>IF(AND(A253=A252, W253&gt;99, W252&gt;99), "full access", "")</f>
        <v/>
      </c>
      <c r="AA252">
        <f>IF(AND(ISNUMBER(S252), ISNUMBER(T252)), S252 - T252, "")</f>
        <v>0.735826391999997</v>
      </c>
      <c r="AB252" t="str">
        <f>_xlfn.XLOOKUP(A252, Regions!A:A, Regions!B:B, "Not Found")</f>
        <v>Sub-Saharan Africa</v>
      </c>
    </row>
    <row r="253" spans="1:28" ht="12.75" x14ac:dyDescent="0.2">
      <c r="A253" s="1" t="s">
        <v>143</v>
      </c>
      <c r="B253" s="1">
        <v>2020</v>
      </c>
      <c r="C253" s="1">
        <v>20250.833979999999</v>
      </c>
      <c r="D253" s="1">
        <v>43.909004209999999</v>
      </c>
      <c r="E253" s="1">
        <v>82.547291029999997</v>
      </c>
      <c r="F253" s="1">
        <v>3.8547345270000002</v>
      </c>
      <c r="G253" s="1">
        <v>12.246971350000001</v>
      </c>
      <c r="H253" s="1">
        <v>1.3510030900000001</v>
      </c>
      <c r="I253" s="1">
        <v>72.080895209999994</v>
      </c>
      <c r="J253" s="1">
        <v>3.7824122299999998</v>
      </c>
      <c r="K253" s="1">
        <v>21.72810084</v>
      </c>
      <c r="L253" s="1">
        <v>2.4085917170000002</v>
      </c>
      <c r="M253" s="1">
        <v>95.917454750000005</v>
      </c>
      <c r="N253" s="1">
        <v>3.947121723</v>
      </c>
      <c r="O253" s="1">
        <v>0.13542353139999999</v>
      </c>
      <c r="P253" s="1">
        <v>0</v>
      </c>
      <c r="Q253" s="1">
        <f>IF(A253=A252, B253-B252,"")</f>
        <v>5</v>
      </c>
      <c r="R253" t="str">
        <f>IFERROR(IF(A254=A253, (E254-E253)/(B254-B253), ""), "null")</f>
        <v/>
      </c>
      <c r="S253" t="str">
        <f>IFERROR(IF(A254=A253, (I254-I253)/(B254-B253), ""), "null")</f>
        <v/>
      </c>
      <c r="T253" t="str">
        <f>IFERROR(IF(A254=A253, (M254-M253)/(B254-B253), ""), "null")</f>
        <v/>
      </c>
      <c r="U253">
        <f>ROUND(E253,0)</f>
        <v>83</v>
      </c>
      <c r="V253">
        <f>IFERROR(ROUND(I253,0),"null")</f>
        <v>72</v>
      </c>
      <c r="W253">
        <f>IFERROR(ROUND(M253,0), "null")</f>
        <v>96</v>
      </c>
      <c r="X253" t="str">
        <f>IF(AND(A254=A253, U254&gt;99, U253&gt;99), "full access", "")</f>
        <v/>
      </c>
      <c r="Y253" t="str">
        <f>IF(AND(A254=A253, V254&gt;99, V253&gt;99), "full access", "")</f>
        <v/>
      </c>
      <c r="Z253" t="str">
        <f>IF(AND(A254=A253, W254&gt;99, W253&gt;99), "full access", "")</f>
        <v/>
      </c>
      <c r="AA253" t="str">
        <f>IF(AND(ISNUMBER(S253), ISNUMBER(T253)), S253 - T253, "")</f>
        <v/>
      </c>
      <c r="AB253" t="str">
        <f>_xlfn.XLOOKUP(A253, Regions!A:A, Regions!B:B, "Not Found")</f>
        <v>Sub-Saharan Africa</v>
      </c>
    </row>
    <row r="254" spans="1:28" ht="12.75" x14ac:dyDescent="0.2">
      <c r="A254" s="1" t="s">
        <v>144</v>
      </c>
      <c r="B254" s="1">
        <v>2015</v>
      </c>
      <c r="C254" s="1">
        <v>433.55899049999999</v>
      </c>
      <c r="D254" s="1">
        <v>94.414001459999994</v>
      </c>
      <c r="E254" s="1">
        <v>100</v>
      </c>
      <c r="F254" s="1">
        <v>0</v>
      </c>
      <c r="G254" s="1">
        <v>0</v>
      </c>
      <c r="H254" s="1">
        <v>0</v>
      </c>
      <c r="I254" s="1">
        <v>100</v>
      </c>
      <c r="J254" s="1">
        <v>0</v>
      </c>
      <c r="K254" s="1">
        <v>0</v>
      </c>
      <c r="L254" s="1">
        <v>0</v>
      </c>
      <c r="M254" s="1">
        <v>100</v>
      </c>
      <c r="N254" s="1">
        <v>0</v>
      </c>
      <c r="O254" s="1">
        <v>0</v>
      </c>
      <c r="P254" s="1">
        <v>0</v>
      </c>
      <c r="Q254" s="1" t="str">
        <f>IF(A254=A253, B254-B253,"")</f>
        <v/>
      </c>
      <c r="R254">
        <f>IFERROR(IF(A255=A254, (E255-E254)/(B255-B254), ""), "null")</f>
        <v>8.0000000934887789E-8</v>
      </c>
      <c r="S254">
        <f>IFERROR(IF(A255=A254, (I255-I254)/(B255-B254), ""), "null")</f>
        <v>0</v>
      </c>
      <c r="T254">
        <f>IFERROR(IF(A255=A254, (M255-M254)/(B255-B254), ""), "null")</f>
        <v>0</v>
      </c>
      <c r="U254">
        <f>ROUND(E254,0)</f>
        <v>100</v>
      </c>
      <c r="V254">
        <f>IFERROR(ROUND(I254,0),"null")</f>
        <v>100</v>
      </c>
      <c r="W254">
        <f>IFERROR(ROUND(M254,0), "null")</f>
        <v>100</v>
      </c>
      <c r="X254" t="str">
        <f>IF(AND(A255=A254, U255&gt;99, U254&gt;99), "full access", "")</f>
        <v>full access</v>
      </c>
      <c r="Y254" t="str">
        <f>IF(AND(A255=A254, V255&gt;99, V254&gt;99), "full access", "")</f>
        <v>full access</v>
      </c>
      <c r="Z254" t="str">
        <f>IF(AND(A255=A254, W255&gt;99, W254&gt;99), "full access", "")</f>
        <v>full access</v>
      </c>
      <c r="AA254">
        <f>IF(AND(ISNUMBER(S254), ISNUMBER(T254)), S254 - T254, "")</f>
        <v>0</v>
      </c>
      <c r="AB254" t="str">
        <f>_xlfn.XLOOKUP(A254, Regions!A:A, Regions!B:B, "Not Found")</f>
        <v>Europe &amp; Central Asia</v>
      </c>
    </row>
    <row r="255" spans="1:28" ht="12.75" x14ac:dyDescent="0.2">
      <c r="A255" s="1" t="s">
        <v>144</v>
      </c>
      <c r="B255" s="1">
        <v>2020</v>
      </c>
      <c r="C255" s="1">
        <v>441.53900149999998</v>
      </c>
      <c r="D255" s="1">
        <v>94.744003300000003</v>
      </c>
      <c r="E255" s="1">
        <v>100.0000004</v>
      </c>
      <c r="F255" s="1">
        <v>0</v>
      </c>
      <c r="G255" s="1">
        <v>0</v>
      </c>
      <c r="H255" s="1">
        <v>0</v>
      </c>
      <c r="I255" s="1">
        <v>100</v>
      </c>
      <c r="J255" s="1">
        <v>0</v>
      </c>
      <c r="K255" s="1">
        <v>0</v>
      </c>
      <c r="L255" s="1">
        <v>0</v>
      </c>
      <c r="M255" s="1">
        <v>100</v>
      </c>
      <c r="N255" s="1">
        <v>0</v>
      </c>
      <c r="O255" s="1">
        <v>0</v>
      </c>
      <c r="P255" s="1">
        <v>0</v>
      </c>
      <c r="Q255" s="1">
        <f>IF(A255=A254, B255-B254,"")</f>
        <v>5</v>
      </c>
      <c r="R255" t="str">
        <f>IFERROR(IF(A256=A255, (E256-E255)/(B256-B255), ""), "null")</f>
        <v/>
      </c>
      <c r="S255" t="str">
        <f>IFERROR(IF(A256=A255, (I256-I255)/(B256-B255), ""), "null")</f>
        <v/>
      </c>
      <c r="T255" t="str">
        <f>IFERROR(IF(A256=A255, (M256-M255)/(B256-B255), ""), "null")</f>
        <v/>
      </c>
      <c r="U255">
        <f>ROUND(E255,0)</f>
        <v>100</v>
      </c>
      <c r="V255">
        <f>IFERROR(ROUND(I255,0),"null")</f>
        <v>100</v>
      </c>
      <c r="W255">
        <f>IFERROR(ROUND(M255,0), "null")</f>
        <v>100</v>
      </c>
      <c r="X255" t="str">
        <f>IF(AND(A256=A255, U256&gt;99, U255&gt;99), "full access", "")</f>
        <v/>
      </c>
      <c r="Y255" t="str">
        <f>IF(AND(A256=A255, V256&gt;99, V255&gt;99), "full access", "")</f>
        <v/>
      </c>
      <c r="Z255" t="str">
        <f>IF(AND(A256=A255, W256&gt;99, W255&gt;99), "full access", "")</f>
        <v/>
      </c>
      <c r="AA255" t="str">
        <f>IF(AND(ISNUMBER(S255), ISNUMBER(T255)), S255 - T255, "")</f>
        <v/>
      </c>
      <c r="AB255" t="str">
        <f>_xlfn.XLOOKUP(A255, Regions!A:A, Regions!B:B, "Not Found")</f>
        <v>Europe &amp; Central Asia</v>
      </c>
    </row>
    <row r="256" spans="1:28" ht="12.75" x14ac:dyDescent="0.2">
      <c r="A256" s="1" t="s">
        <v>145</v>
      </c>
      <c r="B256" s="1">
        <v>2015</v>
      </c>
      <c r="C256" s="1">
        <v>57.444000240000001</v>
      </c>
      <c r="D256" s="1">
        <v>75.810997009999994</v>
      </c>
      <c r="E256" s="1">
        <v>88.342523619999994</v>
      </c>
      <c r="F256" s="1">
        <v>11.18141559</v>
      </c>
      <c r="G256" s="1">
        <v>0.47606079179999999</v>
      </c>
      <c r="H256" s="1">
        <v>0</v>
      </c>
      <c r="I256" s="1">
        <v>94.278360000000006</v>
      </c>
      <c r="J256" s="1">
        <v>5.38164</v>
      </c>
      <c r="K256" s="1">
        <v>0.34</v>
      </c>
      <c r="L256" s="1">
        <v>0</v>
      </c>
      <c r="M256" s="1">
        <v>86.448577369999995</v>
      </c>
      <c r="N256" s="1">
        <v>13.03194895</v>
      </c>
      <c r="O256" s="1">
        <v>0.51947368419999995</v>
      </c>
      <c r="P256" s="1">
        <v>0</v>
      </c>
      <c r="Q256" s="1" t="str">
        <f>IF(A256=A255, B256-B255,"")</f>
        <v/>
      </c>
      <c r="R256">
        <f>IFERROR(IF(A257=A256, (E257-E256)/(B257-B256), ""), "null")</f>
        <v>4.5904672000000347E-2</v>
      </c>
      <c r="S256">
        <f>IFERROR(IF(A257=A256, (I257-I256)/(B257-B256), ""), "null")</f>
        <v>3.0271999999999365E-2</v>
      </c>
      <c r="T256">
        <f>IFERROR(IF(A257=A256, (M257-M256)/(B257-B256), ""), "null")</f>
        <v>9.0284526000002072E-2</v>
      </c>
      <c r="U256">
        <f>ROUND(E256,0)</f>
        <v>88</v>
      </c>
      <c r="V256">
        <f>IFERROR(ROUND(I256,0),"null")</f>
        <v>94</v>
      </c>
      <c r="W256">
        <f>IFERROR(ROUND(M256,0), "null")</f>
        <v>86</v>
      </c>
      <c r="X256" t="str">
        <f>IF(AND(A257=A256, U257&gt;99, U256&gt;99), "full access", "")</f>
        <v/>
      </c>
      <c r="Y256" t="str">
        <f>IF(AND(A257=A256, V257&gt;99, V256&gt;99), "full access", "")</f>
        <v/>
      </c>
      <c r="Z256" t="str">
        <f>IF(AND(A257=A256, W257&gt;99, W256&gt;99), "full access", "")</f>
        <v/>
      </c>
      <c r="AA256">
        <f>IF(AND(ISNUMBER(S256), ISNUMBER(T256)), S256 - T256, "")</f>
        <v>-6.0012526000002703E-2</v>
      </c>
      <c r="AB256" t="str">
        <f>_xlfn.XLOOKUP(A256, Regions!A:A, Regions!B:B, "Not Found")</f>
        <v>East Asia &amp; Pacific</v>
      </c>
    </row>
    <row r="257" spans="1:28" ht="12.75" x14ac:dyDescent="0.2">
      <c r="A257" s="1" t="s">
        <v>145</v>
      </c>
      <c r="B257" s="1">
        <v>2020</v>
      </c>
      <c r="C257" s="1">
        <v>59.194000240000001</v>
      </c>
      <c r="D257" s="1">
        <v>77.793991090000006</v>
      </c>
      <c r="E257" s="1">
        <v>88.572046979999996</v>
      </c>
      <c r="F257" s="1">
        <v>11.387979</v>
      </c>
      <c r="G257" s="1">
        <v>3.9974025849999997E-2</v>
      </c>
      <c r="H257" s="1">
        <v>0</v>
      </c>
      <c r="I257" s="1">
        <v>94.429720000000003</v>
      </c>
      <c r="J257" s="1">
        <v>5.3902799999999997</v>
      </c>
      <c r="K257" s="1">
        <v>0.18</v>
      </c>
      <c r="L257" s="1">
        <v>0</v>
      </c>
      <c r="M257" s="1">
        <v>86.9</v>
      </c>
      <c r="N257" s="1">
        <v>13.1</v>
      </c>
      <c r="O257" s="1">
        <v>0</v>
      </c>
      <c r="P257" s="1">
        <v>0</v>
      </c>
      <c r="Q257" s="1">
        <f>IF(A257=A256, B257-B256,"")</f>
        <v>5</v>
      </c>
      <c r="R257" t="str">
        <f>IFERROR(IF(A258=A257, (E258-E257)/(B258-B257), ""), "null")</f>
        <v/>
      </c>
      <c r="S257" t="str">
        <f>IFERROR(IF(A258=A257, (I258-I257)/(B258-B257), ""), "null")</f>
        <v/>
      </c>
      <c r="T257" t="str">
        <f>IFERROR(IF(A258=A257, (M258-M257)/(B258-B257), ""), "null")</f>
        <v/>
      </c>
      <c r="U257">
        <f>ROUND(E257,0)</f>
        <v>89</v>
      </c>
      <c r="V257">
        <f>IFERROR(ROUND(I257,0),"null")</f>
        <v>94</v>
      </c>
      <c r="W257">
        <f>IFERROR(ROUND(M257,0), "null")</f>
        <v>87</v>
      </c>
      <c r="X257" t="str">
        <f>IF(AND(A258=A257, U258&gt;99, U257&gt;99), "full access", "")</f>
        <v/>
      </c>
      <c r="Y257" t="str">
        <f>IF(AND(A258=A257, V258&gt;99, V257&gt;99), "full access", "")</f>
        <v/>
      </c>
      <c r="Z257" t="str">
        <f>IF(AND(A258=A257, W258&gt;99, W257&gt;99), "full access", "")</f>
        <v/>
      </c>
      <c r="AA257" t="str">
        <f>IF(AND(ISNUMBER(S257), ISNUMBER(T257)), S257 - T257, "")</f>
        <v/>
      </c>
      <c r="AB257" t="str">
        <f>_xlfn.XLOOKUP(A257, Regions!A:A, Regions!B:B, "Not Found")</f>
        <v>East Asia &amp; Pacific</v>
      </c>
    </row>
    <row r="258" spans="1:28" ht="12.75" x14ac:dyDescent="0.2">
      <c r="A258" s="1" t="s">
        <v>146</v>
      </c>
      <c r="B258" s="1">
        <v>2015</v>
      </c>
      <c r="C258" s="1">
        <v>378.48300169999999</v>
      </c>
      <c r="D258" s="1">
        <v>88.981002810000007</v>
      </c>
      <c r="E258" s="1">
        <v>99.796030000000002</v>
      </c>
      <c r="F258" s="1">
        <v>0</v>
      </c>
      <c r="G258" s="1">
        <v>0.20396999539999999</v>
      </c>
      <c r="H258" s="1">
        <v>0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1" t="s">
        <v>21</v>
      </c>
      <c r="P258" s="1" t="s">
        <v>21</v>
      </c>
      <c r="Q258" s="1" t="str">
        <f>IF(A258=A257, B258-B257,"")</f>
        <v/>
      </c>
      <c r="R258">
        <f>IFERROR(IF(A259=A258, (E259-E258)/(B259-B258), ""), "null")</f>
        <v>9.1881559999990262E-3</v>
      </c>
      <c r="S258" t="str">
        <f>IFERROR(IF(A259=A258, (I259-I258)/(B259-B258), ""), "null")</f>
        <v>null</v>
      </c>
      <c r="T258" t="str">
        <f>IFERROR(IF(A259=A258, (M259-M258)/(B259-B258), ""), "null")</f>
        <v>null</v>
      </c>
      <c r="U258">
        <f>ROUND(E258,0)</f>
        <v>100</v>
      </c>
      <c r="V258" t="str">
        <f>IFERROR(ROUND(I258,0),"null")</f>
        <v>null</v>
      </c>
      <c r="W258" t="str">
        <f>IFERROR(ROUND(M258,0), "null")</f>
        <v>null</v>
      </c>
      <c r="X258" t="str">
        <f>IF(AND(A259=A258, U259&gt;99, U258&gt;99), "full access", "")</f>
        <v>full access</v>
      </c>
      <c r="Y258" t="str">
        <f>IF(AND(A259=A258, V259&gt;99, V258&gt;99), "full access", "")</f>
        <v>full access</v>
      </c>
      <c r="Z258" t="str">
        <f>IF(AND(A259=A258, W259&gt;99, W258&gt;99), "full access", "")</f>
        <v>full access</v>
      </c>
      <c r="AA258" t="str">
        <f>IF(AND(ISNUMBER(S258), ISNUMBER(T258)), S258 - T258, "")</f>
        <v/>
      </c>
      <c r="AB258" t="str">
        <f>_xlfn.XLOOKUP(A258, Regions!A:A, Regions!B:B, "Not Found")</f>
        <v>Latin America &amp; Caribbean</v>
      </c>
    </row>
    <row r="259" spans="1:28" ht="12.75" x14ac:dyDescent="0.2">
      <c r="A259" s="1" t="s">
        <v>146</v>
      </c>
      <c r="B259" s="1">
        <v>2020</v>
      </c>
      <c r="C259" s="1">
        <v>375.26501459999997</v>
      </c>
      <c r="D259" s="1">
        <v>89.13999939</v>
      </c>
      <c r="E259" s="1">
        <v>99.841970779999997</v>
      </c>
      <c r="F259" s="1">
        <v>0</v>
      </c>
      <c r="G259" s="1">
        <v>0.15802921580000001</v>
      </c>
      <c r="H259" s="1">
        <v>0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1" t="s">
        <v>21</v>
      </c>
      <c r="P259" s="1" t="s">
        <v>21</v>
      </c>
      <c r="Q259" s="1">
        <f>IF(A259=A258, B259-B258,"")</f>
        <v>5</v>
      </c>
      <c r="R259" t="str">
        <f>IFERROR(IF(A260=A259, (E260-E259)/(B260-B259), ""), "null")</f>
        <v/>
      </c>
      <c r="S259" t="str">
        <f>IFERROR(IF(A260=A259, (I260-I259)/(B260-B259), ""), "null")</f>
        <v/>
      </c>
      <c r="T259" t="str">
        <f>IFERROR(IF(A260=A259, (M260-M259)/(B260-B259), ""), "null")</f>
        <v/>
      </c>
      <c r="U259">
        <f>ROUND(E259,0)</f>
        <v>100</v>
      </c>
      <c r="V259" t="str">
        <f>IFERROR(ROUND(I259,0),"null")</f>
        <v>null</v>
      </c>
      <c r="W259" t="str">
        <f>IFERROR(ROUND(M259,0), "null")</f>
        <v>null</v>
      </c>
      <c r="X259" t="str">
        <f>IF(AND(A260=A259, U260&gt;99, U259&gt;99), "full access", "")</f>
        <v/>
      </c>
      <c r="Y259" t="str">
        <f>IF(AND(A260=A259, V260&gt;99, V259&gt;99), "full access", "")</f>
        <v/>
      </c>
      <c r="Z259" t="str">
        <f>IF(AND(A260=A259, W260&gt;99, W259&gt;99), "full access", "")</f>
        <v/>
      </c>
      <c r="AA259" t="str">
        <f>IF(AND(ISNUMBER(S259), ISNUMBER(T259)), S259 - T259, "")</f>
        <v/>
      </c>
      <c r="AB259" t="str">
        <f>_xlfn.XLOOKUP(A259, Regions!A:A, Regions!B:B, "Not Found")</f>
        <v>Latin America &amp; Caribbean</v>
      </c>
    </row>
    <row r="260" spans="1:28" ht="12.75" x14ac:dyDescent="0.2">
      <c r="A260" s="1" t="s">
        <v>147</v>
      </c>
      <c r="B260" s="1">
        <v>2015</v>
      </c>
      <c r="C260" s="1">
        <v>4046.3039549999999</v>
      </c>
      <c r="D260" s="1">
        <v>51.0890007</v>
      </c>
      <c r="E260" s="1">
        <v>66.973309400000005</v>
      </c>
      <c r="F260" s="1">
        <v>14.811653570000001</v>
      </c>
      <c r="G260" s="1">
        <v>17.637023750000001</v>
      </c>
      <c r="H260" s="1">
        <v>0.57801328240000005</v>
      </c>
      <c r="I260" s="1">
        <v>46.69284218</v>
      </c>
      <c r="J260" s="1">
        <v>18.20063085</v>
      </c>
      <c r="K260" s="1">
        <v>33.924761500000002</v>
      </c>
      <c r="L260" s="1">
        <v>1.1817654639999999</v>
      </c>
      <c r="M260" s="1">
        <v>86.389188590000003</v>
      </c>
      <c r="N260" s="1">
        <v>11.56715369</v>
      </c>
      <c r="O260" s="1">
        <v>2.043657719</v>
      </c>
      <c r="P260" s="1">
        <v>0</v>
      </c>
      <c r="Q260" s="1" t="str">
        <f>IF(A260=A259, B260-B259,"")</f>
        <v/>
      </c>
      <c r="R260">
        <f>IFERROR(IF(A261=A260, (E261-E260)/(B261-B260), ""), "null")</f>
        <v>0.94154796599999879</v>
      </c>
      <c r="S260">
        <f>IFERROR(IF(A261=A260, (I261-I260)/(B261-B260), ""), "null")</f>
        <v>0.64369934399999951</v>
      </c>
      <c r="T260">
        <f>IFERROR(IF(A261=A260, (M261-M260)/(B261-B260), ""), "null")</f>
        <v>0.57390121199999844</v>
      </c>
      <c r="U260">
        <f>ROUND(E260,0)</f>
        <v>67</v>
      </c>
      <c r="V260">
        <f>IFERROR(ROUND(I260,0),"null")</f>
        <v>47</v>
      </c>
      <c r="W260">
        <f>IFERROR(ROUND(M260,0), "null")</f>
        <v>86</v>
      </c>
      <c r="X260" t="str">
        <f>IF(AND(A261=A260, U261&gt;99, U260&gt;99), "full access", "")</f>
        <v/>
      </c>
      <c r="Y260" t="str">
        <f>IF(AND(A261=A260, V261&gt;99, V260&gt;99), "full access", "")</f>
        <v/>
      </c>
      <c r="Z260" t="str">
        <f>IF(AND(A261=A260, W261&gt;99, W260&gt;99), "full access", "")</f>
        <v/>
      </c>
      <c r="AA260">
        <f>IF(AND(ISNUMBER(S260), ISNUMBER(T260)), S260 - T260, "")</f>
        <v>6.9798132000001067E-2</v>
      </c>
      <c r="AB260" t="str">
        <f>_xlfn.XLOOKUP(A260, Regions!A:A, Regions!B:B, "Not Found")</f>
        <v>Sub-Saharan Africa</v>
      </c>
    </row>
    <row r="261" spans="1:28" ht="12.75" x14ac:dyDescent="0.2">
      <c r="A261" s="1" t="s">
        <v>147</v>
      </c>
      <c r="B261" s="1">
        <v>2020</v>
      </c>
      <c r="C261" s="1">
        <v>4649.6601559999999</v>
      </c>
      <c r="D261" s="1">
        <v>55.326995850000003</v>
      </c>
      <c r="E261" s="1">
        <v>71.681049229999999</v>
      </c>
      <c r="F261" s="1">
        <v>13.476891930000001</v>
      </c>
      <c r="G261" s="1">
        <v>14.820326809999999</v>
      </c>
      <c r="H261" s="1">
        <v>2.173203433E-2</v>
      </c>
      <c r="I261" s="1">
        <v>49.911338899999997</v>
      </c>
      <c r="J261" s="1">
        <v>18.49039689</v>
      </c>
      <c r="K261" s="1">
        <v>31.549617300000001</v>
      </c>
      <c r="L261" s="1">
        <v>4.8646907220000001E-2</v>
      </c>
      <c r="M261" s="1">
        <v>89.258694649999995</v>
      </c>
      <c r="N261" s="1">
        <v>9.4288080829999998</v>
      </c>
      <c r="O261" s="1">
        <v>1.3124972699999999</v>
      </c>
      <c r="P261" s="1">
        <v>0</v>
      </c>
      <c r="Q261" s="1">
        <f>IF(A261=A260, B261-B260,"")</f>
        <v>5</v>
      </c>
      <c r="R261" t="str">
        <f>IFERROR(IF(A262=A261, (E262-E261)/(B262-B261), ""), "null")</f>
        <v/>
      </c>
      <c r="S261" t="str">
        <f>IFERROR(IF(A262=A261, (I262-I261)/(B262-B261), ""), "null")</f>
        <v/>
      </c>
      <c r="T261" t="str">
        <f>IFERROR(IF(A262=A261, (M262-M261)/(B262-B261), ""), "null")</f>
        <v/>
      </c>
      <c r="U261">
        <f>ROUND(E261,0)</f>
        <v>72</v>
      </c>
      <c r="V261">
        <f>IFERROR(ROUND(I261,0),"null")</f>
        <v>50</v>
      </c>
      <c r="W261">
        <f>IFERROR(ROUND(M261,0), "null")</f>
        <v>89</v>
      </c>
      <c r="X261" t="str">
        <f>IF(AND(A262=A261, U262&gt;99, U261&gt;99), "full access", "")</f>
        <v/>
      </c>
      <c r="Y261" t="str">
        <f>IF(AND(A262=A261, V262&gt;99, V261&gt;99), "full access", "")</f>
        <v/>
      </c>
      <c r="Z261" t="str">
        <f>IF(AND(A262=A261, W262&gt;99, W261&gt;99), "full access", "")</f>
        <v/>
      </c>
      <c r="AA261" t="str">
        <f>IF(AND(ISNUMBER(S261), ISNUMBER(T261)), S261 - T261, "")</f>
        <v/>
      </c>
      <c r="AB261" t="str">
        <f>_xlfn.XLOOKUP(A261, Regions!A:A, Regions!B:B, "Not Found")</f>
        <v>Sub-Saharan Africa</v>
      </c>
    </row>
    <row r="262" spans="1:28" ht="12.75" x14ac:dyDescent="0.2">
      <c r="A262" s="1" t="s">
        <v>148</v>
      </c>
      <c r="B262" s="1">
        <v>2015</v>
      </c>
      <c r="C262" s="1">
        <v>1259.4570309999999</v>
      </c>
      <c r="D262" s="1">
        <v>41</v>
      </c>
      <c r="E262" s="1">
        <v>99.866481820000004</v>
      </c>
      <c r="F262" s="1">
        <v>0</v>
      </c>
      <c r="G262" s="1">
        <v>0.13351818090000001</v>
      </c>
      <c r="H262" s="1">
        <v>0</v>
      </c>
      <c r="I262" s="1">
        <v>99.827682339999996</v>
      </c>
      <c r="J262" s="1">
        <v>0</v>
      </c>
      <c r="K262" s="1">
        <v>0.17231766179999999</v>
      </c>
      <c r="L262" s="1">
        <v>0</v>
      </c>
      <c r="M262" s="1">
        <v>99.922315220000002</v>
      </c>
      <c r="N262" s="1">
        <v>0</v>
      </c>
      <c r="O262" s="1">
        <v>7.7684781189999996E-2</v>
      </c>
      <c r="P262" s="1">
        <v>0</v>
      </c>
      <c r="Q262" s="1" t="str">
        <f>IF(A262=A261, B262-B261,"")</f>
        <v/>
      </c>
      <c r="R262">
        <f>IFERROR(IF(A263=A262, (E263-E262)/(B263-B262), ""), "null")</f>
        <v>-4.5424000001048624E-5</v>
      </c>
      <c r="S262">
        <f>IFERROR(IF(A263=A262, (I263-I262)/(B263-B262), ""), "null")</f>
        <v>0</v>
      </c>
      <c r="T262">
        <f>IFERROR(IF(A263=A262, (M263-M262)/(B263-B262), ""), "null")</f>
        <v>0</v>
      </c>
      <c r="U262">
        <f>ROUND(E262,0)</f>
        <v>100</v>
      </c>
      <c r="V262">
        <f>IFERROR(ROUND(I262,0),"null")</f>
        <v>100</v>
      </c>
      <c r="W262">
        <f>IFERROR(ROUND(M262,0), "null")</f>
        <v>100</v>
      </c>
      <c r="X262" t="str">
        <f>IF(AND(A263=A262, U263&gt;99, U262&gt;99), "full access", "")</f>
        <v>full access</v>
      </c>
      <c r="Y262" t="str">
        <f>IF(AND(A263=A262, V263&gt;99, V262&gt;99), "full access", "")</f>
        <v>full access</v>
      </c>
      <c r="Z262" t="str">
        <f>IF(AND(A263=A262, W263&gt;99, W262&gt;99), "full access", "")</f>
        <v>full access</v>
      </c>
      <c r="AA262">
        <f>IF(AND(ISNUMBER(S262), ISNUMBER(T262)), S262 - T262, "")</f>
        <v>0</v>
      </c>
      <c r="AB262" t="str">
        <f>_xlfn.XLOOKUP(A262, Regions!A:A, Regions!B:B, "Not Found")</f>
        <v>Sub-Saharan Africa</v>
      </c>
    </row>
    <row r="263" spans="1:28" ht="12.75" x14ac:dyDescent="0.2">
      <c r="A263" s="1" t="s">
        <v>148</v>
      </c>
      <c r="B263" s="1">
        <v>2020</v>
      </c>
      <c r="C263" s="1">
        <v>1271.7669679999999</v>
      </c>
      <c r="D263" s="1">
        <v>40.759998320000001</v>
      </c>
      <c r="E263" s="1">
        <v>99.866254699999999</v>
      </c>
      <c r="F263" s="1">
        <v>0</v>
      </c>
      <c r="G263" s="1">
        <v>0.13374530139999999</v>
      </c>
      <c r="H263" s="1">
        <v>0</v>
      </c>
      <c r="I263" s="1">
        <v>99.827682339999996</v>
      </c>
      <c r="J263" s="1">
        <v>0</v>
      </c>
      <c r="K263" s="1">
        <v>0.17231766179999999</v>
      </c>
      <c r="L263" s="1">
        <v>0</v>
      </c>
      <c r="M263" s="1">
        <v>99.922315220000002</v>
      </c>
      <c r="N263" s="1">
        <v>0</v>
      </c>
      <c r="O263" s="1">
        <v>7.7684781189999996E-2</v>
      </c>
      <c r="P263" s="1">
        <v>0</v>
      </c>
      <c r="Q263" s="1">
        <f>IF(A263=A262, B263-B262,"")</f>
        <v>5</v>
      </c>
      <c r="R263" t="str">
        <f>IFERROR(IF(A264=A263, (E264-E263)/(B264-B263), ""), "null")</f>
        <v/>
      </c>
      <c r="S263" t="str">
        <f>IFERROR(IF(A264=A263, (I264-I263)/(B264-B263), ""), "null")</f>
        <v/>
      </c>
      <c r="T263" t="str">
        <f>IFERROR(IF(A264=A263, (M264-M263)/(B264-B263), ""), "null")</f>
        <v/>
      </c>
      <c r="U263">
        <f>ROUND(E263,0)</f>
        <v>100</v>
      </c>
      <c r="V263">
        <f>IFERROR(ROUND(I263,0),"null")</f>
        <v>100</v>
      </c>
      <c r="W263">
        <f>IFERROR(ROUND(M263,0), "null")</f>
        <v>100</v>
      </c>
      <c r="X263" t="str">
        <f>IF(AND(A264=A263, U264&gt;99, U263&gt;99), "full access", "")</f>
        <v/>
      </c>
      <c r="Y263" t="str">
        <f>IF(AND(A264=A263, V264&gt;99, V263&gt;99), "full access", "")</f>
        <v/>
      </c>
      <c r="Z263" t="str">
        <f>IF(AND(A264=A263, W264&gt;99, W263&gt;99), "full access", "")</f>
        <v/>
      </c>
      <c r="AA263" t="str">
        <f>IF(AND(ISNUMBER(S263), ISNUMBER(T263)), S263 - T263, "")</f>
        <v/>
      </c>
      <c r="AB263" t="str">
        <f>_xlfn.XLOOKUP(A263, Regions!A:A, Regions!B:B, "Not Found")</f>
        <v>Sub-Saharan Africa</v>
      </c>
    </row>
    <row r="264" spans="1:28" ht="12.75" x14ac:dyDescent="0.2">
      <c r="A264" s="1" t="s">
        <v>149</v>
      </c>
      <c r="B264" s="1">
        <v>2015</v>
      </c>
      <c r="C264" s="1">
        <v>240.01100159999999</v>
      </c>
      <c r="D264" s="1">
        <v>46.989002229999997</v>
      </c>
      <c r="E264" s="1">
        <v>96.837811279999997</v>
      </c>
      <c r="F264" s="1">
        <v>0</v>
      </c>
      <c r="G264" s="1">
        <v>0.28201846689999999</v>
      </c>
      <c r="H264" s="1">
        <v>2.880170256</v>
      </c>
      <c r="I264" s="1" t="s">
        <v>21</v>
      </c>
      <c r="J264" s="1" t="s">
        <v>21</v>
      </c>
      <c r="K264" s="1" t="s">
        <v>21</v>
      </c>
      <c r="L264" s="1" t="s">
        <v>21</v>
      </c>
      <c r="M264" s="1" t="s">
        <v>21</v>
      </c>
      <c r="N264" s="1" t="s">
        <v>21</v>
      </c>
      <c r="O264" s="1" t="s">
        <v>21</v>
      </c>
      <c r="P264" s="1" t="s">
        <v>21</v>
      </c>
      <c r="Q264" s="1" t="str">
        <f>IF(A264=A263, B264-B263,"")</f>
        <v/>
      </c>
      <c r="R264">
        <f>IFERROR(IF(A265=A264, (E265-E264)/(B265-B264), ""), "null")</f>
        <v>-9.3326313999997981E-2</v>
      </c>
      <c r="S264" t="str">
        <f>IFERROR(IF(A265=A264, (I265-I264)/(B265-B264), ""), "null")</f>
        <v>null</v>
      </c>
      <c r="T264" t="str">
        <f>IFERROR(IF(A265=A264, (M265-M264)/(B265-B264), ""), "null")</f>
        <v>null</v>
      </c>
      <c r="U264">
        <f>ROUND(E264,0)</f>
        <v>97</v>
      </c>
      <c r="V264" t="str">
        <f>IFERROR(ROUND(I264,0),"null")</f>
        <v>null</v>
      </c>
      <c r="W264" t="str">
        <f>IFERROR(ROUND(M264,0), "null")</f>
        <v>null</v>
      </c>
      <c r="X264" t="str">
        <f>IF(AND(A265=A264, U265&gt;99, U264&gt;99), "full access", "")</f>
        <v/>
      </c>
      <c r="Y264" t="str">
        <f>IF(AND(A265=A264, V265&gt;99, V264&gt;99), "full access", "")</f>
        <v>full access</v>
      </c>
      <c r="Z264" t="str">
        <f>IF(AND(A265=A264, W265&gt;99, W264&gt;99), "full access", "")</f>
        <v>full access</v>
      </c>
      <c r="AA264" t="str">
        <f>IF(AND(ISNUMBER(S264), ISNUMBER(T264)), S264 - T264, "")</f>
        <v/>
      </c>
      <c r="AB264" t="str">
        <f>_xlfn.XLOOKUP(A264, Regions!A:A, Regions!B:B, "Not Found")</f>
        <v>Sub-Saharan Africa</v>
      </c>
    </row>
    <row r="265" spans="1:28" ht="12.75" x14ac:dyDescent="0.2">
      <c r="A265" s="1" t="s">
        <v>149</v>
      </c>
      <c r="B265" s="1">
        <v>2020</v>
      </c>
      <c r="C265" s="1">
        <v>272.81298829999997</v>
      </c>
      <c r="D265" s="1">
        <v>45.750999450000002</v>
      </c>
      <c r="E265" s="1">
        <v>96.371179710000007</v>
      </c>
      <c r="F265" s="1">
        <v>0</v>
      </c>
      <c r="G265" s="1">
        <v>3.6288202950000001</v>
      </c>
      <c r="H265" s="1" t="s">
        <v>21</v>
      </c>
      <c r="I265" s="1" t="s">
        <v>21</v>
      </c>
      <c r="J265" s="1" t="s">
        <v>21</v>
      </c>
      <c r="K265" s="1" t="s">
        <v>21</v>
      </c>
      <c r="L265" s="1" t="s">
        <v>21</v>
      </c>
      <c r="M265" s="1" t="s">
        <v>21</v>
      </c>
      <c r="N265" s="1" t="s">
        <v>21</v>
      </c>
      <c r="O265" s="1" t="s">
        <v>21</v>
      </c>
      <c r="P265" s="1" t="s">
        <v>21</v>
      </c>
      <c r="Q265" s="1">
        <f>IF(A265=A264, B265-B264,"")</f>
        <v>5</v>
      </c>
      <c r="R265" t="str">
        <f>IFERROR(IF(A266=A265, (E266-E265)/(B266-B265), ""), "null")</f>
        <v/>
      </c>
      <c r="S265" t="str">
        <f>IFERROR(IF(A266=A265, (I266-I265)/(B266-B265), ""), "null")</f>
        <v/>
      </c>
      <c r="T265" t="str">
        <f>IFERROR(IF(A266=A265, (M266-M265)/(B266-B265), ""), "null")</f>
        <v/>
      </c>
      <c r="U265">
        <f>ROUND(E265,0)</f>
        <v>96</v>
      </c>
      <c r="V265" t="str">
        <f>IFERROR(ROUND(I265,0),"null")</f>
        <v>null</v>
      </c>
      <c r="W265" t="str">
        <f>IFERROR(ROUND(M265,0), "null")</f>
        <v>null</v>
      </c>
      <c r="X265" t="str">
        <f>IF(AND(A266=A265, U266&gt;99, U265&gt;99), "full access", "")</f>
        <v/>
      </c>
      <c r="Y265" t="str">
        <f>IF(AND(A266=A265, V266&gt;99, V265&gt;99), "full access", "")</f>
        <v/>
      </c>
      <c r="Z265" t="str">
        <f>IF(AND(A266=A265, W266&gt;99, W265&gt;99), "full access", "")</f>
        <v/>
      </c>
      <c r="AA265" t="str">
        <f>IF(AND(ISNUMBER(S265), ISNUMBER(T265)), S265 - T265, "")</f>
        <v/>
      </c>
      <c r="AB265" t="str">
        <f>_xlfn.XLOOKUP(A265, Regions!A:A, Regions!B:B, "Not Found")</f>
        <v>Sub-Saharan Africa</v>
      </c>
    </row>
    <row r="266" spans="1:28" ht="12.75" x14ac:dyDescent="0.2">
      <c r="A266" s="1" t="s">
        <v>150</v>
      </c>
      <c r="B266" s="1">
        <v>2015</v>
      </c>
      <c r="C266" s="1">
        <v>121858.25</v>
      </c>
      <c r="D266" s="1">
        <v>79.284996030000002</v>
      </c>
      <c r="E266" s="1">
        <v>98.025443539999998</v>
      </c>
      <c r="F266" s="1">
        <v>0</v>
      </c>
      <c r="G266" s="1">
        <v>1.4123609640000001</v>
      </c>
      <c r="H266" s="1">
        <v>0.56219549209999997</v>
      </c>
      <c r="I266" s="1">
        <v>93.286694030000007</v>
      </c>
      <c r="J266" s="1">
        <v>0</v>
      </c>
      <c r="K266" s="1">
        <v>4.3109388519999996</v>
      </c>
      <c r="L266" s="1">
        <v>2.4023671210000002</v>
      </c>
      <c r="M266" s="1">
        <v>99.263552899999993</v>
      </c>
      <c r="N266" s="1">
        <v>0</v>
      </c>
      <c r="O266" s="1">
        <v>0.65503800599999995</v>
      </c>
      <c r="P266" s="1">
        <v>8.140909465E-2</v>
      </c>
      <c r="Q266" s="1" t="str">
        <f>IF(A266=A265, B266-B265,"")</f>
        <v/>
      </c>
      <c r="R266">
        <f>IFERROR(IF(A267=A266, (E267-E266)/(B267-B266), ""), "null")</f>
        <v>0.33082494800000006</v>
      </c>
      <c r="S266">
        <f>IFERROR(IF(A267=A266, (I267-I266)/(B267-B266), ""), "null")</f>
        <v>1.0100749799999988</v>
      </c>
      <c r="T266">
        <f>IFERROR(IF(A267=A266, (M267-M266)/(B267-B266), ""), "null")</f>
        <v>0.14728942000000131</v>
      </c>
      <c r="U266">
        <f>ROUND(E266,0)</f>
        <v>98</v>
      </c>
      <c r="V266">
        <f>IFERROR(ROUND(I266,0),"null")</f>
        <v>93</v>
      </c>
      <c r="W266">
        <f>IFERROR(ROUND(M266,0), "null")</f>
        <v>99</v>
      </c>
      <c r="X266" t="str">
        <f>IF(AND(A267=A266, U267&gt;99, U266&gt;99), "full access", "")</f>
        <v/>
      </c>
      <c r="Y266" t="str">
        <f>IF(AND(A267=A266, V267&gt;99, V266&gt;99), "full access", "")</f>
        <v/>
      </c>
      <c r="Z266" t="str">
        <f>IF(AND(A267=A266, W267&gt;99, W266&gt;99), "full access", "")</f>
        <v/>
      </c>
      <c r="AA266">
        <f>IF(AND(ISNUMBER(S266), ISNUMBER(T266)), S266 - T266, "")</f>
        <v>0.86278555999999751</v>
      </c>
      <c r="AB266" t="str">
        <f>_xlfn.XLOOKUP(A266, Regions!A:A, Regions!B:B, "Not Found")</f>
        <v>Latin America &amp; Caribbean</v>
      </c>
    </row>
    <row r="267" spans="1:28" ht="12.75" x14ac:dyDescent="0.2">
      <c r="A267" s="1" t="s">
        <v>150</v>
      </c>
      <c r="B267" s="1">
        <v>2020</v>
      </c>
      <c r="C267" s="1">
        <v>128932.75</v>
      </c>
      <c r="D267" s="1">
        <v>80.730995179999994</v>
      </c>
      <c r="E267" s="1">
        <v>99.679568279999998</v>
      </c>
      <c r="F267" s="1">
        <v>0</v>
      </c>
      <c r="G267" s="1">
        <v>0.3204317169</v>
      </c>
      <c r="H267" s="1">
        <v>0</v>
      </c>
      <c r="I267" s="1">
        <v>98.337068930000001</v>
      </c>
      <c r="J267" s="1">
        <v>0</v>
      </c>
      <c r="K267" s="1">
        <v>1.6629310669999999</v>
      </c>
      <c r="L267" s="1">
        <v>0</v>
      </c>
      <c r="M267" s="1">
        <v>100</v>
      </c>
      <c r="N267" s="1">
        <v>0</v>
      </c>
      <c r="O267" s="1">
        <v>0</v>
      </c>
      <c r="P267" s="1">
        <v>0</v>
      </c>
      <c r="Q267" s="1">
        <f>IF(A267=A266, B267-B266,"")</f>
        <v>5</v>
      </c>
      <c r="R267" t="str">
        <f>IFERROR(IF(A268=A267, (E268-E267)/(B268-B267), ""), "null")</f>
        <v/>
      </c>
      <c r="S267" t="str">
        <f>IFERROR(IF(A268=A267, (I268-I267)/(B268-B267), ""), "null")</f>
        <v/>
      </c>
      <c r="T267" t="str">
        <f>IFERROR(IF(A268=A267, (M268-M267)/(B268-B267), ""), "null")</f>
        <v/>
      </c>
      <c r="U267">
        <f>ROUND(E267,0)</f>
        <v>100</v>
      </c>
      <c r="V267">
        <f>IFERROR(ROUND(I267,0),"null")</f>
        <v>98</v>
      </c>
      <c r="W267">
        <f>IFERROR(ROUND(M267,0), "null")</f>
        <v>100</v>
      </c>
      <c r="X267" t="str">
        <f>IF(AND(A268=A267, U268&gt;99, U267&gt;99), "full access", "")</f>
        <v/>
      </c>
      <c r="Y267" t="str">
        <f>IF(AND(A268=A267, V268&gt;99, V267&gt;99), "full access", "")</f>
        <v/>
      </c>
      <c r="Z267" t="str">
        <f>IF(AND(A268=A267, W268&gt;99, W267&gt;99), "full access", "")</f>
        <v/>
      </c>
      <c r="AA267" t="str">
        <f>IF(AND(ISNUMBER(S267), ISNUMBER(T267)), S267 - T267, "")</f>
        <v/>
      </c>
      <c r="AB267" t="str">
        <f>_xlfn.XLOOKUP(A267, Regions!A:A, Regions!B:B, "Not Found")</f>
        <v>Latin America &amp; Caribbean</v>
      </c>
    </row>
    <row r="268" spans="1:28" ht="12.75" x14ac:dyDescent="0.2">
      <c r="A268" s="1" t="s">
        <v>151</v>
      </c>
      <c r="B268" s="1">
        <v>2015</v>
      </c>
      <c r="C268" s="1">
        <v>108.8860016</v>
      </c>
      <c r="D268" s="1">
        <v>22.455999370000001</v>
      </c>
      <c r="E268" s="1">
        <v>88.308156679999996</v>
      </c>
      <c r="F268" s="1">
        <v>0</v>
      </c>
      <c r="G268" s="1">
        <v>11.69184332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1" t="s">
        <v>21</v>
      </c>
      <c r="P268" s="1" t="s">
        <v>21</v>
      </c>
      <c r="Q268" s="1" t="str">
        <f>IF(A268=A267, B268-B267,"")</f>
        <v/>
      </c>
      <c r="R268">
        <f>IFERROR(IF(A269=A268, (E269-E268)/(B269-B268), ""), "null")</f>
        <v>0</v>
      </c>
      <c r="S268" t="str">
        <f>IFERROR(IF(A269=A268, (I269-I268)/(B269-B268), ""), "null")</f>
        <v>null</v>
      </c>
      <c r="T268" t="str">
        <f>IFERROR(IF(A269=A268, (M269-M268)/(B269-B268), ""), "null")</f>
        <v>null</v>
      </c>
      <c r="U268">
        <f>ROUND(E268,0)</f>
        <v>88</v>
      </c>
      <c r="V268" t="str">
        <f>IFERROR(ROUND(I268,0),"null")</f>
        <v>null</v>
      </c>
      <c r="W268" t="str">
        <f>IFERROR(ROUND(M268,0), "null")</f>
        <v>null</v>
      </c>
      <c r="X268" t="str">
        <f>IF(AND(A269=A268, U269&gt;99, U268&gt;99), "full access", "")</f>
        <v/>
      </c>
      <c r="Y268" t="str">
        <f>IF(AND(A269=A268, V269&gt;99, V268&gt;99), "full access", "")</f>
        <v>full access</v>
      </c>
      <c r="Z268" t="str">
        <f>IF(AND(A269=A268, W269&gt;99, W268&gt;99), "full access", "")</f>
        <v>full access</v>
      </c>
      <c r="AA268" t="str">
        <f>IF(AND(ISNUMBER(S268), ISNUMBER(T268)), S268 - T268, "")</f>
        <v/>
      </c>
      <c r="AB268" t="str">
        <f>_xlfn.XLOOKUP(A268, Regions!A:A, Regions!B:B, "Not Found")</f>
        <v>East Asia &amp; Pacific</v>
      </c>
    </row>
    <row r="269" spans="1:28" ht="12.75" x14ac:dyDescent="0.2">
      <c r="A269" s="1" t="s">
        <v>151</v>
      </c>
      <c r="B269" s="1">
        <v>2019</v>
      </c>
      <c r="C269" s="1">
        <v>113.810997</v>
      </c>
      <c r="D269" s="1">
        <v>22.812000269999999</v>
      </c>
      <c r="E269" s="1">
        <v>88.308156679999996</v>
      </c>
      <c r="F269" s="1">
        <v>0</v>
      </c>
      <c r="G269" s="1">
        <v>11.69184332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1" t="s">
        <v>21</v>
      </c>
      <c r="P269" s="1" t="s">
        <v>21</v>
      </c>
      <c r="Q269" s="1">
        <f>IF(A269=A268, B269-B268,"")</f>
        <v>4</v>
      </c>
      <c r="R269" t="str">
        <f>IFERROR(IF(A270=A269, (E270-E269)/(B270-B269), ""), "null")</f>
        <v/>
      </c>
      <c r="S269" t="str">
        <f>IFERROR(IF(A270=A269, (I270-I269)/(B270-B269), ""), "null")</f>
        <v/>
      </c>
      <c r="T269" t="str">
        <f>IFERROR(IF(A270=A269, (M270-M269)/(B270-B269), ""), "null")</f>
        <v/>
      </c>
      <c r="U269">
        <f>ROUND(E269,0)</f>
        <v>88</v>
      </c>
      <c r="V269" t="str">
        <f>IFERROR(ROUND(I269,0),"null")</f>
        <v>null</v>
      </c>
      <c r="W269" t="str">
        <f>IFERROR(ROUND(M269,0), "null")</f>
        <v>null</v>
      </c>
      <c r="X269" t="str">
        <f>IF(AND(A270=A269, U270&gt;99, U269&gt;99), "full access", "")</f>
        <v/>
      </c>
      <c r="Y269" t="str">
        <f>IF(AND(A270=A269, V270&gt;99, V269&gt;99), "full access", "")</f>
        <v/>
      </c>
      <c r="Z269" t="str">
        <f>IF(AND(A270=A269, W270&gt;99, W269&gt;99), "full access", "")</f>
        <v/>
      </c>
      <c r="AA269" t="str">
        <f>IF(AND(ISNUMBER(S269), ISNUMBER(T269)), S269 - T269, "")</f>
        <v/>
      </c>
      <c r="AB269" t="str">
        <f>_xlfn.XLOOKUP(A269, Regions!A:A, Regions!B:B, "Not Found")</f>
        <v>East Asia &amp; Pacific</v>
      </c>
    </row>
    <row r="270" spans="1:28" ht="12.75" x14ac:dyDescent="0.2">
      <c r="A270" s="1" t="s">
        <v>152</v>
      </c>
      <c r="B270" s="1">
        <v>2015</v>
      </c>
      <c r="C270" s="1">
        <v>37.722999569999999</v>
      </c>
      <c r="D270" s="1">
        <v>100</v>
      </c>
      <c r="E270" s="1">
        <v>100</v>
      </c>
      <c r="F270" s="1">
        <v>0</v>
      </c>
      <c r="G270" s="1">
        <v>0</v>
      </c>
      <c r="H270" s="1">
        <v>0</v>
      </c>
      <c r="I270" s="1" t="s">
        <v>21</v>
      </c>
      <c r="J270" s="1" t="s">
        <v>21</v>
      </c>
      <c r="K270" s="1" t="s">
        <v>21</v>
      </c>
      <c r="L270" s="1" t="s">
        <v>21</v>
      </c>
      <c r="M270" s="1">
        <v>100</v>
      </c>
      <c r="N270" s="1">
        <v>0</v>
      </c>
      <c r="O270" s="1">
        <v>0</v>
      </c>
      <c r="P270" s="1">
        <v>0</v>
      </c>
      <c r="Q270" s="1" t="str">
        <f>IF(A270=A269, B270-B269,"")</f>
        <v/>
      </c>
      <c r="R270">
        <f>IFERROR(IF(A271=A270, (E271-E270)/(B271-B270), ""), "null")</f>
        <v>0</v>
      </c>
      <c r="S270" t="str">
        <f>IFERROR(IF(A271=A270, (I271-I270)/(B271-B270), ""), "null")</f>
        <v>null</v>
      </c>
      <c r="T270">
        <f>IFERROR(IF(A271=A270, (M271-M270)/(B271-B270), ""), "null")</f>
        <v>0</v>
      </c>
      <c r="U270">
        <f>ROUND(E270,0)</f>
        <v>100</v>
      </c>
      <c r="V270" t="str">
        <f>IFERROR(ROUND(I270,0),"null")</f>
        <v>null</v>
      </c>
      <c r="W270">
        <f>IFERROR(ROUND(M270,0), "null")</f>
        <v>100</v>
      </c>
      <c r="X270" t="str">
        <f>IF(AND(A271=A270, U271&gt;99, U270&gt;99), "full access", "")</f>
        <v>full access</v>
      </c>
      <c r="Y270" t="str">
        <f>IF(AND(A271=A270, V271&gt;99, V270&gt;99), "full access", "")</f>
        <v>full access</v>
      </c>
      <c r="Z270" t="str">
        <f>IF(AND(A271=A270, W271&gt;99, W270&gt;99), "full access", "")</f>
        <v>full access</v>
      </c>
      <c r="AA270" t="str">
        <f>IF(AND(ISNUMBER(S270), ISNUMBER(T270)), S270 - T270, "")</f>
        <v/>
      </c>
      <c r="AB270" t="str">
        <f>_xlfn.XLOOKUP(A270, Regions!A:A, Regions!B:B, "Not Found")</f>
        <v>Europe &amp; Central Asia</v>
      </c>
    </row>
    <row r="271" spans="1:28" ht="12.75" x14ac:dyDescent="0.2">
      <c r="A271" s="1" t="s">
        <v>152</v>
      </c>
      <c r="B271" s="1">
        <v>2020</v>
      </c>
      <c r="C271" s="1">
        <v>39.243999479999999</v>
      </c>
      <c r="D271" s="1">
        <v>100</v>
      </c>
      <c r="E271" s="1">
        <v>100</v>
      </c>
      <c r="F271" s="1">
        <v>0</v>
      </c>
      <c r="G271" s="1">
        <v>0</v>
      </c>
      <c r="H271" s="1">
        <v>0</v>
      </c>
      <c r="I271" s="1" t="s">
        <v>21</v>
      </c>
      <c r="J271" s="1" t="s">
        <v>21</v>
      </c>
      <c r="K271" s="1" t="s">
        <v>21</v>
      </c>
      <c r="L271" s="1" t="s">
        <v>21</v>
      </c>
      <c r="M271" s="1">
        <v>100</v>
      </c>
      <c r="N271" s="1">
        <v>0</v>
      </c>
      <c r="O271" s="1">
        <v>0</v>
      </c>
      <c r="P271" s="1">
        <v>0</v>
      </c>
      <c r="Q271" s="1">
        <f>IF(A271=A270, B271-B270,"")</f>
        <v>5</v>
      </c>
      <c r="R271" t="str">
        <f>IFERROR(IF(A272=A271, (E272-E271)/(B272-B271), ""), "null")</f>
        <v/>
      </c>
      <c r="S271" t="str">
        <f>IFERROR(IF(A272=A271, (I272-I271)/(B272-B271), ""), "null")</f>
        <v/>
      </c>
      <c r="T271" t="str">
        <f>IFERROR(IF(A272=A271, (M272-M271)/(B272-B271), ""), "null")</f>
        <v/>
      </c>
      <c r="U271">
        <f>ROUND(E271,0)</f>
        <v>100</v>
      </c>
      <c r="V271" t="str">
        <f>IFERROR(ROUND(I271,0),"null")</f>
        <v>null</v>
      </c>
      <c r="W271">
        <f>IFERROR(ROUND(M271,0), "null")</f>
        <v>100</v>
      </c>
      <c r="X271" t="str">
        <f>IF(AND(A272=A271, U272&gt;99, U271&gt;99), "full access", "")</f>
        <v/>
      </c>
      <c r="Y271" t="str">
        <f>IF(AND(A272=A271, V272&gt;99, V271&gt;99), "full access", "")</f>
        <v/>
      </c>
      <c r="Z271" t="str">
        <f>IF(AND(A272=A271, W272&gt;99, W271&gt;99), "full access", "")</f>
        <v/>
      </c>
      <c r="AA271" t="str">
        <f>IF(AND(ISNUMBER(S271), ISNUMBER(T271)), S271 - T271, "")</f>
        <v/>
      </c>
      <c r="AB271" t="str">
        <f>_xlfn.XLOOKUP(A271, Regions!A:A, Regions!B:B, "Not Found")</f>
        <v>Europe &amp; Central Asia</v>
      </c>
    </row>
    <row r="272" spans="1:28" ht="12.75" x14ac:dyDescent="0.2">
      <c r="A272" s="1" t="s">
        <v>153</v>
      </c>
      <c r="B272" s="1">
        <v>2015</v>
      </c>
      <c r="C272" s="1">
        <v>2998.4331050000001</v>
      </c>
      <c r="D272" s="1">
        <v>68.229995729999999</v>
      </c>
      <c r="E272" s="1">
        <v>80.813012090000001</v>
      </c>
      <c r="F272" s="1">
        <v>3.905181378</v>
      </c>
      <c r="G272" s="1">
        <v>7.5786445809999998</v>
      </c>
      <c r="H272" s="1">
        <v>7.7031619500000001</v>
      </c>
      <c r="I272" s="1">
        <v>52.093888010000001</v>
      </c>
      <c r="J272" s="1">
        <v>5.3335891499999999</v>
      </c>
      <c r="K272" s="1">
        <v>18.718643360000002</v>
      </c>
      <c r="L272" s="1">
        <v>23.85387948</v>
      </c>
      <c r="M272" s="1">
        <v>94.185527239999999</v>
      </c>
      <c r="N272" s="1">
        <v>3.240070405</v>
      </c>
      <c r="O272" s="1">
        <v>2.3915155440000002</v>
      </c>
      <c r="P272" s="1">
        <v>0.1828868106</v>
      </c>
      <c r="Q272" s="1" t="str">
        <f>IF(A272=A271, B272-B271,"")</f>
        <v/>
      </c>
      <c r="R272">
        <f>IFERROR(IF(A273=A272, (E273-E272)/(B273-B272), ""), "null")</f>
        <v>0.93652263600000085</v>
      </c>
      <c r="S272">
        <f>IFERROR(IF(A273=A272, (I273-I272)/(B273-B272), ""), "null")</f>
        <v>1.7953726259999996</v>
      </c>
      <c r="T272">
        <f>IFERROR(IF(A273=A272, (M273-M272)/(B273-B272), ""), "null")</f>
        <v>0.4920876679999992</v>
      </c>
      <c r="U272">
        <f>ROUND(E272,0)</f>
        <v>81</v>
      </c>
      <c r="V272">
        <f>IFERROR(ROUND(I272,0),"null")</f>
        <v>52</v>
      </c>
      <c r="W272">
        <f>IFERROR(ROUND(M272,0), "null")</f>
        <v>94</v>
      </c>
      <c r="X272" t="str">
        <f>IF(AND(A273=A272, U273&gt;99, U272&gt;99), "full access", "")</f>
        <v/>
      </c>
      <c r="Y272" t="str">
        <f>IF(AND(A273=A272, V273&gt;99, V272&gt;99), "full access", "")</f>
        <v/>
      </c>
      <c r="Z272" t="str">
        <f>IF(AND(A273=A272, W273&gt;99, W272&gt;99), "full access", "")</f>
        <v/>
      </c>
      <c r="AA272">
        <f>IF(AND(ISNUMBER(S272), ISNUMBER(T272)), S272 - T272, "")</f>
        <v>1.3032849580000003</v>
      </c>
      <c r="AB272" t="str">
        <f>_xlfn.XLOOKUP(A272, Regions!A:A, Regions!B:B, "Not Found")</f>
        <v>East Asia &amp; Pacific</v>
      </c>
    </row>
    <row r="273" spans="1:28" ht="12.75" x14ac:dyDescent="0.2">
      <c r="A273" s="1" t="s">
        <v>153</v>
      </c>
      <c r="B273" s="1">
        <v>2020</v>
      </c>
      <c r="C273" s="1">
        <v>3278.2919919999999</v>
      </c>
      <c r="D273" s="1">
        <v>68.656997680000003</v>
      </c>
      <c r="E273" s="1">
        <v>85.495625270000005</v>
      </c>
      <c r="F273" s="1">
        <v>2.1464289299999999</v>
      </c>
      <c r="G273" s="1">
        <v>6.6333667140000001</v>
      </c>
      <c r="H273" s="1">
        <v>5.7245790809999999</v>
      </c>
      <c r="I273" s="1">
        <v>61.070751139999999</v>
      </c>
      <c r="J273" s="1">
        <v>3.0841705720000001</v>
      </c>
      <c r="K273" s="1">
        <v>17.580781160000001</v>
      </c>
      <c r="L273" s="1">
        <v>18.264297129999999</v>
      </c>
      <c r="M273" s="1">
        <v>96.645965579999995</v>
      </c>
      <c r="N273" s="1">
        <v>1.718335079</v>
      </c>
      <c r="O273" s="1">
        <v>1.635699341</v>
      </c>
      <c r="P273" s="1">
        <v>0</v>
      </c>
      <c r="Q273" s="1">
        <f>IF(A273=A272, B273-B272,"")</f>
        <v>5</v>
      </c>
      <c r="R273" t="str">
        <f>IFERROR(IF(A274=A273, (E274-E273)/(B274-B273), ""), "null")</f>
        <v/>
      </c>
      <c r="S273" t="str">
        <f>IFERROR(IF(A274=A273, (I274-I273)/(B274-B273), ""), "null")</f>
        <v/>
      </c>
      <c r="T273" t="str">
        <f>IFERROR(IF(A274=A273, (M274-M273)/(B274-B273), ""), "null")</f>
        <v/>
      </c>
      <c r="U273">
        <f>ROUND(E273,0)</f>
        <v>85</v>
      </c>
      <c r="V273">
        <f>IFERROR(ROUND(I273,0),"null")</f>
        <v>61</v>
      </c>
      <c r="W273">
        <f>IFERROR(ROUND(M273,0), "null")</f>
        <v>97</v>
      </c>
      <c r="X273" t="str">
        <f>IF(AND(A274=A273, U274&gt;99, U273&gt;99), "full access", "")</f>
        <v/>
      </c>
      <c r="Y273" t="str">
        <f>IF(AND(A274=A273, V274&gt;99, V273&gt;99), "full access", "")</f>
        <v/>
      </c>
      <c r="Z273" t="str">
        <f>IF(AND(A274=A273, W274&gt;99, W273&gt;99), "full access", "")</f>
        <v/>
      </c>
      <c r="AA273" t="str">
        <f>IF(AND(ISNUMBER(S273), ISNUMBER(T273)), S273 - T273, "")</f>
        <v/>
      </c>
      <c r="AB273" t="str">
        <f>_xlfn.XLOOKUP(A273, Regions!A:A, Regions!B:B, "Not Found")</f>
        <v>East Asia &amp; Pacific</v>
      </c>
    </row>
    <row r="274" spans="1:28" ht="12.75" x14ac:dyDescent="0.2">
      <c r="A274" s="1" t="s">
        <v>154</v>
      </c>
      <c r="B274" s="1">
        <v>2015</v>
      </c>
      <c r="C274" s="1">
        <v>626.9569702</v>
      </c>
      <c r="D274" s="1">
        <v>65.805999760000006</v>
      </c>
      <c r="E274" s="1">
        <v>97.391295369999995</v>
      </c>
      <c r="F274" s="1">
        <v>1.68690191</v>
      </c>
      <c r="G274" s="1">
        <v>0.88144584619999999</v>
      </c>
      <c r="H274" s="1">
        <v>4.035686954E-2</v>
      </c>
      <c r="I274" s="1">
        <v>95.96066218</v>
      </c>
      <c r="J274" s="1">
        <v>1.539303155</v>
      </c>
      <c r="K274" s="1">
        <v>2.3820114100000001</v>
      </c>
      <c r="L274" s="1">
        <v>0.1180232558</v>
      </c>
      <c r="M274" s="1">
        <v>98.134678449999996</v>
      </c>
      <c r="N274" s="1">
        <v>1.763596913</v>
      </c>
      <c r="O274" s="1">
        <v>0.10172463599999999</v>
      </c>
      <c r="P274" s="1">
        <v>0</v>
      </c>
      <c r="Q274" s="1" t="str">
        <f>IF(A274=A273, B274-B273,"")</f>
        <v/>
      </c>
      <c r="R274">
        <f>IFERROR(IF(A275=A274, (E275-E274)/(B275-B274), ""), "null")</f>
        <v>0.29312423000000082</v>
      </c>
      <c r="S274">
        <f>IFERROR(IF(A275=A274, (I275-I274)/(B275-B274), ""), "null")</f>
        <v>0.44024507199999902</v>
      </c>
      <c r="T274">
        <f>IFERROR(IF(A275=A274, (M275-M274)/(B275-B274), ""), "null")</f>
        <v>0.21141222800000037</v>
      </c>
      <c r="U274">
        <f>ROUND(E274,0)</f>
        <v>97</v>
      </c>
      <c r="V274">
        <f>IFERROR(ROUND(I274,0),"null")</f>
        <v>96</v>
      </c>
      <c r="W274">
        <f>IFERROR(ROUND(M274,0), "null")</f>
        <v>98</v>
      </c>
      <c r="X274" t="str">
        <f>IF(AND(A275=A274, U275&gt;99, U274&gt;99), "full access", "")</f>
        <v/>
      </c>
      <c r="Y274" t="str">
        <f>IF(AND(A275=A274, V275&gt;99, V274&gt;99), "full access", "")</f>
        <v/>
      </c>
      <c r="Z274" t="str">
        <f>IF(AND(A275=A274, W275&gt;99, W274&gt;99), "full access", "")</f>
        <v/>
      </c>
      <c r="AA274">
        <f>IF(AND(ISNUMBER(S274), ISNUMBER(T274)), S274 - T274, "")</f>
        <v>0.22883284399999865</v>
      </c>
      <c r="AB274" t="str">
        <f>_xlfn.XLOOKUP(A274, Regions!A:A, Regions!B:B, "Not Found")</f>
        <v>Europe &amp; Central Asia</v>
      </c>
    </row>
    <row r="275" spans="1:28" ht="12.75" x14ac:dyDescent="0.2">
      <c r="A275" s="1" t="s">
        <v>154</v>
      </c>
      <c r="B275" s="1">
        <v>2020</v>
      </c>
      <c r="C275" s="1">
        <v>628.06201169999997</v>
      </c>
      <c r="D275" s="1">
        <v>67.488006589999998</v>
      </c>
      <c r="E275" s="1">
        <v>98.856916519999999</v>
      </c>
      <c r="F275" s="1">
        <v>0.54547882039999995</v>
      </c>
      <c r="G275" s="1">
        <v>0.59231201099999997</v>
      </c>
      <c r="H275" s="1">
        <v>5.2926508940000002E-3</v>
      </c>
      <c r="I275" s="1">
        <v>98.161887539999995</v>
      </c>
      <c r="J275" s="1">
        <v>0</v>
      </c>
      <c r="K275" s="1">
        <v>1.821833386</v>
      </c>
      <c r="L275" s="1">
        <v>1.6279069770000001E-2</v>
      </c>
      <c r="M275" s="1">
        <v>99.191739589999997</v>
      </c>
      <c r="N275" s="1">
        <v>0.80826041280000005</v>
      </c>
      <c r="O275" s="1">
        <v>0</v>
      </c>
      <c r="P275" s="1">
        <v>0</v>
      </c>
      <c r="Q275" s="1">
        <f>IF(A275=A274, B275-B274,"")</f>
        <v>5</v>
      </c>
      <c r="R275" t="str">
        <f>IFERROR(IF(A276=A275, (E276-E275)/(B276-B275), ""), "null")</f>
        <v/>
      </c>
      <c r="S275" t="str">
        <f>IFERROR(IF(A276=A275, (I276-I275)/(B276-B275), ""), "null")</f>
        <v/>
      </c>
      <c r="T275" t="str">
        <f>IFERROR(IF(A276=A275, (M276-M275)/(B276-B275), ""), "null")</f>
        <v/>
      </c>
      <c r="U275">
        <f>ROUND(E275,0)</f>
        <v>99</v>
      </c>
      <c r="V275">
        <f>IFERROR(ROUND(I275,0),"null")</f>
        <v>98</v>
      </c>
      <c r="W275">
        <f>IFERROR(ROUND(M275,0), "null")</f>
        <v>99</v>
      </c>
      <c r="X275" t="str">
        <f>IF(AND(A276=A275, U276&gt;99, U275&gt;99), "full access", "")</f>
        <v/>
      </c>
      <c r="Y275" t="str">
        <f>IF(AND(A276=A275, V276&gt;99, V275&gt;99), "full access", "")</f>
        <v/>
      </c>
      <c r="Z275" t="str">
        <f>IF(AND(A276=A275, W276&gt;99, W275&gt;99), "full access", "")</f>
        <v/>
      </c>
      <c r="AA275" t="str">
        <f>IF(AND(ISNUMBER(S275), ISNUMBER(T275)), S275 - T275, "")</f>
        <v/>
      </c>
      <c r="AB275" t="str">
        <f>_xlfn.XLOOKUP(A275, Regions!A:A, Regions!B:B, "Not Found")</f>
        <v>Europe &amp; Central Asia</v>
      </c>
    </row>
    <row r="276" spans="1:28" ht="12.75" x14ac:dyDescent="0.2">
      <c r="A276" s="1" t="s">
        <v>155</v>
      </c>
      <c r="B276" s="1">
        <v>2015</v>
      </c>
      <c r="C276" s="1">
        <v>4.9660000799999997</v>
      </c>
      <c r="D276" s="1">
        <v>9.0410003660000005</v>
      </c>
      <c r="E276" s="1">
        <v>98.070820560000001</v>
      </c>
      <c r="F276" s="1">
        <v>0</v>
      </c>
      <c r="G276" s="1">
        <v>1.9291794390000001</v>
      </c>
      <c r="H276" s="1">
        <v>0</v>
      </c>
      <c r="I276" s="1" t="s">
        <v>21</v>
      </c>
      <c r="J276" s="1" t="s">
        <v>21</v>
      </c>
      <c r="K276" s="1" t="s">
        <v>21</v>
      </c>
      <c r="L276" s="1" t="s">
        <v>21</v>
      </c>
      <c r="M276" s="1" t="s">
        <v>21</v>
      </c>
      <c r="N276" s="1" t="s">
        <v>21</v>
      </c>
      <c r="O276" s="1" t="s">
        <v>21</v>
      </c>
      <c r="P276" s="1" t="s">
        <v>21</v>
      </c>
      <c r="Q276" s="1" t="str">
        <f>IF(A276=A275, B276-B275,"")</f>
        <v/>
      </c>
      <c r="R276">
        <f>IFERROR(IF(A277=A276, (E277-E276)/(B277-B276), ""), "null")</f>
        <v>1.3324119999992945E-3</v>
      </c>
      <c r="S276" t="str">
        <f>IFERROR(IF(A277=A276, (I277-I276)/(B277-B276), ""), "null")</f>
        <v>null</v>
      </c>
      <c r="T276" t="str">
        <f>IFERROR(IF(A277=A276, (M277-M276)/(B277-B276), ""), "null")</f>
        <v>null</v>
      </c>
      <c r="U276">
        <f>ROUND(E276,0)</f>
        <v>98</v>
      </c>
      <c r="V276" t="str">
        <f>IFERROR(ROUND(I276,0),"null")</f>
        <v>null</v>
      </c>
      <c r="W276" t="str">
        <f>IFERROR(ROUND(M276,0), "null")</f>
        <v>null</v>
      </c>
      <c r="X276" t="str">
        <f>IF(AND(A277=A276, U277&gt;99, U276&gt;99), "full access", "")</f>
        <v/>
      </c>
      <c r="Y276" t="str">
        <f>IF(AND(A277=A276, V277&gt;99, V276&gt;99), "full access", "")</f>
        <v>full access</v>
      </c>
      <c r="Z276" t="str">
        <f>IF(AND(A277=A276, W277&gt;99, W276&gt;99), "full access", "")</f>
        <v>full access</v>
      </c>
      <c r="AA276" t="str">
        <f>IF(AND(ISNUMBER(S276), ISNUMBER(T276)), S276 - T276, "")</f>
        <v/>
      </c>
      <c r="AB276" t="str">
        <f>_xlfn.XLOOKUP(A276, Regions!A:A, Regions!B:B, "Not Found")</f>
        <v>Latin America &amp; Caribbean</v>
      </c>
    </row>
    <row r="277" spans="1:28" ht="12.75" x14ac:dyDescent="0.2">
      <c r="A277" s="1" t="s">
        <v>155</v>
      </c>
      <c r="B277" s="1">
        <v>2020</v>
      </c>
      <c r="C277" s="1">
        <v>4.9990000720000003</v>
      </c>
      <c r="D277" s="1">
        <v>9.1149997710000008</v>
      </c>
      <c r="E277" s="1">
        <v>98.077482619999998</v>
      </c>
      <c r="F277" s="1">
        <v>0</v>
      </c>
      <c r="G277" s="1">
        <v>1.922517378</v>
      </c>
      <c r="H277" s="1">
        <v>0</v>
      </c>
      <c r="I277" s="1" t="s">
        <v>21</v>
      </c>
      <c r="J277" s="1" t="s">
        <v>21</v>
      </c>
      <c r="K277" s="1" t="s">
        <v>21</v>
      </c>
      <c r="L277" s="1" t="s">
        <v>21</v>
      </c>
      <c r="M277" s="1" t="s">
        <v>21</v>
      </c>
      <c r="N277" s="1" t="s">
        <v>21</v>
      </c>
      <c r="O277" s="1" t="s">
        <v>21</v>
      </c>
      <c r="P277" s="1" t="s">
        <v>21</v>
      </c>
      <c r="Q277" s="1">
        <f>IF(A277=A276, B277-B276,"")</f>
        <v>5</v>
      </c>
      <c r="R277" t="str">
        <f>IFERROR(IF(A278=A277, (E278-E277)/(B278-B277), ""), "null")</f>
        <v/>
      </c>
      <c r="S277" t="str">
        <f>IFERROR(IF(A278=A277, (I278-I277)/(B278-B277), ""), "null")</f>
        <v/>
      </c>
      <c r="T277" t="str">
        <f>IFERROR(IF(A278=A277, (M278-M277)/(B278-B277), ""), "null")</f>
        <v/>
      </c>
      <c r="U277">
        <f>ROUND(E277,0)</f>
        <v>98</v>
      </c>
      <c r="V277" t="str">
        <f>IFERROR(ROUND(I277,0),"null")</f>
        <v>null</v>
      </c>
      <c r="W277" t="str">
        <f>IFERROR(ROUND(M277,0), "null")</f>
        <v>null</v>
      </c>
      <c r="X277" t="str">
        <f>IF(AND(A278=A277, U278&gt;99, U277&gt;99), "full access", "")</f>
        <v/>
      </c>
      <c r="Y277" t="str">
        <f>IF(AND(A278=A277, V278&gt;99, V277&gt;99), "full access", "")</f>
        <v/>
      </c>
      <c r="Z277" t="str">
        <f>IF(AND(A278=A277, W278&gt;99, W277&gt;99), "full access", "")</f>
        <v/>
      </c>
      <c r="AA277" t="str">
        <f>IF(AND(ISNUMBER(S277), ISNUMBER(T277)), S277 - T277, "")</f>
        <v/>
      </c>
      <c r="AB277" t="str">
        <f>_xlfn.XLOOKUP(A277, Regions!A:A, Regions!B:B, "Not Found")</f>
        <v>Latin America &amp; Caribbean</v>
      </c>
    </row>
    <row r="278" spans="1:28" ht="12.75" x14ac:dyDescent="0.2">
      <c r="A278" s="1" t="s">
        <v>156</v>
      </c>
      <c r="B278" s="1">
        <v>2015</v>
      </c>
      <c r="C278" s="1">
        <v>34663.609380000002</v>
      </c>
      <c r="D278" s="1">
        <v>60.808998109999997</v>
      </c>
      <c r="E278" s="1">
        <v>83.75113288</v>
      </c>
      <c r="F278" s="1">
        <v>5.9371884149999996</v>
      </c>
      <c r="G278" s="1">
        <v>8.5178818580000009</v>
      </c>
      <c r="H278" s="1">
        <v>1.793796851</v>
      </c>
      <c r="I278" s="1">
        <v>64.172528740000004</v>
      </c>
      <c r="J278" s="1">
        <v>12.25581871</v>
      </c>
      <c r="K278" s="1">
        <v>19.029579640000001</v>
      </c>
      <c r="L278" s="1">
        <v>4.5420729140000002</v>
      </c>
      <c r="M278" s="1">
        <v>96.369415020000005</v>
      </c>
      <c r="N278" s="1">
        <v>1.864872571</v>
      </c>
      <c r="O278" s="1">
        <v>1.743161481</v>
      </c>
      <c r="P278" s="1">
        <v>2.255092798E-2</v>
      </c>
      <c r="Q278" s="1" t="str">
        <f>IF(A278=A277, B278-B277,"")</f>
        <v/>
      </c>
      <c r="R278">
        <f>IFERROR(IF(A279=A278, (E279-E278)/(B279-B278), ""), "null")</f>
        <v>1.3302423599999997</v>
      </c>
      <c r="S278">
        <f>IFERROR(IF(A279=A278, (I279-I278)/(B279-B278), ""), "null")</f>
        <v>2.6347200439999994</v>
      </c>
      <c r="T278">
        <f>IFERROR(IF(A279=A278, (M279-M278)/(B279-B278), ""), "null")</f>
        <v>0.30546619799999919</v>
      </c>
      <c r="U278">
        <f>ROUND(E278,0)</f>
        <v>84</v>
      </c>
      <c r="V278">
        <f>IFERROR(ROUND(I278,0),"null")</f>
        <v>64</v>
      </c>
      <c r="W278">
        <f>IFERROR(ROUND(M278,0), "null")</f>
        <v>96</v>
      </c>
      <c r="X278" t="str">
        <f>IF(AND(A279=A278, U279&gt;99, U278&gt;99), "full access", "")</f>
        <v/>
      </c>
      <c r="Y278" t="str">
        <f>IF(AND(A279=A278, V279&gt;99, V278&gt;99), "full access", "")</f>
        <v/>
      </c>
      <c r="Z278" t="str">
        <f>IF(AND(A279=A278, W279&gt;99, W278&gt;99), "full access", "")</f>
        <v/>
      </c>
      <c r="AA278">
        <f>IF(AND(ISNUMBER(S278), ISNUMBER(T278)), S278 - T278, "")</f>
        <v>2.3292538460000003</v>
      </c>
      <c r="AB278" t="str">
        <f>_xlfn.XLOOKUP(A278, Regions!A:A, Regions!B:B, "Not Found")</f>
        <v>Middle East &amp; North Africa</v>
      </c>
    </row>
    <row r="279" spans="1:28" ht="12.75" x14ac:dyDescent="0.2">
      <c r="A279" s="1" t="s">
        <v>156</v>
      </c>
      <c r="B279" s="1">
        <v>2020</v>
      </c>
      <c r="C279" s="1">
        <v>36910.558590000001</v>
      </c>
      <c r="D279" s="1">
        <v>63.531997680000003</v>
      </c>
      <c r="E279" s="1">
        <v>90.402344679999999</v>
      </c>
      <c r="F279" s="1">
        <v>5.2635496010000002</v>
      </c>
      <c r="G279" s="1">
        <v>2.8776725000000001</v>
      </c>
      <c r="H279" s="1">
        <v>1.456433219</v>
      </c>
      <c r="I279" s="1">
        <v>77.346128960000001</v>
      </c>
      <c r="J279" s="1">
        <v>12.03707816</v>
      </c>
      <c r="K279" s="1">
        <v>6.6230633729999999</v>
      </c>
      <c r="L279" s="1">
        <v>3.9937295019999999</v>
      </c>
      <c r="M279" s="1">
        <v>97.896746010000001</v>
      </c>
      <c r="N279" s="1">
        <v>1.375477117</v>
      </c>
      <c r="O279" s="1">
        <v>0.72777687589999995</v>
      </c>
      <c r="P279" s="1">
        <v>0</v>
      </c>
      <c r="Q279" s="1">
        <f>IF(A279=A278, B279-B278,"")</f>
        <v>5</v>
      </c>
      <c r="R279" t="str">
        <f>IFERROR(IF(A280=A279, (E280-E279)/(B280-B279), ""), "null")</f>
        <v/>
      </c>
      <c r="S279" t="str">
        <f>IFERROR(IF(A280=A279, (I280-I279)/(B280-B279), ""), "null")</f>
        <v/>
      </c>
      <c r="T279" t="str">
        <f>IFERROR(IF(A280=A279, (M280-M279)/(B280-B279), ""), "null")</f>
        <v/>
      </c>
      <c r="U279">
        <f>ROUND(E279,0)</f>
        <v>90</v>
      </c>
      <c r="V279">
        <f>IFERROR(ROUND(I279,0),"null")</f>
        <v>77</v>
      </c>
      <c r="W279">
        <f>IFERROR(ROUND(M279,0), "null")</f>
        <v>98</v>
      </c>
      <c r="X279" t="str">
        <f>IF(AND(A280=A279, U280&gt;99, U279&gt;99), "full access", "")</f>
        <v/>
      </c>
      <c r="Y279" t="str">
        <f>IF(AND(A280=A279, V280&gt;99, V279&gt;99), "full access", "")</f>
        <v/>
      </c>
      <c r="Z279" t="str">
        <f>IF(AND(A280=A279, W280&gt;99, W279&gt;99), "full access", "")</f>
        <v/>
      </c>
      <c r="AA279" t="str">
        <f>IF(AND(ISNUMBER(S279), ISNUMBER(T279)), S279 - T279, "")</f>
        <v/>
      </c>
      <c r="AB279" t="str">
        <f>_xlfn.XLOOKUP(A279, Regions!A:A, Regions!B:B, "Not Found")</f>
        <v>Middle East &amp; North Africa</v>
      </c>
    </row>
    <row r="280" spans="1:28" ht="12.75" x14ac:dyDescent="0.2">
      <c r="A280" s="1" t="s">
        <v>157</v>
      </c>
      <c r="B280" s="1">
        <v>2015</v>
      </c>
      <c r="C280" s="1">
        <v>27042.001950000002</v>
      </c>
      <c r="D280" s="1">
        <v>34.400001529999997</v>
      </c>
      <c r="E280" s="1">
        <v>51.176175209999997</v>
      </c>
      <c r="F280" s="1">
        <v>10.3714084</v>
      </c>
      <c r="G280" s="1">
        <v>26.513493149999999</v>
      </c>
      <c r="H280" s="1">
        <v>11.938923239999999</v>
      </c>
      <c r="I280" s="1">
        <v>35.97137876</v>
      </c>
      <c r="J280" s="1">
        <v>12.36707992</v>
      </c>
      <c r="K280" s="1">
        <v>34.814873949999999</v>
      </c>
      <c r="L280" s="1">
        <v>16.846667360000001</v>
      </c>
      <c r="M280" s="1">
        <v>80.171365829999999</v>
      </c>
      <c r="N280" s="1">
        <v>6.5657095710000002</v>
      </c>
      <c r="O280" s="1">
        <v>10.68295442</v>
      </c>
      <c r="P280" s="1">
        <v>2.5799701810000002</v>
      </c>
      <c r="Q280" s="1" t="str">
        <f>IF(A280=A279, B280-B279,"")</f>
        <v/>
      </c>
      <c r="R280">
        <f>IFERROR(IF(A281=A280, (E281-E280)/(B281-B280), ""), "null")</f>
        <v>2.4386500840000012</v>
      </c>
      <c r="S280">
        <f>IFERROR(IF(A281=A280, (I281-I280)/(B281-B280), ""), "null")</f>
        <v>2.5790615479999999</v>
      </c>
      <c r="T280">
        <f>IFERROR(IF(A281=A280, (M281-M280)/(B281-B280), ""), "null")</f>
        <v>1.5627364180000001</v>
      </c>
      <c r="U280">
        <f>ROUND(E280,0)</f>
        <v>51</v>
      </c>
      <c r="V280">
        <f>IFERROR(ROUND(I280,0),"null")</f>
        <v>36</v>
      </c>
      <c r="W280">
        <f>IFERROR(ROUND(M280,0), "null")</f>
        <v>80</v>
      </c>
      <c r="X280" t="str">
        <f>IF(AND(A281=A280, U281&gt;99, U280&gt;99), "full access", "")</f>
        <v/>
      </c>
      <c r="Y280" t="str">
        <f>IF(AND(A281=A280, V281&gt;99, V280&gt;99), "full access", "")</f>
        <v/>
      </c>
      <c r="Z280" t="str">
        <f>IF(AND(A281=A280, W281&gt;99, W280&gt;99), "full access", "")</f>
        <v/>
      </c>
      <c r="AA280">
        <f>IF(AND(ISNUMBER(S280), ISNUMBER(T280)), S280 - T280, "")</f>
        <v>1.0163251299999998</v>
      </c>
      <c r="AB280" t="str">
        <f>_xlfn.XLOOKUP(A280, Regions!A:A, Regions!B:B, "Not Found")</f>
        <v>Sub-Saharan Africa</v>
      </c>
    </row>
    <row r="281" spans="1:28" ht="12.75" x14ac:dyDescent="0.2">
      <c r="A281" s="1" t="s">
        <v>157</v>
      </c>
      <c r="B281" s="1">
        <v>2020</v>
      </c>
      <c r="C281" s="1">
        <v>31255.435549999998</v>
      </c>
      <c r="D281" s="1">
        <v>37.073997499999997</v>
      </c>
      <c r="E281" s="1">
        <v>63.369425630000002</v>
      </c>
      <c r="F281" s="1">
        <v>9.9757845070000002</v>
      </c>
      <c r="G281" s="1">
        <v>16.726145110000001</v>
      </c>
      <c r="H281" s="1">
        <v>9.9286447590000009</v>
      </c>
      <c r="I281" s="1">
        <v>48.8666865</v>
      </c>
      <c r="J281" s="1">
        <v>12.64088359</v>
      </c>
      <c r="K281" s="1">
        <v>23.686256400000001</v>
      </c>
      <c r="L281" s="1">
        <v>14.80617352</v>
      </c>
      <c r="M281" s="1">
        <v>87.98504792</v>
      </c>
      <c r="N281" s="1">
        <v>5.4522910270000002</v>
      </c>
      <c r="O281" s="1">
        <v>4.9126846439999996</v>
      </c>
      <c r="P281" s="1">
        <v>1.649976404</v>
      </c>
      <c r="Q281" s="1">
        <f>IF(A281=A280, B281-B280,"")</f>
        <v>5</v>
      </c>
      <c r="R281" t="str">
        <f>IFERROR(IF(A282=A281, (E282-E281)/(B282-B281), ""), "null")</f>
        <v/>
      </c>
      <c r="S281" t="str">
        <f>IFERROR(IF(A282=A281, (I282-I281)/(B282-B281), ""), "null")</f>
        <v/>
      </c>
      <c r="T281" t="str">
        <f>IFERROR(IF(A282=A281, (M282-M281)/(B282-B281), ""), "null")</f>
        <v/>
      </c>
      <c r="U281">
        <f>ROUND(E281,0)</f>
        <v>63</v>
      </c>
      <c r="V281">
        <f>IFERROR(ROUND(I281,0),"null")</f>
        <v>49</v>
      </c>
      <c r="W281">
        <f>IFERROR(ROUND(M281,0), "null")</f>
        <v>88</v>
      </c>
      <c r="X281" t="str">
        <f>IF(AND(A282=A281, U282&gt;99, U281&gt;99), "full access", "")</f>
        <v/>
      </c>
      <c r="Y281" t="str">
        <f>IF(AND(A282=A281, V282&gt;99, V281&gt;99), "full access", "")</f>
        <v/>
      </c>
      <c r="Z281" t="str">
        <f>IF(AND(A282=A281, W282&gt;99, W281&gt;99), "full access", "")</f>
        <v/>
      </c>
      <c r="AA281" t="str">
        <f>IF(AND(ISNUMBER(S281), ISNUMBER(T281)), S281 - T281, "")</f>
        <v/>
      </c>
      <c r="AB281" t="str">
        <f>_xlfn.XLOOKUP(A281, Regions!A:A, Regions!B:B, "Not Found")</f>
        <v>Sub-Saharan Africa</v>
      </c>
    </row>
    <row r="282" spans="1:28" ht="12.75" x14ac:dyDescent="0.2">
      <c r="A282" s="1" t="s">
        <v>158</v>
      </c>
      <c r="B282" s="1">
        <v>2015</v>
      </c>
      <c r="C282" s="1">
        <v>52680.722659999999</v>
      </c>
      <c r="D282" s="1">
        <v>29.857999800000002</v>
      </c>
      <c r="E282" s="1">
        <v>73.587470499999995</v>
      </c>
      <c r="F282" s="1">
        <v>6.8355322689999998</v>
      </c>
      <c r="G282" s="1">
        <v>8.269037119</v>
      </c>
      <c r="H282" s="1">
        <v>11.30796011</v>
      </c>
      <c r="I282" s="1">
        <v>67.249613539999999</v>
      </c>
      <c r="J282" s="1">
        <v>8.0422803540000007</v>
      </c>
      <c r="K282" s="1">
        <v>10.1459869</v>
      </c>
      <c r="L282" s="1">
        <v>14.562119210000001</v>
      </c>
      <c r="M282" s="1">
        <v>88.476276290000001</v>
      </c>
      <c r="N282" s="1">
        <v>4.0006563789999996</v>
      </c>
      <c r="O282" s="1">
        <v>3.859732696</v>
      </c>
      <c r="P282" s="1">
        <v>3.6633346320000002</v>
      </c>
      <c r="Q282" s="1" t="str">
        <f>IF(A282=A281, B282-B281,"")</f>
        <v/>
      </c>
      <c r="R282">
        <f>IFERROR(IF(A283=A282, (E283-E282)/(B283-B282), ""), "null")</f>
        <v>2.0261442820000015</v>
      </c>
      <c r="S282">
        <f>IFERROR(IF(A283=A282, (I283-I282)/(B283-B282), ""), "null")</f>
        <v>2.2345902300000007</v>
      </c>
      <c r="T282">
        <f>IFERROR(IF(A283=A282, (M283-M282)/(B283-B282), ""), "null")</f>
        <v>1.3903219540000009</v>
      </c>
      <c r="U282">
        <f>ROUND(E282,0)</f>
        <v>74</v>
      </c>
      <c r="V282">
        <f>IFERROR(ROUND(I282,0),"null")</f>
        <v>67</v>
      </c>
      <c r="W282">
        <f>IFERROR(ROUND(M282,0), "null")</f>
        <v>88</v>
      </c>
      <c r="X282" t="str">
        <f>IF(AND(A283=A282, U283&gt;99, U282&gt;99), "full access", "")</f>
        <v/>
      </c>
      <c r="Y282" t="str">
        <f>IF(AND(A283=A282, V283&gt;99, V282&gt;99), "full access", "")</f>
        <v/>
      </c>
      <c r="Z282" t="str">
        <f>IF(AND(A283=A282, W283&gt;99, W282&gt;99), "full access", "")</f>
        <v/>
      </c>
      <c r="AA282">
        <f>IF(AND(ISNUMBER(S282), ISNUMBER(T282)), S282 - T282, "")</f>
        <v>0.84426827599999976</v>
      </c>
      <c r="AB282" t="str">
        <f>_xlfn.XLOOKUP(A282, Regions!A:A, Regions!B:B, "Not Found")</f>
        <v>East Asia &amp; Pacific</v>
      </c>
    </row>
    <row r="283" spans="1:28" ht="12.75" x14ac:dyDescent="0.2">
      <c r="A283" s="1" t="s">
        <v>158</v>
      </c>
      <c r="B283" s="1">
        <v>2020</v>
      </c>
      <c r="C283" s="1">
        <v>54409.792970000002</v>
      </c>
      <c r="D283" s="1">
        <v>31.14100075</v>
      </c>
      <c r="E283" s="1">
        <v>83.718191910000002</v>
      </c>
      <c r="F283" s="1">
        <v>1.595436949</v>
      </c>
      <c r="G283" s="1">
        <v>5.1094247800000003</v>
      </c>
      <c r="H283" s="1">
        <v>9.5769463619999993</v>
      </c>
      <c r="I283" s="1">
        <v>78.422564690000002</v>
      </c>
      <c r="J283" s="1">
        <v>2.3169621419999999</v>
      </c>
      <c r="K283" s="1">
        <v>6.5923936940000001</v>
      </c>
      <c r="L283" s="1">
        <v>12.66807947</v>
      </c>
      <c r="M283" s="1">
        <v>95.427886060000006</v>
      </c>
      <c r="N283" s="1">
        <v>0</v>
      </c>
      <c r="O283" s="1">
        <v>1.8302830059999999</v>
      </c>
      <c r="P283" s="1">
        <v>2.741830931</v>
      </c>
      <c r="Q283" s="1">
        <f>IF(A283=A282, B283-B282,"")</f>
        <v>5</v>
      </c>
      <c r="R283" t="str">
        <f>IFERROR(IF(A284=A283, (E284-E283)/(B284-B283), ""), "null")</f>
        <v/>
      </c>
      <c r="S283" t="str">
        <f>IFERROR(IF(A284=A283, (I284-I283)/(B284-B283), ""), "null")</f>
        <v/>
      </c>
      <c r="T283" t="str">
        <f>IFERROR(IF(A284=A283, (M284-M283)/(B284-B283), ""), "null")</f>
        <v/>
      </c>
      <c r="U283">
        <f>ROUND(E283,0)</f>
        <v>84</v>
      </c>
      <c r="V283">
        <f>IFERROR(ROUND(I283,0),"null")</f>
        <v>78</v>
      </c>
      <c r="W283">
        <f>IFERROR(ROUND(M283,0), "null")</f>
        <v>95</v>
      </c>
      <c r="X283" t="str">
        <f>IF(AND(A284=A283, U284&gt;99, U283&gt;99), "full access", "")</f>
        <v/>
      </c>
      <c r="Y283" t="str">
        <f>IF(AND(A284=A283, V284&gt;99, V283&gt;99), "full access", "")</f>
        <v/>
      </c>
      <c r="Z283" t="str">
        <f>IF(AND(A284=A283, W284&gt;99, W283&gt;99), "full access", "")</f>
        <v/>
      </c>
      <c r="AA283" t="str">
        <f>IF(AND(ISNUMBER(S283), ISNUMBER(T283)), S283 - T283, "")</f>
        <v/>
      </c>
      <c r="AB283" t="str">
        <f>_xlfn.XLOOKUP(A283, Regions!A:A, Regions!B:B, "Not Found")</f>
        <v>East Asia &amp; Pacific</v>
      </c>
    </row>
    <row r="284" spans="1:28" ht="12.75" x14ac:dyDescent="0.2">
      <c r="A284" s="1" t="s">
        <v>159</v>
      </c>
      <c r="B284" s="1">
        <v>2015</v>
      </c>
      <c r="C284" s="1">
        <v>2314.9008789999998</v>
      </c>
      <c r="D284" s="1">
        <v>46.90000534</v>
      </c>
      <c r="E284" s="1">
        <v>82.524135150000006</v>
      </c>
      <c r="F284" s="1">
        <v>7.2754761539999997</v>
      </c>
      <c r="G284" s="1">
        <v>4.4164614110000002</v>
      </c>
      <c r="H284" s="1">
        <v>5.7839272810000004</v>
      </c>
      <c r="I284" s="1">
        <v>70.141031380000001</v>
      </c>
      <c r="J284" s="1">
        <v>11.72007222</v>
      </c>
      <c r="K284" s="1">
        <v>7.6143896370000004</v>
      </c>
      <c r="L284" s="1">
        <v>10.52450676</v>
      </c>
      <c r="M284" s="1">
        <v>96.544235619999995</v>
      </c>
      <c r="N284" s="1">
        <v>2.2433222979999998</v>
      </c>
      <c r="O284" s="1">
        <v>0.79577988889999995</v>
      </c>
      <c r="P284" s="1">
        <v>0.41666219110000002</v>
      </c>
      <c r="Q284" s="1" t="str">
        <f>IF(A284=A283, B284-B283,"")</f>
        <v/>
      </c>
      <c r="R284">
        <f>IFERROR(IF(A285=A284, (E285-E284)/(B285-B284), ""), "null")</f>
        <v>0.34918022599999859</v>
      </c>
      <c r="S284">
        <f>IFERROR(IF(A285=A284, (I285-I284)/(B285-B284), ""), "null")</f>
        <v>0.22302721000000075</v>
      </c>
      <c r="T284">
        <f>IFERROR(IF(A285=A284, (M285-M284)/(B285-B284), ""), "null")</f>
        <v>-5.5454053999997657E-2</v>
      </c>
      <c r="U284">
        <f>ROUND(E284,0)</f>
        <v>83</v>
      </c>
      <c r="V284">
        <f>IFERROR(ROUND(I284,0),"null")</f>
        <v>70</v>
      </c>
      <c r="W284">
        <f>IFERROR(ROUND(M284,0), "null")</f>
        <v>97</v>
      </c>
      <c r="X284" t="str">
        <f>IF(AND(A285=A284, U285&gt;99, U284&gt;99), "full access", "")</f>
        <v/>
      </c>
      <c r="Y284" t="str">
        <f>IF(AND(A285=A284, V285&gt;99, V284&gt;99), "full access", "")</f>
        <v/>
      </c>
      <c r="Z284" t="str">
        <f>IF(AND(A285=A284, W285&gt;99, W284&gt;99), "full access", "")</f>
        <v/>
      </c>
      <c r="AA284">
        <f>IF(AND(ISNUMBER(S284), ISNUMBER(T284)), S284 - T284, "")</f>
        <v>0.2784812639999984</v>
      </c>
      <c r="AB284" t="str">
        <f>_xlfn.XLOOKUP(A284, Regions!A:A, Regions!B:B, "Not Found")</f>
        <v>Sub-Saharan Africa</v>
      </c>
    </row>
    <row r="285" spans="1:28" ht="12.75" x14ac:dyDescent="0.2">
      <c r="A285" s="1" t="s">
        <v>159</v>
      </c>
      <c r="B285" s="1">
        <v>2020</v>
      </c>
      <c r="C285" s="1">
        <v>2540.9160160000001</v>
      </c>
      <c r="D285" s="1">
        <v>52.033000950000002</v>
      </c>
      <c r="E285" s="1">
        <v>84.270036279999999</v>
      </c>
      <c r="F285" s="1">
        <v>7.0876275099999999</v>
      </c>
      <c r="G285" s="1">
        <v>3.740143722</v>
      </c>
      <c r="H285" s="1">
        <v>4.9021924849999996</v>
      </c>
      <c r="I285" s="1">
        <v>71.256167430000005</v>
      </c>
      <c r="J285" s="1">
        <v>11.97218925</v>
      </c>
      <c r="K285" s="1">
        <v>7.0818037589999996</v>
      </c>
      <c r="L285" s="1">
        <v>9.6898395629999996</v>
      </c>
      <c r="M285" s="1">
        <v>96.266965350000007</v>
      </c>
      <c r="N285" s="1">
        <v>2.5847589649999998</v>
      </c>
      <c r="O285" s="1">
        <v>0.65961026379999999</v>
      </c>
      <c r="P285" s="1">
        <v>0.4886654211</v>
      </c>
      <c r="Q285" s="1">
        <f>IF(A285=A284, B285-B284,"")</f>
        <v>5</v>
      </c>
      <c r="R285" t="str">
        <f>IFERROR(IF(A286=A285, (E286-E285)/(B286-B285), ""), "null")</f>
        <v/>
      </c>
      <c r="S285" t="str">
        <f>IFERROR(IF(A286=A285, (I286-I285)/(B286-B285), ""), "null")</f>
        <v/>
      </c>
      <c r="T285" t="str">
        <f>IFERROR(IF(A286=A285, (M286-M285)/(B286-B285), ""), "null")</f>
        <v/>
      </c>
      <c r="U285">
        <f>ROUND(E285,0)</f>
        <v>84</v>
      </c>
      <c r="V285">
        <f>IFERROR(ROUND(I285,0),"null")</f>
        <v>71</v>
      </c>
      <c r="W285">
        <f>IFERROR(ROUND(M285,0), "null")</f>
        <v>96</v>
      </c>
      <c r="X285" t="str">
        <f>IF(AND(A286=A285, U286&gt;99, U285&gt;99), "full access", "")</f>
        <v/>
      </c>
      <c r="Y285" t="str">
        <f>IF(AND(A286=A285, V286&gt;99, V285&gt;99), "full access", "")</f>
        <v/>
      </c>
      <c r="Z285" t="str">
        <f>IF(AND(A286=A285, W286&gt;99, W285&gt;99), "full access", "")</f>
        <v/>
      </c>
      <c r="AA285" t="str">
        <f>IF(AND(ISNUMBER(S285), ISNUMBER(T285)), S285 - T285, "")</f>
        <v/>
      </c>
      <c r="AB285" t="str">
        <f>_xlfn.XLOOKUP(A285, Regions!A:A, Regions!B:B, "Not Found")</f>
        <v>Sub-Saharan Africa</v>
      </c>
    </row>
    <row r="286" spans="1:28" ht="12.75" x14ac:dyDescent="0.2">
      <c r="A286" s="1" t="s">
        <v>160</v>
      </c>
      <c r="B286" s="1">
        <v>2015</v>
      </c>
      <c r="C286" s="1">
        <v>10.373999599999999</v>
      </c>
      <c r="D286" s="1">
        <v>100</v>
      </c>
      <c r="E286" s="1">
        <v>100</v>
      </c>
      <c r="F286" s="1">
        <v>0</v>
      </c>
      <c r="G286" s="1">
        <v>0</v>
      </c>
      <c r="H286" s="1">
        <v>0</v>
      </c>
      <c r="I286" s="1" t="s">
        <v>21</v>
      </c>
      <c r="J286" s="1" t="s">
        <v>21</v>
      </c>
      <c r="K286" s="1" t="s">
        <v>21</v>
      </c>
      <c r="L286" s="1" t="s">
        <v>21</v>
      </c>
      <c r="M286" s="1">
        <v>100</v>
      </c>
      <c r="N286" s="1">
        <v>0</v>
      </c>
      <c r="O286" s="1">
        <v>0</v>
      </c>
      <c r="P286" s="1">
        <v>0</v>
      </c>
      <c r="Q286" s="1" t="str">
        <f>IF(A286=A285, B286-B285,"")</f>
        <v/>
      </c>
      <c r="R286">
        <f>IFERROR(IF(A287=A286, (E287-E286)/(B287-B286), ""), "null")</f>
        <v>0</v>
      </c>
      <c r="S286" t="str">
        <f>IFERROR(IF(A287=A286, (I287-I286)/(B287-B286), ""), "null")</f>
        <v>null</v>
      </c>
      <c r="T286">
        <f>IFERROR(IF(A287=A286, (M287-M286)/(B287-B286), ""), "null")</f>
        <v>0</v>
      </c>
      <c r="U286">
        <f>ROUND(E286,0)</f>
        <v>100</v>
      </c>
      <c r="V286" t="str">
        <f>IFERROR(ROUND(I286,0),"null")</f>
        <v>null</v>
      </c>
      <c r="W286">
        <f>IFERROR(ROUND(M286,0), "null")</f>
        <v>100</v>
      </c>
      <c r="X286" t="str">
        <f>IF(AND(A287=A286, U287&gt;99, U286&gt;99), "full access", "")</f>
        <v>full access</v>
      </c>
      <c r="Y286" t="str">
        <f>IF(AND(A287=A286, V287&gt;99, V286&gt;99), "full access", "")</f>
        <v>full access</v>
      </c>
      <c r="Z286" t="str">
        <f>IF(AND(A287=A286, W287&gt;99, W286&gt;99), "full access", "")</f>
        <v>full access</v>
      </c>
      <c r="AA286" t="str">
        <f>IF(AND(ISNUMBER(S286), ISNUMBER(T286)), S286 - T286, "")</f>
        <v/>
      </c>
      <c r="AB286" t="str">
        <f>_xlfn.XLOOKUP(A286, Regions!A:A, Regions!B:B, "Not Found")</f>
        <v>East Asia &amp; Pacific</v>
      </c>
    </row>
    <row r="287" spans="1:28" ht="12.75" x14ac:dyDescent="0.2">
      <c r="A287" s="1" t="s">
        <v>160</v>
      </c>
      <c r="B287" s="1">
        <v>2020</v>
      </c>
      <c r="C287" s="1">
        <v>10.833999629999999</v>
      </c>
      <c r="D287" s="1">
        <v>100</v>
      </c>
      <c r="E287" s="1">
        <v>100</v>
      </c>
      <c r="F287" s="1">
        <v>0</v>
      </c>
      <c r="G287" s="1">
        <v>0</v>
      </c>
      <c r="H287" s="1">
        <v>0</v>
      </c>
      <c r="I287" s="1" t="s">
        <v>21</v>
      </c>
      <c r="J287" s="1" t="s">
        <v>21</v>
      </c>
      <c r="K287" s="1" t="s">
        <v>21</v>
      </c>
      <c r="L287" s="1" t="s">
        <v>21</v>
      </c>
      <c r="M287" s="1">
        <v>100</v>
      </c>
      <c r="N287" s="1">
        <v>0</v>
      </c>
      <c r="O287" s="1">
        <v>0</v>
      </c>
      <c r="P287" s="1">
        <v>0</v>
      </c>
      <c r="Q287" s="1">
        <f>IF(A287=A286, B287-B286,"")</f>
        <v>5</v>
      </c>
      <c r="R287" t="str">
        <f>IFERROR(IF(A288=A287, (E288-E287)/(B288-B287), ""), "null")</f>
        <v/>
      </c>
      <c r="S287" t="str">
        <f>IFERROR(IF(A288=A287, (I288-I287)/(B288-B287), ""), "null")</f>
        <v/>
      </c>
      <c r="T287" t="str">
        <f>IFERROR(IF(A288=A287, (M288-M287)/(B288-B287), ""), "null")</f>
        <v/>
      </c>
      <c r="U287">
        <f>ROUND(E287,0)</f>
        <v>100</v>
      </c>
      <c r="V287" t="str">
        <f>IFERROR(ROUND(I287,0),"null")</f>
        <v>null</v>
      </c>
      <c r="W287">
        <f>IFERROR(ROUND(M287,0), "null")</f>
        <v>100</v>
      </c>
      <c r="X287" t="str">
        <f>IF(AND(A288=A287, U288&gt;99, U287&gt;99), "full access", "")</f>
        <v/>
      </c>
      <c r="Y287" t="str">
        <f>IF(AND(A288=A287, V288&gt;99, V287&gt;99), "full access", "")</f>
        <v/>
      </c>
      <c r="Z287" t="str">
        <f>IF(AND(A288=A287, W288&gt;99, W287&gt;99), "full access", "")</f>
        <v/>
      </c>
      <c r="AA287" t="str">
        <f>IF(AND(ISNUMBER(S287), ISNUMBER(T287)), S287 - T287, "")</f>
        <v/>
      </c>
      <c r="AB287" t="str">
        <f>_xlfn.XLOOKUP(A287, Regions!A:A, Regions!B:B, "Not Found")</f>
        <v>East Asia &amp; Pacific</v>
      </c>
    </row>
    <row r="288" spans="1:28" ht="12.75" x14ac:dyDescent="0.2">
      <c r="A288" s="1" t="s">
        <v>161</v>
      </c>
      <c r="B288" s="1">
        <v>2015</v>
      </c>
      <c r="C288" s="1">
        <v>27015.033200000002</v>
      </c>
      <c r="D288" s="1">
        <v>18.556999210000001</v>
      </c>
      <c r="E288" s="1">
        <v>87.808467590000006</v>
      </c>
      <c r="F288" s="1">
        <v>3.1679044589999998</v>
      </c>
      <c r="G288" s="1">
        <v>7.2642085280000002</v>
      </c>
      <c r="H288" s="1">
        <v>1.759419423</v>
      </c>
      <c r="I288" s="1">
        <v>87.241979639999997</v>
      </c>
      <c r="J288" s="1">
        <v>3.3102712580000002</v>
      </c>
      <c r="K288" s="1">
        <v>7.5313174839999997</v>
      </c>
      <c r="L288" s="1">
        <v>1.9164316180000001</v>
      </c>
      <c r="M288" s="1">
        <v>90.294671100000002</v>
      </c>
      <c r="N288" s="1">
        <v>2.5430847519999999</v>
      </c>
      <c r="O288" s="1">
        <v>6.091920182</v>
      </c>
      <c r="P288" s="1">
        <v>1.07032397</v>
      </c>
      <c r="Q288" s="1" t="str">
        <f>IF(A288=A287, B288-B287,"")</f>
        <v/>
      </c>
      <c r="R288">
        <f>IFERROR(IF(A289=A288, (E289-E288)/(B289-B288), ""), "null")</f>
        <v>0.45321483999999829</v>
      </c>
      <c r="S288">
        <f>IFERROR(IF(A289=A288, (I289-I288)/(B289-B288), ""), "null")</f>
        <v>0.59225840200000168</v>
      </c>
      <c r="T288">
        <f>IFERROR(IF(A289=A288, (M289-M288)/(B289-B288), ""), "null")</f>
        <v>-0.14340758799999948</v>
      </c>
      <c r="U288">
        <f>ROUND(E288,0)</f>
        <v>88</v>
      </c>
      <c r="V288">
        <f>IFERROR(ROUND(I288,0),"null")</f>
        <v>87</v>
      </c>
      <c r="W288">
        <f>IFERROR(ROUND(M288,0), "null")</f>
        <v>90</v>
      </c>
      <c r="X288" t="str">
        <f>IF(AND(A289=A288, U289&gt;99, U288&gt;99), "full access", "")</f>
        <v/>
      </c>
      <c r="Y288" t="str">
        <f>IF(AND(A289=A288, V289&gt;99, V288&gt;99), "full access", "")</f>
        <v/>
      </c>
      <c r="Z288" t="str">
        <f>IF(AND(A289=A288, W289&gt;99, W288&gt;99), "full access", "")</f>
        <v/>
      </c>
      <c r="AA288">
        <f>IF(AND(ISNUMBER(S288), ISNUMBER(T288)), S288 - T288, "")</f>
        <v>0.7356659900000011</v>
      </c>
      <c r="AB288" t="str">
        <f>_xlfn.XLOOKUP(A288, Regions!A:A, Regions!B:B, "Not Found")</f>
        <v>South Asia</v>
      </c>
    </row>
    <row r="289" spans="1:28" ht="12.75" x14ac:dyDescent="0.2">
      <c r="A289" s="1" t="s">
        <v>161</v>
      </c>
      <c r="B289" s="1">
        <v>2020</v>
      </c>
      <c r="C289" s="1">
        <v>29136.808590000001</v>
      </c>
      <c r="D289" s="1">
        <v>20.57600021</v>
      </c>
      <c r="E289" s="1">
        <v>90.074541789999998</v>
      </c>
      <c r="F289" s="1">
        <v>3.979825725</v>
      </c>
      <c r="G289" s="1">
        <v>4.699081176</v>
      </c>
      <c r="H289" s="1">
        <v>1.246551314</v>
      </c>
      <c r="I289" s="1">
        <v>90.203271650000005</v>
      </c>
      <c r="J289" s="1">
        <v>4.2073482459999996</v>
      </c>
      <c r="K289" s="1">
        <v>4.2690239510000003</v>
      </c>
      <c r="L289" s="1">
        <v>1.320356149</v>
      </c>
      <c r="M289" s="1">
        <v>89.577633160000005</v>
      </c>
      <c r="N289" s="1">
        <v>3.1015814110000002</v>
      </c>
      <c r="O289" s="1">
        <v>6.359123168</v>
      </c>
      <c r="P289" s="1">
        <v>0.96166225849999998</v>
      </c>
      <c r="Q289" s="1">
        <f>IF(A289=A288, B289-B288,"")</f>
        <v>5</v>
      </c>
      <c r="R289" t="str">
        <f>IFERROR(IF(A290=A289, (E290-E289)/(B290-B289), ""), "null")</f>
        <v/>
      </c>
      <c r="S289" t="str">
        <f>IFERROR(IF(A290=A289, (I290-I289)/(B290-B289), ""), "null")</f>
        <v/>
      </c>
      <c r="T289" t="str">
        <f>IFERROR(IF(A290=A289, (M290-M289)/(B290-B289), ""), "null")</f>
        <v/>
      </c>
      <c r="U289">
        <f>ROUND(E289,0)</f>
        <v>90</v>
      </c>
      <c r="V289">
        <f>IFERROR(ROUND(I289,0),"null")</f>
        <v>90</v>
      </c>
      <c r="W289">
        <f>IFERROR(ROUND(M289,0), "null")</f>
        <v>90</v>
      </c>
      <c r="X289" t="str">
        <f>IF(AND(A290=A289, U290&gt;99, U289&gt;99), "full access", "")</f>
        <v/>
      </c>
      <c r="Y289" t="str">
        <f>IF(AND(A290=A289, V290&gt;99, V289&gt;99), "full access", "")</f>
        <v/>
      </c>
      <c r="Z289" t="str">
        <f>IF(AND(A290=A289, W290&gt;99, W289&gt;99), "full access", "")</f>
        <v/>
      </c>
      <c r="AA289" t="str">
        <f>IF(AND(ISNUMBER(S289), ISNUMBER(T289)), S289 - T289, "")</f>
        <v/>
      </c>
      <c r="AB289" t="str">
        <f>_xlfn.XLOOKUP(A289, Regions!A:A, Regions!B:B, "Not Found")</f>
        <v>South Asia</v>
      </c>
    </row>
    <row r="290" spans="1:28" ht="12.75" x14ac:dyDescent="0.2">
      <c r="A290" s="1" t="s">
        <v>162</v>
      </c>
      <c r="B290" s="1">
        <v>2015</v>
      </c>
      <c r="C290" s="1">
        <v>16938.492190000001</v>
      </c>
      <c r="D290" s="1">
        <v>90.172996519999998</v>
      </c>
      <c r="E290" s="1">
        <v>99.999998559999995</v>
      </c>
      <c r="F290" s="1">
        <v>0</v>
      </c>
      <c r="G290" s="1">
        <v>1.441336238E-6</v>
      </c>
      <c r="H290" s="1">
        <v>0</v>
      </c>
      <c r="I290" s="1">
        <v>100</v>
      </c>
      <c r="J290" s="1">
        <v>0</v>
      </c>
      <c r="K290" s="1">
        <v>0</v>
      </c>
      <c r="L290" s="1">
        <v>0</v>
      </c>
      <c r="M290" s="1">
        <v>100</v>
      </c>
      <c r="N290" s="1">
        <v>0</v>
      </c>
      <c r="O290" s="1">
        <v>0</v>
      </c>
      <c r="P290" s="1">
        <v>0</v>
      </c>
      <c r="Q290" s="1" t="str">
        <f>IF(A290=A289, B290-B289,"")</f>
        <v/>
      </c>
      <c r="R290">
        <f>IFERROR(IF(A291=A290, (E291-E290)/(B291-B290), ""), "null")</f>
        <v>1.4600000213249588E-7</v>
      </c>
      <c r="S290">
        <f>IFERROR(IF(A291=A290, (I291-I290)/(B291-B290), ""), "null")</f>
        <v>0</v>
      </c>
      <c r="T290">
        <f>IFERROR(IF(A291=A290, (M291-M290)/(B291-B290), ""), "null")</f>
        <v>0</v>
      </c>
      <c r="U290">
        <f>ROUND(E290,0)</f>
        <v>100</v>
      </c>
      <c r="V290">
        <f>IFERROR(ROUND(I290,0),"null")</f>
        <v>100</v>
      </c>
      <c r="W290">
        <f>IFERROR(ROUND(M290,0), "null")</f>
        <v>100</v>
      </c>
      <c r="X290" t="str">
        <f>IF(AND(A291=A290, U291&gt;99, U290&gt;99), "full access", "")</f>
        <v>full access</v>
      </c>
      <c r="Y290" t="str">
        <f>IF(AND(A291=A290, V291&gt;99, V290&gt;99), "full access", "")</f>
        <v>full access</v>
      </c>
      <c r="Z290" t="str">
        <f>IF(AND(A291=A290, W291&gt;99, W290&gt;99), "full access", "")</f>
        <v>full access</v>
      </c>
      <c r="AA290">
        <f>IF(AND(ISNUMBER(S290), ISNUMBER(T290)), S290 - T290, "")</f>
        <v>0</v>
      </c>
      <c r="AB290" t="str">
        <f>_xlfn.XLOOKUP(A290, Regions!A:A, Regions!B:B, "Not Found")</f>
        <v>Europe &amp; Central Asia</v>
      </c>
    </row>
    <row r="291" spans="1:28" ht="12.75" x14ac:dyDescent="0.2">
      <c r="A291" s="1" t="s">
        <v>162</v>
      </c>
      <c r="B291" s="1">
        <v>2020</v>
      </c>
      <c r="C291" s="1">
        <v>17134.873049999998</v>
      </c>
      <c r="D291" s="1">
        <v>92.236000059999995</v>
      </c>
      <c r="E291" s="1">
        <v>99.999999290000005</v>
      </c>
      <c r="F291" s="1">
        <v>0</v>
      </c>
      <c r="G291" s="1">
        <v>7.1240862099999999E-7</v>
      </c>
      <c r="H291" s="1">
        <v>0</v>
      </c>
      <c r="I291" s="1">
        <v>100</v>
      </c>
      <c r="J291" s="1">
        <v>0</v>
      </c>
      <c r="K291" s="1">
        <v>0</v>
      </c>
      <c r="L291" s="1">
        <v>0</v>
      </c>
      <c r="M291" s="1">
        <v>100</v>
      </c>
      <c r="N291" s="1">
        <v>0</v>
      </c>
      <c r="O291" s="1">
        <v>0</v>
      </c>
      <c r="P291" s="1">
        <v>0</v>
      </c>
      <c r="Q291" s="1">
        <f>IF(A291=A290, B291-B290,"")</f>
        <v>5</v>
      </c>
      <c r="R291" t="str">
        <f>IFERROR(IF(A292=A291, (E292-E291)/(B292-B291), ""), "null")</f>
        <v/>
      </c>
      <c r="S291" t="str">
        <f>IFERROR(IF(A292=A291, (I292-I291)/(B292-B291), ""), "null")</f>
        <v/>
      </c>
      <c r="T291" t="str">
        <f>IFERROR(IF(A292=A291, (M292-M291)/(B292-B291), ""), "null")</f>
        <v/>
      </c>
      <c r="U291">
        <f>ROUND(E291,0)</f>
        <v>100</v>
      </c>
      <c r="V291">
        <f>IFERROR(ROUND(I291,0),"null")</f>
        <v>100</v>
      </c>
      <c r="W291">
        <f>IFERROR(ROUND(M291,0), "null")</f>
        <v>100</v>
      </c>
      <c r="X291" t="str">
        <f>IF(AND(A292=A291, U292&gt;99, U291&gt;99), "full access", "")</f>
        <v/>
      </c>
      <c r="Y291" t="str">
        <f>IF(AND(A292=A291, V292&gt;99, V291&gt;99), "full access", "")</f>
        <v/>
      </c>
      <c r="Z291" t="str">
        <f>IF(AND(A292=A291, W292&gt;99, W291&gt;99), "full access", "")</f>
        <v/>
      </c>
      <c r="AA291" t="str">
        <f>IF(AND(ISNUMBER(S291), ISNUMBER(T291)), S291 - T291, "")</f>
        <v/>
      </c>
      <c r="AB291" t="str">
        <f>_xlfn.XLOOKUP(A291, Regions!A:A, Regions!B:B, "Not Found")</f>
        <v>Europe &amp; Central Asia</v>
      </c>
    </row>
    <row r="292" spans="1:28" ht="12.75" x14ac:dyDescent="0.2">
      <c r="A292" s="1" t="s">
        <v>163</v>
      </c>
      <c r="B292" s="1">
        <v>2015</v>
      </c>
      <c r="C292" s="1">
        <v>271.06201170000003</v>
      </c>
      <c r="D292" s="1">
        <v>69.379005430000007</v>
      </c>
      <c r="E292" s="1">
        <v>98.138558489999994</v>
      </c>
      <c r="F292" s="1">
        <v>0</v>
      </c>
      <c r="G292" s="1">
        <v>1.861441508</v>
      </c>
      <c r="H292" s="1">
        <v>0</v>
      </c>
      <c r="I292" s="1" t="s">
        <v>21</v>
      </c>
      <c r="J292" s="1" t="s">
        <v>21</v>
      </c>
      <c r="K292" s="1" t="s">
        <v>21</v>
      </c>
      <c r="L292" s="1" t="s">
        <v>21</v>
      </c>
      <c r="M292" s="1" t="s">
        <v>21</v>
      </c>
      <c r="N292" s="1" t="s">
        <v>21</v>
      </c>
      <c r="O292" s="1" t="s">
        <v>21</v>
      </c>
      <c r="P292" s="1" t="s">
        <v>21</v>
      </c>
      <c r="Q292" s="1" t="str">
        <f>IF(A292=A291, B292-B291,"")</f>
        <v/>
      </c>
      <c r="R292">
        <f>IFERROR(IF(A293=A292, (E293-E292)/(B293-B292), ""), "null")</f>
        <v>0.23335241600000245</v>
      </c>
      <c r="S292" t="str">
        <f>IFERROR(IF(A293=A292, (I293-I292)/(B293-B292), ""), "null")</f>
        <v>null</v>
      </c>
      <c r="T292" t="str">
        <f>IFERROR(IF(A293=A292, (M293-M292)/(B293-B292), ""), "null")</f>
        <v>null</v>
      </c>
      <c r="U292">
        <f>ROUND(E292,0)</f>
        <v>98</v>
      </c>
      <c r="V292" t="str">
        <f>IFERROR(ROUND(I292,0),"null")</f>
        <v>null</v>
      </c>
      <c r="W292" t="str">
        <f>IFERROR(ROUND(M292,0), "null")</f>
        <v>null</v>
      </c>
      <c r="X292" t="str">
        <f>IF(AND(A293=A292, U293&gt;99, U292&gt;99), "full access", "")</f>
        <v/>
      </c>
      <c r="Y292" t="str">
        <f>IF(AND(A293=A292, V293&gt;99, V292&gt;99), "full access", "")</f>
        <v>full access</v>
      </c>
      <c r="Z292" t="str">
        <f>IF(AND(A293=A292, W293&gt;99, W292&gt;99), "full access", "")</f>
        <v>full access</v>
      </c>
      <c r="AA292" t="str">
        <f>IF(AND(ISNUMBER(S292), ISNUMBER(T292)), S292 - T292, "")</f>
        <v/>
      </c>
      <c r="AB292" t="str">
        <f>_xlfn.XLOOKUP(A292, Regions!A:A, Regions!B:B, "Not Found")</f>
        <v>East Asia &amp; Pacific</v>
      </c>
    </row>
    <row r="293" spans="1:28" ht="12.75" x14ac:dyDescent="0.2">
      <c r="A293" s="1" t="s">
        <v>163</v>
      </c>
      <c r="B293" s="1">
        <v>2020</v>
      </c>
      <c r="C293" s="1">
        <v>285.4909973</v>
      </c>
      <c r="D293" s="1">
        <v>71.517997739999998</v>
      </c>
      <c r="E293" s="1">
        <v>99.305320570000006</v>
      </c>
      <c r="F293" s="1">
        <v>0</v>
      </c>
      <c r="G293" s="1">
        <v>0.69467942780000003</v>
      </c>
      <c r="H293" s="1">
        <v>0</v>
      </c>
      <c r="I293" s="1" t="s">
        <v>21</v>
      </c>
      <c r="J293" s="1" t="s">
        <v>21</v>
      </c>
      <c r="K293" s="1" t="s">
        <v>21</v>
      </c>
      <c r="L293" s="1" t="s">
        <v>21</v>
      </c>
      <c r="M293" s="1" t="s">
        <v>21</v>
      </c>
      <c r="N293" s="1" t="s">
        <v>21</v>
      </c>
      <c r="O293" s="1" t="s">
        <v>21</v>
      </c>
      <c r="P293" s="1" t="s">
        <v>21</v>
      </c>
      <c r="Q293" s="1">
        <f>IF(A293=A292, B293-B292,"")</f>
        <v>5</v>
      </c>
      <c r="R293" t="str">
        <f>IFERROR(IF(A294=A293, (E294-E293)/(B294-B293), ""), "null")</f>
        <v/>
      </c>
      <c r="S293" t="str">
        <f>IFERROR(IF(A294=A293, (I294-I293)/(B294-B293), ""), "null")</f>
        <v/>
      </c>
      <c r="T293" t="str">
        <f>IFERROR(IF(A294=A293, (M294-M293)/(B294-B293), ""), "null")</f>
        <v/>
      </c>
      <c r="U293">
        <f>ROUND(E293,0)</f>
        <v>99</v>
      </c>
      <c r="V293" t="str">
        <f>IFERROR(ROUND(I293,0),"null")</f>
        <v>null</v>
      </c>
      <c r="W293" t="str">
        <f>IFERROR(ROUND(M293,0), "null")</f>
        <v>null</v>
      </c>
      <c r="X293" t="str">
        <f>IF(AND(A294=A293, U294&gt;99, U293&gt;99), "full access", "")</f>
        <v/>
      </c>
      <c r="Y293" t="str">
        <f>IF(AND(A294=A293, V294&gt;99, V293&gt;99), "full access", "")</f>
        <v/>
      </c>
      <c r="Z293" t="str">
        <f>IF(AND(A294=A293, W294&gt;99, W293&gt;99), "full access", "")</f>
        <v/>
      </c>
      <c r="AA293" t="str">
        <f>IF(AND(ISNUMBER(S293), ISNUMBER(T293)), S293 - T293, "")</f>
        <v/>
      </c>
      <c r="AB293" t="str">
        <f>_xlfn.XLOOKUP(A293, Regions!A:A, Regions!B:B, "Not Found")</f>
        <v>East Asia &amp; Pacific</v>
      </c>
    </row>
    <row r="294" spans="1:28" ht="12.75" x14ac:dyDescent="0.2">
      <c r="A294" s="1" t="s">
        <v>164</v>
      </c>
      <c r="B294" s="1">
        <v>2015</v>
      </c>
      <c r="C294" s="1">
        <v>4614.5268550000001</v>
      </c>
      <c r="D294" s="1">
        <v>86.340995789999994</v>
      </c>
      <c r="E294" s="1">
        <v>99.999997350000001</v>
      </c>
      <c r="F294" s="1">
        <v>0</v>
      </c>
      <c r="G294" s="1">
        <v>2.6453484029999998E-6</v>
      </c>
      <c r="H294" s="1">
        <v>0</v>
      </c>
      <c r="I294" s="1">
        <v>100</v>
      </c>
      <c r="J294" s="1">
        <v>0</v>
      </c>
      <c r="K294" s="1">
        <v>0</v>
      </c>
      <c r="L294" s="1">
        <v>0</v>
      </c>
      <c r="M294" s="1">
        <v>100</v>
      </c>
      <c r="N294" s="1">
        <v>0</v>
      </c>
      <c r="O294" s="1">
        <v>0</v>
      </c>
      <c r="P294" s="1">
        <v>0</v>
      </c>
      <c r="Q294" s="1" t="str">
        <f>IF(A294=A293, B294-B293,"")</f>
        <v/>
      </c>
      <c r="R294">
        <f>IFERROR(IF(A295=A294, (E295-E294)/(B295-B294), ""), "null")</f>
        <v>7.8999999857387589E-7</v>
      </c>
      <c r="S294">
        <f>IFERROR(IF(A295=A294, (I295-I294)/(B295-B294), ""), "null")</f>
        <v>0</v>
      </c>
      <c r="T294">
        <f>IFERROR(IF(A295=A294, (M295-M294)/(B295-B294), ""), "null")</f>
        <v>0</v>
      </c>
      <c r="U294">
        <f>ROUND(E294,0)</f>
        <v>100</v>
      </c>
      <c r="V294">
        <f>IFERROR(ROUND(I294,0),"null")</f>
        <v>100</v>
      </c>
      <c r="W294">
        <f>IFERROR(ROUND(M294,0), "null")</f>
        <v>100</v>
      </c>
      <c r="X294" t="str">
        <f>IF(AND(A295=A294, U295&gt;99, U294&gt;99), "full access", "")</f>
        <v>full access</v>
      </c>
      <c r="Y294" t="str">
        <f>IF(AND(A295=A294, V295&gt;99, V294&gt;99), "full access", "")</f>
        <v>full access</v>
      </c>
      <c r="Z294" t="str">
        <f>IF(AND(A295=A294, W295&gt;99, W294&gt;99), "full access", "")</f>
        <v>full access</v>
      </c>
      <c r="AA294">
        <f>IF(AND(ISNUMBER(S294), ISNUMBER(T294)), S294 - T294, "")</f>
        <v>0</v>
      </c>
      <c r="AB294" t="str">
        <f>_xlfn.XLOOKUP(A294, Regions!A:A, Regions!B:B, "Not Found")</f>
        <v>East Asia &amp; Pacific</v>
      </c>
    </row>
    <row r="295" spans="1:28" ht="12.75" x14ac:dyDescent="0.2">
      <c r="A295" s="1" t="s">
        <v>164</v>
      </c>
      <c r="B295" s="1">
        <v>2020</v>
      </c>
      <c r="C295" s="1">
        <v>4822.2329099999997</v>
      </c>
      <c r="D295" s="1">
        <v>86.698997500000004</v>
      </c>
      <c r="E295" s="1">
        <v>100.00000129999999</v>
      </c>
      <c r="F295" s="1">
        <v>0</v>
      </c>
      <c r="G295" s="1">
        <v>0</v>
      </c>
      <c r="H295" s="1">
        <v>0</v>
      </c>
      <c r="I295" s="1">
        <v>100</v>
      </c>
      <c r="J295" s="1">
        <v>0</v>
      </c>
      <c r="K295" s="1">
        <v>0</v>
      </c>
      <c r="L295" s="1">
        <v>0</v>
      </c>
      <c r="M295" s="1">
        <v>100</v>
      </c>
      <c r="N295" s="1">
        <v>0</v>
      </c>
      <c r="O295" s="1">
        <v>0</v>
      </c>
      <c r="P295" s="1">
        <v>0</v>
      </c>
      <c r="Q295" s="1">
        <f>IF(A295=A294, B295-B294,"")</f>
        <v>5</v>
      </c>
      <c r="R295" t="str">
        <f>IFERROR(IF(A296=A295, (E296-E295)/(B296-B295), ""), "null")</f>
        <v/>
      </c>
      <c r="S295" t="str">
        <f>IFERROR(IF(A296=A295, (I296-I295)/(B296-B295), ""), "null")</f>
        <v/>
      </c>
      <c r="T295" t="str">
        <f>IFERROR(IF(A296=A295, (M296-M295)/(B296-B295), ""), "null")</f>
        <v/>
      </c>
      <c r="U295">
        <f>ROUND(E295,0)</f>
        <v>100</v>
      </c>
      <c r="V295">
        <f>IFERROR(ROUND(I295,0),"null")</f>
        <v>100</v>
      </c>
      <c r="W295">
        <f>IFERROR(ROUND(M295,0), "null")</f>
        <v>100</v>
      </c>
      <c r="X295" t="str">
        <f>IF(AND(A296=A295, U296&gt;99, U295&gt;99), "full access", "")</f>
        <v/>
      </c>
      <c r="Y295" t="str">
        <f>IF(AND(A296=A295, V296&gt;99, V295&gt;99), "full access", "")</f>
        <v/>
      </c>
      <c r="Z295" t="str">
        <f>IF(AND(A296=A295, W296&gt;99, W295&gt;99), "full access", "")</f>
        <v/>
      </c>
      <c r="AA295" t="str">
        <f>IF(AND(ISNUMBER(S295), ISNUMBER(T295)), S295 - T295, "")</f>
        <v/>
      </c>
      <c r="AB295" t="str">
        <f>_xlfn.XLOOKUP(A295, Regions!A:A, Regions!B:B, "Not Found")</f>
        <v>East Asia &amp; Pacific</v>
      </c>
    </row>
    <row r="296" spans="1:28" ht="12.75" x14ac:dyDescent="0.2">
      <c r="A296" s="1" t="s">
        <v>165</v>
      </c>
      <c r="B296" s="1">
        <v>2015</v>
      </c>
      <c r="C296" s="1">
        <v>6223.2338870000003</v>
      </c>
      <c r="D296" s="1">
        <v>57.894996640000002</v>
      </c>
      <c r="E296" s="1">
        <v>81.35312854</v>
      </c>
      <c r="F296" s="1">
        <v>1.4259273880000001</v>
      </c>
      <c r="G296" s="1">
        <v>13.835758999999999</v>
      </c>
      <c r="H296" s="1">
        <v>3.3851850699999999</v>
      </c>
      <c r="I296" s="1">
        <v>59.50465784</v>
      </c>
      <c r="J296" s="1">
        <v>3.2389618649999998</v>
      </c>
      <c r="K296" s="1">
        <v>29.55960602</v>
      </c>
      <c r="L296" s="1">
        <v>7.6967742709999998</v>
      </c>
      <c r="M296" s="1">
        <v>97.242754880000007</v>
      </c>
      <c r="N296" s="1">
        <v>0.1073710103</v>
      </c>
      <c r="O296" s="1">
        <v>2.4003566219999999</v>
      </c>
      <c r="P296" s="1">
        <v>0.24951748460000001</v>
      </c>
      <c r="Q296" s="1" t="str">
        <f>IF(A296=A295, B296-B295,"")</f>
        <v/>
      </c>
      <c r="R296">
        <f>IFERROR(IF(A297=A296, (E297-E296)/(B297-B296), ""), "null")</f>
        <v>7.11250519999993E-2</v>
      </c>
      <c r="S296">
        <f>IFERROR(IF(A297=A296, (I297-I296)/(B297-B296), ""), "null")</f>
        <v>-7.9442242000000357E-2</v>
      </c>
      <c r="T296">
        <f>IFERROR(IF(A297=A296, (M297-M296)/(B297-B296), ""), "null")</f>
        <v>3.2840345999997564E-2</v>
      </c>
      <c r="U296">
        <f>ROUND(E296,0)</f>
        <v>81</v>
      </c>
      <c r="V296">
        <f>IFERROR(ROUND(I296,0),"null")</f>
        <v>60</v>
      </c>
      <c r="W296">
        <f>IFERROR(ROUND(M296,0), "null")</f>
        <v>97</v>
      </c>
      <c r="X296" t="str">
        <f>IF(AND(A297=A296, U297&gt;99, U296&gt;99), "full access", "")</f>
        <v/>
      </c>
      <c r="Y296" t="str">
        <f>IF(AND(A297=A296, V297&gt;99, V296&gt;99), "full access", "")</f>
        <v/>
      </c>
      <c r="Z296" t="str">
        <f>IF(AND(A297=A296, W297&gt;99, W296&gt;99), "full access", "")</f>
        <v/>
      </c>
      <c r="AA296">
        <f>IF(AND(ISNUMBER(S296), ISNUMBER(T296)), S296 - T296, "")</f>
        <v>-0.11228258799999792</v>
      </c>
      <c r="AB296" t="str">
        <f>_xlfn.XLOOKUP(A296, Regions!A:A, Regions!B:B, "Not Found")</f>
        <v>Latin America &amp; Caribbean</v>
      </c>
    </row>
    <row r="297" spans="1:28" ht="12.75" x14ac:dyDescent="0.2">
      <c r="A297" s="1" t="s">
        <v>165</v>
      </c>
      <c r="B297" s="1">
        <v>2020</v>
      </c>
      <c r="C297" s="1">
        <v>6624.5541990000002</v>
      </c>
      <c r="D297" s="1">
        <v>59.012001040000001</v>
      </c>
      <c r="E297" s="1">
        <v>81.708753799999997</v>
      </c>
      <c r="F297" s="1">
        <v>1.506645682</v>
      </c>
      <c r="G297" s="1">
        <v>13.530531140000001</v>
      </c>
      <c r="H297" s="1">
        <v>3.2540693780000001</v>
      </c>
      <c r="I297" s="1">
        <v>59.107446629999998</v>
      </c>
      <c r="J297" s="1">
        <v>3.5209742849999999</v>
      </c>
      <c r="K297" s="1">
        <v>29.780173680000001</v>
      </c>
      <c r="L297" s="1">
        <v>7.5914054000000002</v>
      </c>
      <c r="M297" s="1">
        <v>97.406956609999995</v>
      </c>
      <c r="N297" s="1">
        <v>0.10755231429999999</v>
      </c>
      <c r="O297" s="1">
        <v>2.244007656</v>
      </c>
      <c r="P297" s="1">
        <v>0.24148342289999999</v>
      </c>
      <c r="Q297" s="1">
        <f>IF(A297=A296, B297-B296,"")</f>
        <v>5</v>
      </c>
      <c r="R297" t="str">
        <f>IFERROR(IF(A298=A297, (E298-E297)/(B298-B297), ""), "null")</f>
        <v/>
      </c>
      <c r="S297" t="str">
        <f>IFERROR(IF(A298=A297, (I298-I297)/(B298-B297), ""), "null")</f>
        <v/>
      </c>
      <c r="T297" t="str">
        <f>IFERROR(IF(A298=A297, (M298-M297)/(B298-B297), ""), "null")</f>
        <v/>
      </c>
      <c r="U297">
        <f>ROUND(E297,0)</f>
        <v>82</v>
      </c>
      <c r="V297">
        <f>IFERROR(ROUND(I297,0),"null")</f>
        <v>59</v>
      </c>
      <c r="W297">
        <f>IFERROR(ROUND(M297,0), "null")</f>
        <v>97</v>
      </c>
      <c r="X297" t="str">
        <f>IF(AND(A298=A297, U298&gt;99, U297&gt;99), "full access", "")</f>
        <v/>
      </c>
      <c r="Y297" t="str">
        <f>IF(AND(A298=A297, V298&gt;99, V297&gt;99), "full access", "")</f>
        <v/>
      </c>
      <c r="Z297" t="str">
        <f>IF(AND(A298=A297, W298&gt;99, W297&gt;99), "full access", "")</f>
        <v/>
      </c>
      <c r="AA297" t="str">
        <f>IF(AND(ISNUMBER(S297), ISNUMBER(T297)), S297 - T297, "")</f>
        <v/>
      </c>
      <c r="AB297" t="str">
        <f>_xlfn.XLOOKUP(A297, Regions!A:A, Regions!B:B, "Not Found")</f>
        <v>Latin America &amp; Caribbean</v>
      </c>
    </row>
    <row r="298" spans="1:28" ht="12.75" x14ac:dyDescent="0.2">
      <c r="A298" s="1" t="s">
        <v>166</v>
      </c>
      <c r="B298" s="1">
        <v>2015</v>
      </c>
      <c r="C298" s="1">
        <v>20001.662110000001</v>
      </c>
      <c r="D298" s="1">
        <v>16.24699974</v>
      </c>
      <c r="E298" s="1">
        <v>45.482458059999999</v>
      </c>
      <c r="F298" s="1">
        <v>16.128836960000001</v>
      </c>
      <c r="G298" s="1">
        <v>34.719560010000002</v>
      </c>
      <c r="H298" s="1">
        <v>3.6691449719999998</v>
      </c>
      <c r="I298" s="1">
        <v>37.329941650000002</v>
      </c>
      <c r="J298" s="1">
        <v>17.64359486</v>
      </c>
      <c r="K298" s="1">
        <v>40.888487750000003</v>
      </c>
      <c r="L298" s="1">
        <v>4.1379757509999999</v>
      </c>
      <c r="M298" s="1">
        <v>87.508539040000002</v>
      </c>
      <c r="N298" s="1">
        <v>8.3202861959999996</v>
      </c>
      <c r="O298" s="1">
        <v>2.918844344</v>
      </c>
      <c r="P298" s="1">
        <v>1.252330425</v>
      </c>
      <c r="Q298" s="1" t="str">
        <f>IF(A298=A297, B298-B297,"")</f>
        <v/>
      </c>
      <c r="R298">
        <f>IFERROR(IF(A299=A298, (E299-E298)/(B299-B298), ""), "null")</f>
        <v>0.28586788200000085</v>
      </c>
      <c r="S298">
        <f>IFERROR(IF(A299=A298, (I299-I298)/(B299-B298), ""), "null")</f>
        <v>0.36484353399999919</v>
      </c>
      <c r="T298">
        <f>IFERROR(IF(A299=A298, (M299-M298)/(B299-B298), ""), "null")</f>
        <v>-0.33893985600000176</v>
      </c>
      <c r="U298">
        <f>ROUND(E298,0)</f>
        <v>45</v>
      </c>
      <c r="V298">
        <f>IFERROR(ROUND(I298,0),"null")</f>
        <v>37</v>
      </c>
      <c r="W298">
        <f>IFERROR(ROUND(M298,0), "null")</f>
        <v>88</v>
      </c>
      <c r="X298" t="str">
        <f>IF(AND(A299=A298, U299&gt;99, U298&gt;99), "full access", "")</f>
        <v/>
      </c>
      <c r="Y298" t="str">
        <f>IF(AND(A299=A298, V299&gt;99, V298&gt;99), "full access", "")</f>
        <v/>
      </c>
      <c r="Z298" t="str">
        <f>IF(AND(A299=A298, W299&gt;99, W298&gt;99), "full access", "")</f>
        <v/>
      </c>
      <c r="AA298">
        <f>IF(AND(ISNUMBER(S298), ISNUMBER(T298)), S298 - T298, "")</f>
        <v>0.70378339000000101</v>
      </c>
      <c r="AB298" t="str">
        <f>_xlfn.XLOOKUP(A298, Regions!A:A, Regions!B:B, "Not Found")</f>
        <v>Sub-Saharan Africa</v>
      </c>
    </row>
    <row r="299" spans="1:28" ht="12.75" x14ac:dyDescent="0.2">
      <c r="A299" s="1" t="s">
        <v>166</v>
      </c>
      <c r="B299" s="1">
        <v>2020</v>
      </c>
      <c r="C299" s="1">
        <v>24206.636719999999</v>
      </c>
      <c r="D299" s="1">
        <v>16.625999449999998</v>
      </c>
      <c r="E299" s="1">
        <v>46.911797470000003</v>
      </c>
      <c r="F299" s="1">
        <v>21.653898699999999</v>
      </c>
      <c r="G299" s="1">
        <v>27.027512439999999</v>
      </c>
      <c r="H299" s="1">
        <v>4.4067913919999997</v>
      </c>
      <c r="I299" s="1">
        <v>39.154159319999998</v>
      </c>
      <c r="J299" s="1">
        <v>23.987740389999999</v>
      </c>
      <c r="K299" s="1">
        <v>31.991506480000002</v>
      </c>
      <c r="L299" s="1">
        <v>4.8665938129999997</v>
      </c>
      <c r="M299" s="1">
        <v>85.813839759999993</v>
      </c>
      <c r="N299" s="1">
        <v>9.9504408289999997</v>
      </c>
      <c r="O299" s="1">
        <v>2.1346877800000001</v>
      </c>
      <c r="P299" s="1">
        <v>2.1010316339999999</v>
      </c>
      <c r="Q299" s="1">
        <f>IF(A299=A298, B299-B298,"")</f>
        <v>5</v>
      </c>
      <c r="R299" t="str">
        <f>IFERROR(IF(A300=A299, (E300-E299)/(B300-B299), ""), "null")</f>
        <v/>
      </c>
      <c r="S299" t="str">
        <f>IFERROR(IF(A300=A299, (I300-I299)/(B300-B299), ""), "null")</f>
        <v/>
      </c>
      <c r="T299" t="str">
        <f>IFERROR(IF(A300=A299, (M300-M299)/(B300-B299), ""), "null")</f>
        <v/>
      </c>
      <c r="U299">
        <f>ROUND(E299,0)</f>
        <v>47</v>
      </c>
      <c r="V299">
        <f>IFERROR(ROUND(I299,0),"null")</f>
        <v>39</v>
      </c>
      <c r="W299">
        <f>IFERROR(ROUND(M299,0), "null")</f>
        <v>86</v>
      </c>
      <c r="X299" t="str">
        <f>IF(AND(A300=A299, U300&gt;99, U299&gt;99), "full access", "")</f>
        <v/>
      </c>
      <c r="Y299" t="str">
        <f>IF(AND(A300=A299, V300&gt;99, V299&gt;99), "full access", "")</f>
        <v/>
      </c>
      <c r="Z299" t="str">
        <f>IF(AND(A300=A299, W300&gt;99, W299&gt;99), "full access", "")</f>
        <v/>
      </c>
      <c r="AA299" t="str">
        <f>IF(AND(ISNUMBER(S299), ISNUMBER(T299)), S299 - T299, "")</f>
        <v/>
      </c>
      <c r="AB299" t="str">
        <f>_xlfn.XLOOKUP(A299, Regions!A:A, Regions!B:B, "Not Found")</f>
        <v>Sub-Saharan Africa</v>
      </c>
    </row>
    <row r="300" spans="1:28" ht="12.75" x14ac:dyDescent="0.2">
      <c r="A300" s="1" t="s">
        <v>167</v>
      </c>
      <c r="B300" s="1">
        <v>2015</v>
      </c>
      <c r="C300" s="1">
        <v>181137.45310000001</v>
      </c>
      <c r="D300" s="1">
        <v>47.837997440000002</v>
      </c>
      <c r="E300" s="1">
        <v>68.779755460000004</v>
      </c>
      <c r="F300" s="1">
        <v>6.7135509960000004</v>
      </c>
      <c r="G300" s="1">
        <v>14.733762459999999</v>
      </c>
      <c r="H300" s="1">
        <v>9.7729310859999998</v>
      </c>
      <c r="I300" s="1">
        <v>53.492449000000001</v>
      </c>
      <c r="J300" s="1">
        <v>7.1064402710000003</v>
      </c>
      <c r="K300" s="1">
        <v>23.107160100000002</v>
      </c>
      <c r="L300" s="1">
        <v>16.29395062</v>
      </c>
      <c r="M300" s="1">
        <v>85.448858319999999</v>
      </c>
      <c r="N300" s="1">
        <v>6.2851490559999998</v>
      </c>
      <c r="O300" s="1">
        <v>5.6035061180000003</v>
      </c>
      <c r="P300" s="1">
        <v>2.6624865010000001</v>
      </c>
      <c r="Q300" s="1" t="str">
        <f>IF(A300=A299, B300-B299,"")</f>
        <v/>
      </c>
      <c r="R300">
        <f>IFERROR(IF(A301=A300, (E301-E300)/(B301-B300), ""), "null")</f>
        <v>1.7658595840000004</v>
      </c>
      <c r="S300">
        <f>IFERROR(IF(A301=A300, (I301-I300)/(B301-B300), ""), "null")</f>
        <v>1.6331522059999997</v>
      </c>
      <c r="T300">
        <f>IFERROR(IF(A301=A300, (M301-M300)/(B301-B300), ""), "null")</f>
        <v>1.381769374000001</v>
      </c>
      <c r="U300">
        <f>ROUND(E300,0)</f>
        <v>69</v>
      </c>
      <c r="V300">
        <f>IFERROR(ROUND(I300,0),"null")</f>
        <v>53</v>
      </c>
      <c r="W300">
        <f>IFERROR(ROUND(M300,0), "null")</f>
        <v>85</v>
      </c>
      <c r="X300" t="str">
        <f>IF(AND(A301=A300, U301&gt;99, U300&gt;99), "full access", "")</f>
        <v/>
      </c>
      <c r="Y300" t="str">
        <f>IF(AND(A301=A300, V301&gt;99, V300&gt;99), "full access", "")</f>
        <v/>
      </c>
      <c r="Z300" t="str">
        <f>IF(AND(A301=A300, W301&gt;99, W300&gt;99), "full access", "")</f>
        <v/>
      </c>
      <c r="AA300">
        <f>IF(AND(ISNUMBER(S300), ISNUMBER(T300)), S300 - T300, "")</f>
        <v>0.25138283199999867</v>
      </c>
      <c r="AB300" t="str">
        <f>_xlfn.XLOOKUP(A300, Regions!A:A, Regions!B:B, "Not Found")</f>
        <v>Sub-Saharan Africa</v>
      </c>
    </row>
    <row r="301" spans="1:28" ht="12.75" x14ac:dyDescent="0.2">
      <c r="A301" s="1" t="s">
        <v>167</v>
      </c>
      <c r="B301" s="1">
        <v>2020</v>
      </c>
      <c r="C301" s="1">
        <v>206139.5938</v>
      </c>
      <c r="D301" s="1">
        <v>51.958000179999999</v>
      </c>
      <c r="E301" s="1">
        <v>77.609053380000006</v>
      </c>
      <c r="F301" s="1">
        <v>4.9793993429999999</v>
      </c>
      <c r="G301" s="1">
        <v>11.79691148</v>
      </c>
      <c r="H301" s="1">
        <v>5.6146357939999998</v>
      </c>
      <c r="I301" s="1">
        <v>61.658210029999999</v>
      </c>
      <c r="J301" s="1">
        <v>7.1289245829999999</v>
      </c>
      <c r="K301" s="1">
        <v>20.924875350000001</v>
      </c>
      <c r="L301" s="1">
        <v>10.28799004</v>
      </c>
      <c r="M301" s="1">
        <v>92.357705190000004</v>
      </c>
      <c r="N301" s="1">
        <v>2.9918806500000001</v>
      </c>
      <c r="O301" s="1">
        <v>3.356908786</v>
      </c>
      <c r="P301" s="1">
        <v>1.2935053700000001</v>
      </c>
      <c r="Q301" s="1">
        <f>IF(A301=A300, B301-B300,"")</f>
        <v>5</v>
      </c>
      <c r="R301" t="str">
        <f>IFERROR(IF(A302=A301, (E302-E301)/(B302-B301), ""), "null")</f>
        <v/>
      </c>
      <c r="S301" t="str">
        <f>IFERROR(IF(A302=A301, (I302-I301)/(B302-B301), ""), "null")</f>
        <v/>
      </c>
      <c r="T301" t="str">
        <f>IFERROR(IF(A302=A301, (M302-M301)/(B302-B301), ""), "null")</f>
        <v/>
      </c>
      <c r="U301">
        <f>ROUND(E301,0)</f>
        <v>78</v>
      </c>
      <c r="V301">
        <f>IFERROR(ROUND(I301,0),"null")</f>
        <v>62</v>
      </c>
      <c r="W301">
        <f>IFERROR(ROUND(M301,0), "null")</f>
        <v>92</v>
      </c>
      <c r="X301" t="str">
        <f>IF(AND(A302=A301, U302&gt;99, U301&gt;99), "full access", "")</f>
        <v/>
      </c>
      <c r="Y301" t="str">
        <f>IF(AND(A302=A301, V302&gt;99, V301&gt;99), "full access", "")</f>
        <v/>
      </c>
      <c r="Z301" t="str">
        <f>IF(AND(A302=A301, W302&gt;99, W301&gt;99), "full access", "")</f>
        <v/>
      </c>
      <c r="AA301" t="str">
        <f>IF(AND(ISNUMBER(S301), ISNUMBER(T301)), S301 - T301, "")</f>
        <v/>
      </c>
      <c r="AB301" t="str">
        <f>_xlfn.XLOOKUP(A301, Regions!A:A, Regions!B:B, "Not Found")</f>
        <v>Sub-Saharan Africa</v>
      </c>
    </row>
    <row r="302" spans="1:28" ht="12.75" x14ac:dyDescent="0.2">
      <c r="A302" s="1" t="s">
        <v>168</v>
      </c>
      <c r="B302" s="1">
        <v>2015</v>
      </c>
      <c r="C302" s="1">
        <v>1.6100000139999999</v>
      </c>
      <c r="D302" s="1">
        <v>42.568000789999999</v>
      </c>
      <c r="E302" s="1">
        <v>97.606139409999997</v>
      </c>
      <c r="F302" s="1">
        <v>0</v>
      </c>
      <c r="G302" s="1">
        <v>2.393860594</v>
      </c>
      <c r="H302" s="1">
        <v>0</v>
      </c>
      <c r="I302" s="1" t="s">
        <v>21</v>
      </c>
      <c r="J302" s="1" t="s">
        <v>21</v>
      </c>
      <c r="K302" s="1" t="s">
        <v>21</v>
      </c>
      <c r="L302" s="1" t="s">
        <v>21</v>
      </c>
      <c r="M302" s="1" t="s">
        <v>21</v>
      </c>
      <c r="N302" s="1" t="s">
        <v>21</v>
      </c>
      <c r="O302" s="1" t="s">
        <v>21</v>
      </c>
      <c r="P302" s="1" t="s">
        <v>21</v>
      </c>
      <c r="Q302" s="1" t="str">
        <f>IF(A302=A301, B302-B301,"")</f>
        <v/>
      </c>
      <c r="R302">
        <f>IFERROR(IF(A303=A302, (E303-E302)/(B303-B302), ""), "null")</f>
        <v>-0.1190526460000001</v>
      </c>
      <c r="S302" t="str">
        <f>IFERROR(IF(A303=A302, (I303-I302)/(B303-B302), ""), "null")</f>
        <v>null</v>
      </c>
      <c r="T302" t="str">
        <f>IFERROR(IF(A303=A302, (M303-M302)/(B303-B302), ""), "null")</f>
        <v>null</v>
      </c>
      <c r="U302">
        <f>ROUND(E302,0)</f>
        <v>98</v>
      </c>
      <c r="V302" t="str">
        <f>IFERROR(ROUND(I302,0),"null")</f>
        <v>null</v>
      </c>
      <c r="W302" t="str">
        <f>IFERROR(ROUND(M302,0), "null")</f>
        <v>null</v>
      </c>
      <c r="X302" t="str">
        <f>IF(AND(A303=A302, U303&gt;99, U302&gt;99), "full access", "")</f>
        <v/>
      </c>
      <c r="Y302" t="str">
        <f>IF(AND(A303=A302, V303&gt;99, V302&gt;99), "full access", "")</f>
        <v>full access</v>
      </c>
      <c r="Z302" t="str">
        <f>IF(AND(A303=A302, W303&gt;99, W302&gt;99), "full access", "")</f>
        <v>full access</v>
      </c>
      <c r="AA302" t="str">
        <f>IF(AND(ISNUMBER(S302), ISNUMBER(T302)), S302 - T302, "")</f>
        <v/>
      </c>
      <c r="AB302" t="str">
        <f>_xlfn.XLOOKUP(A302, Regions!A:A, Regions!B:B, "Not Found")</f>
        <v>East Asia &amp; Pacific</v>
      </c>
    </row>
    <row r="303" spans="1:28" ht="12.75" x14ac:dyDescent="0.2">
      <c r="A303" s="1" t="s">
        <v>168</v>
      </c>
      <c r="B303" s="1">
        <v>2020</v>
      </c>
      <c r="C303" s="1">
        <v>1.618000031</v>
      </c>
      <c r="D303" s="1">
        <v>46.202003480000002</v>
      </c>
      <c r="E303" s="1">
        <v>97.010876179999997</v>
      </c>
      <c r="F303" s="1">
        <v>0</v>
      </c>
      <c r="G303" s="1">
        <v>2.9891238219999998</v>
      </c>
      <c r="H303" s="1">
        <v>0</v>
      </c>
      <c r="I303" s="1" t="s">
        <v>21</v>
      </c>
      <c r="J303" s="1" t="s">
        <v>21</v>
      </c>
      <c r="K303" s="1" t="s">
        <v>21</v>
      </c>
      <c r="L303" s="1" t="s">
        <v>21</v>
      </c>
      <c r="M303" s="1" t="s">
        <v>21</v>
      </c>
      <c r="N303" s="1" t="s">
        <v>21</v>
      </c>
      <c r="O303" s="1" t="s">
        <v>21</v>
      </c>
      <c r="P303" s="1" t="s">
        <v>21</v>
      </c>
      <c r="Q303" s="1">
        <f>IF(A303=A302, B303-B302,"")</f>
        <v>5</v>
      </c>
      <c r="R303" t="str">
        <f>IFERROR(IF(A304=A303, (E304-E303)/(B304-B303), ""), "null")</f>
        <v/>
      </c>
      <c r="S303" t="str">
        <f>IFERROR(IF(A304=A303, (I304-I303)/(B304-B303), ""), "null")</f>
        <v/>
      </c>
      <c r="T303" t="str">
        <f>IFERROR(IF(A304=A303, (M304-M303)/(B304-B303), ""), "null")</f>
        <v/>
      </c>
      <c r="U303">
        <f>ROUND(E303,0)</f>
        <v>97</v>
      </c>
      <c r="V303" t="str">
        <f>IFERROR(ROUND(I303,0),"null")</f>
        <v>null</v>
      </c>
      <c r="W303" t="str">
        <f>IFERROR(ROUND(M303,0), "null")</f>
        <v>null</v>
      </c>
      <c r="X303" t="str">
        <f>IF(AND(A304=A303, U304&gt;99, U303&gt;99), "full access", "")</f>
        <v/>
      </c>
      <c r="Y303" t="str">
        <f>IF(AND(A304=A303, V304&gt;99, V303&gt;99), "full access", "")</f>
        <v/>
      </c>
      <c r="Z303" t="str">
        <f>IF(AND(A304=A303, W304&gt;99, W303&gt;99), "full access", "")</f>
        <v/>
      </c>
      <c r="AA303" t="str">
        <f>IF(AND(ISNUMBER(S303), ISNUMBER(T303)), S303 - T303, "")</f>
        <v/>
      </c>
      <c r="AB303" t="str">
        <f>_xlfn.XLOOKUP(A303, Regions!A:A, Regions!B:B, "Not Found")</f>
        <v>East Asia &amp; Pacific</v>
      </c>
    </row>
    <row r="304" spans="1:28" ht="12.75" x14ac:dyDescent="0.2">
      <c r="A304" s="1" t="s">
        <v>169</v>
      </c>
      <c r="B304" s="1">
        <v>2015</v>
      </c>
      <c r="C304" s="1">
        <v>2079.334961</v>
      </c>
      <c r="D304" s="1">
        <v>57.407997129999998</v>
      </c>
      <c r="E304" s="1">
        <v>97.472332829999999</v>
      </c>
      <c r="F304" s="1">
        <v>1.8859917129999999</v>
      </c>
      <c r="G304" s="1">
        <v>0.59247317450000003</v>
      </c>
      <c r="H304" s="1">
        <v>4.9202279760000002E-2</v>
      </c>
      <c r="I304" s="1">
        <v>97.633233129999994</v>
      </c>
      <c r="J304" s="1">
        <v>1.2224645000000001</v>
      </c>
      <c r="K304" s="1">
        <v>1.0287823730000001</v>
      </c>
      <c r="L304" s="1">
        <v>0.11552</v>
      </c>
      <c r="M304" s="1">
        <v>97.352958079999993</v>
      </c>
      <c r="N304" s="1">
        <v>2.37827419</v>
      </c>
      <c r="O304" s="1">
        <v>0.2687677275</v>
      </c>
      <c r="P304" s="1">
        <v>0</v>
      </c>
      <c r="Q304" s="1" t="str">
        <f>IF(A304=A303, B304-B303,"")</f>
        <v/>
      </c>
      <c r="R304">
        <f>IFERROR(IF(A305=A304, (E305-E304)/(B305-B304), ""), "null")</f>
        <v>5.4096591999999076E-2</v>
      </c>
      <c r="S304">
        <f>IFERROR(IF(A305=A304, (I305-I304)/(B305-B304), ""), "null")</f>
        <v>-3.2903711999998107E-2</v>
      </c>
      <c r="T304">
        <f>IFERROR(IF(A305=A304, (M305-M304)/(B305-B304), ""), "null")</f>
        <v>0.11688898200000039</v>
      </c>
      <c r="U304">
        <f>ROUND(E304,0)</f>
        <v>97</v>
      </c>
      <c r="V304">
        <f>IFERROR(ROUND(I304,0),"null")</f>
        <v>98</v>
      </c>
      <c r="W304">
        <f>IFERROR(ROUND(M304,0), "null")</f>
        <v>97</v>
      </c>
      <c r="X304" t="str">
        <f>IF(AND(A305=A304, U305&gt;99, U304&gt;99), "full access", "")</f>
        <v/>
      </c>
      <c r="Y304" t="str">
        <f>IF(AND(A305=A304, V305&gt;99, V304&gt;99), "full access", "")</f>
        <v/>
      </c>
      <c r="Z304" t="str">
        <f>IF(AND(A305=A304, W305&gt;99, W304&gt;99), "full access", "")</f>
        <v/>
      </c>
      <c r="AA304">
        <f>IF(AND(ISNUMBER(S304), ISNUMBER(T304)), S304 - T304, "")</f>
        <v>-0.14979269399999851</v>
      </c>
      <c r="AB304" t="str">
        <f>_xlfn.XLOOKUP(A304, Regions!A:A, Regions!B:B, "Not Found")</f>
        <v>Europe &amp; Central Asia</v>
      </c>
    </row>
    <row r="305" spans="1:28" ht="12.75" x14ac:dyDescent="0.2">
      <c r="A305" s="1" t="s">
        <v>169</v>
      </c>
      <c r="B305" s="1">
        <v>2020</v>
      </c>
      <c r="C305" s="1">
        <v>2083.3798830000001</v>
      </c>
      <c r="D305" s="1">
        <v>58.481998439999998</v>
      </c>
      <c r="E305" s="1">
        <v>97.742815789999995</v>
      </c>
      <c r="F305" s="1">
        <v>1.6349941400000001</v>
      </c>
      <c r="G305" s="1">
        <v>0.57422847619999995</v>
      </c>
      <c r="H305" s="1">
        <v>4.796159706E-2</v>
      </c>
      <c r="I305" s="1">
        <v>97.468714570000003</v>
      </c>
      <c r="J305" s="1">
        <v>1.505202232</v>
      </c>
      <c r="K305" s="1">
        <v>0.91056319819999998</v>
      </c>
      <c r="L305" s="1">
        <v>0.11552</v>
      </c>
      <c r="M305" s="1">
        <v>97.937402989999995</v>
      </c>
      <c r="N305" s="1">
        <v>1.7271369539999999</v>
      </c>
      <c r="O305" s="1">
        <v>0.33546005629999998</v>
      </c>
      <c r="P305" s="1">
        <v>0</v>
      </c>
      <c r="Q305" s="1">
        <f>IF(A305=A304, B305-B304,"")</f>
        <v>5</v>
      </c>
      <c r="R305" t="str">
        <f>IFERROR(IF(A306=A305, (E306-E305)/(B306-B305), ""), "null")</f>
        <v/>
      </c>
      <c r="S305" t="str">
        <f>IFERROR(IF(A306=A305, (I306-I305)/(B306-B305), ""), "null")</f>
        <v/>
      </c>
      <c r="T305" t="str">
        <f>IFERROR(IF(A306=A305, (M306-M305)/(B306-B305), ""), "null")</f>
        <v/>
      </c>
      <c r="U305">
        <f>ROUND(E305,0)</f>
        <v>98</v>
      </c>
      <c r="V305">
        <f>IFERROR(ROUND(I305,0),"null")</f>
        <v>97</v>
      </c>
      <c r="W305">
        <f>IFERROR(ROUND(M305,0), "null")</f>
        <v>98</v>
      </c>
      <c r="X305" t="str">
        <f>IF(AND(A306=A305, U306&gt;99, U305&gt;99), "full access", "")</f>
        <v/>
      </c>
      <c r="Y305" t="str">
        <f>IF(AND(A306=A305, V306&gt;99, V305&gt;99), "full access", "")</f>
        <v/>
      </c>
      <c r="Z305" t="str">
        <f>IF(AND(A306=A305, W306&gt;99, W305&gt;99), "full access", "")</f>
        <v/>
      </c>
      <c r="AA305" t="str">
        <f>IF(AND(ISNUMBER(S305), ISNUMBER(T305)), S305 - T305, "")</f>
        <v/>
      </c>
      <c r="AB305" t="str">
        <f>_xlfn.XLOOKUP(A305, Regions!A:A, Regions!B:B, "Not Found")</f>
        <v>Europe &amp; Central Asia</v>
      </c>
    </row>
    <row r="306" spans="1:28" ht="12.75" x14ac:dyDescent="0.2">
      <c r="A306" s="1" t="s">
        <v>170</v>
      </c>
      <c r="B306" s="1">
        <v>2015</v>
      </c>
      <c r="C306" s="1">
        <v>55.778999329999998</v>
      </c>
      <c r="D306" s="1">
        <v>91.356994630000003</v>
      </c>
      <c r="E306" s="1">
        <v>99.980183389999993</v>
      </c>
      <c r="F306" s="1">
        <v>0</v>
      </c>
      <c r="G306" s="1">
        <v>1.9816611519999999E-2</v>
      </c>
      <c r="H306" s="1">
        <v>0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1" t="s">
        <v>21</v>
      </c>
      <c r="P306" s="1" t="s">
        <v>21</v>
      </c>
      <c r="Q306" s="1" t="str">
        <f>IF(A306=A305, B306-B305,"")</f>
        <v/>
      </c>
      <c r="R306">
        <f>IFERROR(IF(A307=A306, (E307-E306)/(B307-B306), ""), "null")</f>
        <v>3.9633220000013123E-3</v>
      </c>
      <c r="S306" t="str">
        <f>IFERROR(IF(A307=A306, (I307-I306)/(B307-B306), ""), "null")</f>
        <v>null</v>
      </c>
      <c r="T306" t="str">
        <f>IFERROR(IF(A307=A306, (M307-M306)/(B307-B306), ""), "null")</f>
        <v>null</v>
      </c>
      <c r="U306">
        <f>ROUND(E306,0)</f>
        <v>100</v>
      </c>
      <c r="V306" t="str">
        <f>IFERROR(ROUND(I306,0),"null")</f>
        <v>null</v>
      </c>
      <c r="W306" t="str">
        <f>IFERROR(ROUND(M306,0), "null")</f>
        <v>null</v>
      </c>
      <c r="X306" t="str">
        <f>IF(AND(A307=A306, U307&gt;99, U306&gt;99), "full access", "")</f>
        <v>full access</v>
      </c>
      <c r="Y306" t="str">
        <f>IF(AND(A307=A306, V307&gt;99, V306&gt;99), "full access", "")</f>
        <v>full access</v>
      </c>
      <c r="Z306" t="str">
        <f>IF(AND(A307=A306, W307&gt;99, W306&gt;99), "full access", "")</f>
        <v>full access</v>
      </c>
      <c r="AA306" t="str">
        <f>IF(AND(ISNUMBER(S306), ISNUMBER(T306)), S306 - T306, "")</f>
        <v/>
      </c>
      <c r="AB306" t="str">
        <f>_xlfn.XLOOKUP(A306, Regions!A:A, Regions!B:B, "Not Found")</f>
        <v>East Asia &amp; Pacific</v>
      </c>
    </row>
    <row r="307" spans="1:28" ht="12.75" x14ac:dyDescent="0.2">
      <c r="A307" s="1" t="s">
        <v>170</v>
      </c>
      <c r="B307" s="1">
        <v>2020</v>
      </c>
      <c r="C307" s="1">
        <v>57.556999210000001</v>
      </c>
      <c r="D307" s="1">
        <v>91.797996519999998</v>
      </c>
      <c r="E307" s="1">
        <v>100</v>
      </c>
      <c r="F307" s="1">
        <v>0</v>
      </c>
      <c r="G307" s="1">
        <v>0</v>
      </c>
      <c r="H307" s="1">
        <v>0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1" t="s">
        <v>21</v>
      </c>
      <c r="P307" s="1" t="s">
        <v>21</v>
      </c>
      <c r="Q307" s="1">
        <f>IF(A307=A306, B307-B306,"")</f>
        <v>5</v>
      </c>
      <c r="R307" t="str">
        <f>IFERROR(IF(A308=A307, (E308-E307)/(B308-B307), ""), "null")</f>
        <v/>
      </c>
      <c r="S307" t="str">
        <f>IFERROR(IF(A308=A307, (I308-I307)/(B308-B307), ""), "null")</f>
        <v/>
      </c>
      <c r="T307" t="str">
        <f>IFERROR(IF(A308=A307, (M308-M307)/(B308-B307), ""), "null")</f>
        <v/>
      </c>
      <c r="U307">
        <f>ROUND(E307,0)</f>
        <v>100</v>
      </c>
      <c r="V307" t="str">
        <f>IFERROR(ROUND(I307,0),"null")</f>
        <v>null</v>
      </c>
      <c r="W307" t="str">
        <f>IFERROR(ROUND(M307,0), "null")</f>
        <v>null</v>
      </c>
      <c r="X307" t="str">
        <f>IF(AND(A308=A307, U308&gt;99, U307&gt;99), "full access", "")</f>
        <v/>
      </c>
      <c r="Y307" t="str">
        <f>IF(AND(A308=A307, V308&gt;99, V307&gt;99), "full access", "")</f>
        <v/>
      </c>
      <c r="Z307" t="str">
        <f>IF(AND(A308=A307, W308&gt;99, W307&gt;99), "full access", "")</f>
        <v/>
      </c>
      <c r="AA307" t="str">
        <f>IF(AND(ISNUMBER(S307), ISNUMBER(T307)), S307 - T307, "")</f>
        <v/>
      </c>
      <c r="AB307" t="str">
        <f>_xlfn.XLOOKUP(A307, Regions!A:A, Regions!B:B, "Not Found")</f>
        <v>East Asia &amp; Pacific</v>
      </c>
    </row>
    <row r="308" spans="1:28" ht="12.75" x14ac:dyDescent="0.2">
      <c r="A308" s="1" t="s">
        <v>171</v>
      </c>
      <c r="B308" s="1">
        <v>2015</v>
      </c>
      <c r="C308" s="1">
        <v>5199.8271480000003</v>
      </c>
      <c r="D308" s="1">
        <v>81.090995789999994</v>
      </c>
      <c r="E308" s="1">
        <v>100.0000012</v>
      </c>
      <c r="F308" s="1">
        <v>0</v>
      </c>
      <c r="G308" s="1">
        <v>0</v>
      </c>
      <c r="H308" s="1">
        <v>0</v>
      </c>
      <c r="I308" s="1">
        <v>100</v>
      </c>
      <c r="J308" s="1">
        <v>0</v>
      </c>
      <c r="K308" s="1">
        <v>0</v>
      </c>
      <c r="L308" s="1">
        <v>0</v>
      </c>
      <c r="M308" s="1">
        <v>100</v>
      </c>
      <c r="N308" s="1">
        <v>0</v>
      </c>
      <c r="O308" s="1">
        <v>0</v>
      </c>
      <c r="P308" s="1">
        <v>0</v>
      </c>
      <c r="Q308" s="1" t="str">
        <f>IF(A308=A307, B308-B307,"")</f>
        <v/>
      </c>
      <c r="R308">
        <f>IFERROR(IF(A309=A308, (E309-E308)/(B309-B308), ""), "null")</f>
        <v>-1.1400000005323819E-6</v>
      </c>
      <c r="S308">
        <f>IFERROR(IF(A309=A308, (I309-I308)/(B309-B308), ""), "null")</f>
        <v>0</v>
      </c>
      <c r="T308">
        <f>IFERROR(IF(A309=A308, (M309-M308)/(B309-B308), ""), "null")</f>
        <v>0</v>
      </c>
      <c r="U308">
        <f>ROUND(E308,0)</f>
        <v>100</v>
      </c>
      <c r="V308">
        <f>IFERROR(ROUND(I308,0),"null")</f>
        <v>100</v>
      </c>
      <c r="W308">
        <f>IFERROR(ROUND(M308,0), "null")</f>
        <v>100</v>
      </c>
      <c r="X308" t="str">
        <f>IF(AND(A309=A308, U309&gt;99, U308&gt;99), "full access", "")</f>
        <v>full access</v>
      </c>
      <c r="Y308" t="str">
        <f>IF(AND(A309=A308, V309&gt;99, V308&gt;99), "full access", "")</f>
        <v>full access</v>
      </c>
      <c r="Z308" t="str">
        <f>IF(AND(A309=A308, W309&gt;99, W308&gt;99), "full access", "")</f>
        <v>full access</v>
      </c>
      <c r="AA308">
        <f>IF(AND(ISNUMBER(S308), ISNUMBER(T308)), S308 - T308, "")</f>
        <v>0</v>
      </c>
      <c r="AB308" t="str">
        <f>_xlfn.XLOOKUP(A308, Regions!A:A, Regions!B:B, "Not Found")</f>
        <v>Europe &amp; Central Asia</v>
      </c>
    </row>
    <row r="309" spans="1:28" ht="12.75" x14ac:dyDescent="0.2">
      <c r="A309" s="1" t="s">
        <v>171</v>
      </c>
      <c r="B309" s="1">
        <v>2020</v>
      </c>
      <c r="C309" s="1">
        <v>5421.2421880000002</v>
      </c>
      <c r="D309" s="1">
        <v>82.973991389999995</v>
      </c>
      <c r="E309" s="1">
        <v>99.999995499999997</v>
      </c>
      <c r="F309" s="1">
        <v>0</v>
      </c>
      <c r="G309" s="1">
        <v>4.5034074529999998E-6</v>
      </c>
      <c r="H309" s="1">
        <v>0</v>
      </c>
      <c r="I309" s="1">
        <v>100</v>
      </c>
      <c r="J309" s="1">
        <v>0</v>
      </c>
      <c r="K309" s="1">
        <v>0</v>
      </c>
      <c r="L309" s="1">
        <v>0</v>
      </c>
      <c r="M309" s="1">
        <v>100</v>
      </c>
      <c r="N309" s="1">
        <v>0</v>
      </c>
      <c r="O309" s="1">
        <v>0</v>
      </c>
      <c r="P309" s="1">
        <v>0</v>
      </c>
      <c r="Q309" s="1">
        <f>IF(A309=A308, B309-B308,"")</f>
        <v>5</v>
      </c>
      <c r="R309" t="str">
        <f>IFERROR(IF(A310=A309, (E310-E309)/(B310-B309), ""), "null")</f>
        <v/>
      </c>
      <c r="S309" t="str">
        <f>IFERROR(IF(A310=A309, (I310-I309)/(B310-B309), ""), "null")</f>
        <v/>
      </c>
      <c r="T309" t="str">
        <f>IFERROR(IF(A310=A309, (M310-M309)/(B310-B309), ""), "null")</f>
        <v/>
      </c>
      <c r="U309">
        <f>ROUND(E309,0)</f>
        <v>100</v>
      </c>
      <c r="V309">
        <f>IFERROR(ROUND(I309,0),"null")</f>
        <v>100</v>
      </c>
      <c r="W309">
        <f>IFERROR(ROUND(M309,0), "null")</f>
        <v>100</v>
      </c>
      <c r="X309" t="str">
        <f>IF(AND(A310=A309, U310&gt;99, U309&gt;99), "full access", "")</f>
        <v/>
      </c>
      <c r="Y309" t="str">
        <f>IF(AND(A310=A309, V310&gt;99, V309&gt;99), "full access", "")</f>
        <v/>
      </c>
      <c r="Z309" t="str">
        <f>IF(AND(A310=A309, W310&gt;99, W309&gt;99), "full access", "")</f>
        <v/>
      </c>
      <c r="AA309" t="str">
        <f>IF(AND(ISNUMBER(S309), ISNUMBER(T309)), S309 - T309, "")</f>
        <v/>
      </c>
      <c r="AB309" t="str">
        <f>_xlfn.XLOOKUP(A309, Regions!A:A, Regions!B:B, "Not Found")</f>
        <v>Europe &amp; Central Asia</v>
      </c>
    </row>
    <row r="310" spans="1:28" ht="12.75" x14ac:dyDescent="0.2">
      <c r="A310" s="1" t="s">
        <v>172</v>
      </c>
      <c r="B310" s="1">
        <v>2015</v>
      </c>
      <c r="C310" s="1">
        <v>4267.3408200000003</v>
      </c>
      <c r="D310" s="1">
        <v>81.349998470000003</v>
      </c>
      <c r="E310" s="1">
        <v>90.238485639999993</v>
      </c>
      <c r="F310" s="1">
        <v>8.2088027879999999</v>
      </c>
      <c r="G310" s="1">
        <v>1.473142599</v>
      </c>
      <c r="H310" s="1">
        <v>7.9568975099999995E-2</v>
      </c>
      <c r="I310" s="1">
        <v>74.366908460000005</v>
      </c>
      <c r="J310" s="1">
        <v>21.097672360000001</v>
      </c>
      <c r="K310" s="1">
        <v>4.3867318319999997</v>
      </c>
      <c r="L310" s="1">
        <v>0.14868735080000001</v>
      </c>
      <c r="M310" s="1">
        <v>93.877145080000005</v>
      </c>
      <c r="N310" s="1">
        <v>5.2539479289999997</v>
      </c>
      <c r="O310" s="1">
        <v>0.80518384210000005</v>
      </c>
      <c r="P310" s="1">
        <v>6.3723150359999994E-2</v>
      </c>
      <c r="Q310" s="1" t="str">
        <f>IF(A310=A309, B310-B309,"")</f>
        <v/>
      </c>
      <c r="R310">
        <f>IFERROR(IF(A311=A310, (E311-E310)/(B311-B310), ""), "null")</f>
        <v>0.38590781000000052</v>
      </c>
      <c r="S310">
        <f>IFERROR(IF(A311=A310, (I311-I310)/(B311-B310), ""), "null")</f>
        <v>0.37677429000000018</v>
      </c>
      <c r="T310">
        <f>IFERROR(IF(A311=A310, (M311-M310)/(B311-B310), ""), "null")</f>
        <v>0.1645709839999995</v>
      </c>
      <c r="U310">
        <f>ROUND(E310,0)</f>
        <v>90</v>
      </c>
      <c r="V310">
        <f>IFERROR(ROUND(I310,0),"null")</f>
        <v>74</v>
      </c>
      <c r="W310">
        <f>IFERROR(ROUND(M310,0), "null")</f>
        <v>94</v>
      </c>
      <c r="X310" t="str">
        <f>IF(AND(A311=A310, U311&gt;99, U310&gt;99), "full access", "")</f>
        <v/>
      </c>
      <c r="Y310" t="str">
        <f>IF(AND(A311=A310, V311&gt;99, V310&gt;99), "full access", "")</f>
        <v/>
      </c>
      <c r="Z310" t="str">
        <f>IF(AND(A311=A310, W311&gt;99, W310&gt;99), "full access", "")</f>
        <v/>
      </c>
      <c r="AA310">
        <f>IF(AND(ISNUMBER(S310), ISNUMBER(T310)), S310 - T310, "")</f>
        <v>0.21220330600000067</v>
      </c>
      <c r="AB310" t="str">
        <f>_xlfn.XLOOKUP(A310, Regions!A:A, Regions!B:B, "Not Found")</f>
        <v>Middle East &amp; North Africa</v>
      </c>
    </row>
    <row r="311" spans="1:28" ht="12.75" x14ac:dyDescent="0.2">
      <c r="A311" s="1" t="s">
        <v>172</v>
      </c>
      <c r="B311" s="1">
        <v>2020</v>
      </c>
      <c r="C311" s="1">
        <v>5106.6220700000003</v>
      </c>
      <c r="D311" s="1">
        <v>86.275993349999993</v>
      </c>
      <c r="E311" s="1">
        <v>92.168024689999996</v>
      </c>
      <c r="F311" s="1">
        <v>7.5414198929999996</v>
      </c>
      <c r="G311" s="1">
        <v>0.26040520360000002</v>
      </c>
      <c r="H311" s="1">
        <v>3.0150217449999999E-2</v>
      </c>
      <c r="I311" s="1">
        <v>76.250779910000006</v>
      </c>
      <c r="J311" s="1">
        <v>21.632121130000002</v>
      </c>
      <c r="K311" s="1">
        <v>1.897409218</v>
      </c>
      <c r="L311" s="1">
        <v>0.21968973750000001</v>
      </c>
      <c r="M311" s="1">
        <v>94.7</v>
      </c>
      <c r="N311" s="1">
        <v>5.3</v>
      </c>
      <c r="O311" s="1">
        <v>0</v>
      </c>
      <c r="P311" s="1">
        <v>0</v>
      </c>
      <c r="Q311" s="1">
        <f>IF(A311=A310, B311-B310,"")</f>
        <v>5</v>
      </c>
      <c r="R311" t="str">
        <f>IFERROR(IF(A312=A311, (E312-E311)/(B312-B311), ""), "null")</f>
        <v/>
      </c>
      <c r="S311" t="str">
        <f>IFERROR(IF(A312=A311, (I312-I311)/(B312-B311), ""), "null")</f>
        <v/>
      </c>
      <c r="T311" t="str">
        <f>IFERROR(IF(A312=A311, (M312-M311)/(B312-B311), ""), "null")</f>
        <v/>
      </c>
      <c r="U311">
        <f>ROUND(E311,0)</f>
        <v>92</v>
      </c>
      <c r="V311">
        <f>IFERROR(ROUND(I311,0),"null")</f>
        <v>76</v>
      </c>
      <c r="W311">
        <f>IFERROR(ROUND(M311,0), "null")</f>
        <v>95</v>
      </c>
      <c r="X311" t="str">
        <f>IF(AND(A312=A311, U312&gt;99, U311&gt;99), "full access", "")</f>
        <v/>
      </c>
      <c r="Y311" t="str">
        <f>IF(AND(A312=A311, V312&gt;99, V311&gt;99), "full access", "")</f>
        <v/>
      </c>
      <c r="Z311" t="str">
        <f>IF(AND(A312=A311, W312&gt;99, W311&gt;99), "full access", "")</f>
        <v/>
      </c>
      <c r="AA311" t="str">
        <f>IF(AND(ISNUMBER(S311), ISNUMBER(T311)), S311 - T311, "")</f>
        <v/>
      </c>
      <c r="AB311" t="str">
        <f>_xlfn.XLOOKUP(A311, Regions!A:A, Regions!B:B, "Not Found")</f>
        <v>Middle East &amp; North Africa</v>
      </c>
    </row>
    <row r="312" spans="1:28" ht="12.75" x14ac:dyDescent="0.2">
      <c r="A312" s="1" t="s">
        <v>173</v>
      </c>
      <c r="B312" s="1">
        <v>2015</v>
      </c>
      <c r="C312" s="1">
        <v>199426.95310000001</v>
      </c>
      <c r="D312" s="1">
        <v>36.026000979999999</v>
      </c>
      <c r="E312" s="1">
        <v>89.454982340000001</v>
      </c>
      <c r="F312" s="1">
        <v>3.6559530200000001</v>
      </c>
      <c r="G312" s="1">
        <v>4.4216911899999998</v>
      </c>
      <c r="H312" s="1">
        <v>2.4673734469999999</v>
      </c>
      <c r="I312" s="1">
        <v>87.15095676</v>
      </c>
      <c r="J312" s="1">
        <v>3.9565638390000002</v>
      </c>
      <c r="K312" s="1">
        <v>5.2364128790000004</v>
      </c>
      <c r="L312" s="1">
        <v>3.6560665229999998</v>
      </c>
      <c r="M312" s="1">
        <v>93.546408839999998</v>
      </c>
      <c r="N312" s="1">
        <v>3.1221364330000001</v>
      </c>
      <c r="O312" s="1">
        <v>2.9749303889999998</v>
      </c>
      <c r="P312" s="1">
        <v>0.35652434</v>
      </c>
      <c r="Q312" s="1" t="str">
        <f>IF(A312=A311, B312-B311,"")</f>
        <v/>
      </c>
      <c r="R312">
        <f>IFERROR(IF(A313=A312, (E313-E312)/(B313-B312), ""), "null")</f>
        <v>0.13879654799999913</v>
      </c>
      <c r="S312">
        <f>IFERROR(IF(A313=A312, (I313-I312)/(B313-B312), ""), "null")</f>
        <v>0.28978079999999978</v>
      </c>
      <c r="T312">
        <f>IFERROR(IF(A313=A312, (M313-M312)/(B313-B312), ""), "null")</f>
        <v>-0.15567179800000019</v>
      </c>
      <c r="U312">
        <f>ROUND(E312,0)</f>
        <v>89</v>
      </c>
      <c r="V312">
        <f>IFERROR(ROUND(I312,0),"null")</f>
        <v>87</v>
      </c>
      <c r="W312">
        <f>IFERROR(ROUND(M312,0), "null")</f>
        <v>94</v>
      </c>
      <c r="X312" t="str">
        <f>IF(AND(A313=A312, U313&gt;99, U312&gt;99), "full access", "")</f>
        <v/>
      </c>
      <c r="Y312" t="str">
        <f>IF(AND(A313=A312, V313&gt;99, V312&gt;99), "full access", "")</f>
        <v/>
      </c>
      <c r="Z312" t="str">
        <f>IF(AND(A313=A312, W313&gt;99, W312&gt;99), "full access", "")</f>
        <v/>
      </c>
      <c r="AA312">
        <f>IF(AND(ISNUMBER(S312), ISNUMBER(T312)), S312 - T312, "")</f>
        <v>0.44545259799999998</v>
      </c>
      <c r="AB312" t="str">
        <f>_xlfn.XLOOKUP(A312, Regions!A:A, Regions!B:B, "Not Found")</f>
        <v>South Asia</v>
      </c>
    </row>
    <row r="313" spans="1:28" ht="12.75" x14ac:dyDescent="0.2">
      <c r="A313" s="1" t="s">
        <v>173</v>
      </c>
      <c r="B313" s="1">
        <v>2020</v>
      </c>
      <c r="C313" s="1">
        <v>220892.32810000001</v>
      </c>
      <c r="D313" s="1">
        <v>37.165000919999997</v>
      </c>
      <c r="E313" s="1">
        <v>90.148965079999996</v>
      </c>
      <c r="F313" s="1">
        <v>3.8222795249999999</v>
      </c>
      <c r="G313" s="1">
        <v>4.4133075740000001</v>
      </c>
      <c r="H313" s="1">
        <v>1.61544782</v>
      </c>
      <c r="I313" s="1">
        <v>88.599860759999999</v>
      </c>
      <c r="J313" s="1">
        <v>3.852278117</v>
      </c>
      <c r="K313" s="1">
        <v>5.1745965089999997</v>
      </c>
      <c r="L313" s="1">
        <v>2.3732646169999998</v>
      </c>
      <c r="M313" s="1">
        <v>92.768049849999997</v>
      </c>
      <c r="N313" s="1">
        <v>3.7715611619999998</v>
      </c>
      <c r="O313" s="1">
        <v>3.126184571</v>
      </c>
      <c r="P313" s="1">
        <v>0.33420442230000003</v>
      </c>
      <c r="Q313" s="1">
        <f>IF(A313=A312, B313-B312,"")</f>
        <v>5</v>
      </c>
      <c r="R313" t="str">
        <f>IFERROR(IF(A314=A313, (E314-E313)/(B314-B313), ""), "null")</f>
        <v/>
      </c>
      <c r="S313" t="str">
        <f>IFERROR(IF(A314=A313, (I314-I313)/(B314-B313), ""), "null")</f>
        <v/>
      </c>
      <c r="T313" t="str">
        <f>IFERROR(IF(A314=A313, (M314-M313)/(B314-B313), ""), "null")</f>
        <v/>
      </c>
      <c r="U313">
        <f>ROUND(E313,0)</f>
        <v>90</v>
      </c>
      <c r="V313">
        <f>IFERROR(ROUND(I313,0),"null")</f>
        <v>89</v>
      </c>
      <c r="W313">
        <f>IFERROR(ROUND(M313,0), "null")</f>
        <v>93</v>
      </c>
      <c r="X313" t="str">
        <f>IF(AND(A314=A313, U314&gt;99, U313&gt;99), "full access", "")</f>
        <v/>
      </c>
      <c r="Y313" t="str">
        <f>IF(AND(A314=A313, V314&gt;99, V313&gt;99), "full access", "")</f>
        <v/>
      </c>
      <c r="Z313" t="str">
        <f>IF(AND(A314=A313, W314&gt;99, W313&gt;99), "full access", "")</f>
        <v/>
      </c>
      <c r="AA313" t="str">
        <f>IF(AND(ISNUMBER(S313), ISNUMBER(T313)), S313 - T313, "")</f>
        <v/>
      </c>
      <c r="AB313" t="str">
        <f>_xlfn.XLOOKUP(A313, Regions!A:A, Regions!B:B, "Not Found")</f>
        <v>South Asia</v>
      </c>
    </row>
    <row r="314" spans="1:28" ht="12.75" x14ac:dyDescent="0.2">
      <c r="A314" s="1" t="s">
        <v>174</v>
      </c>
      <c r="B314" s="1">
        <v>2015</v>
      </c>
      <c r="C314" s="1">
        <v>17.665000920000001</v>
      </c>
      <c r="D314" s="1">
        <v>78.158996579999993</v>
      </c>
      <c r="E314" s="1">
        <v>99.630150850000007</v>
      </c>
      <c r="F314" s="1">
        <v>0</v>
      </c>
      <c r="G314" s="1">
        <v>0.36984914990000001</v>
      </c>
      <c r="H314" s="1">
        <v>0</v>
      </c>
      <c r="I314" s="1">
        <v>99.61387148</v>
      </c>
      <c r="J314" s="1">
        <v>0</v>
      </c>
      <c r="K314" s="1">
        <v>0.38612851729999997</v>
      </c>
      <c r="L314" s="1">
        <v>0</v>
      </c>
      <c r="M314" s="1">
        <v>99.634701730000003</v>
      </c>
      <c r="N314" s="1">
        <v>0</v>
      </c>
      <c r="O314" s="1">
        <v>0.36529827059999997</v>
      </c>
      <c r="P314" s="1">
        <v>0</v>
      </c>
      <c r="Q314" s="1" t="str">
        <f>IF(A314=A313, B314-B313,"")</f>
        <v/>
      </c>
      <c r="R314">
        <f>IFERROR(IF(A315=A314, (E315-E314)/(B315-B314), ""), "null")</f>
        <v>5.4789299999981724E-3</v>
      </c>
      <c r="S314">
        <f>IFERROR(IF(A315=A314, (I315-I314)/(B315-B314), ""), "null")</f>
        <v>2.8622709999999073E-2</v>
      </c>
      <c r="T314">
        <f>IFERROR(IF(A315=A314, (M315-M314)/(B315-B314), ""), "null")</f>
        <v>-9.9948000001859325E-5</v>
      </c>
      <c r="U314">
        <f>ROUND(E314,0)</f>
        <v>100</v>
      </c>
      <c r="V314">
        <f>IFERROR(ROUND(I314,0),"null")</f>
        <v>100</v>
      </c>
      <c r="W314">
        <f>IFERROR(ROUND(M314,0), "null")</f>
        <v>100</v>
      </c>
      <c r="X314" t="str">
        <f>IF(AND(A315=A314, U315&gt;99, U314&gt;99), "full access", "")</f>
        <v>full access</v>
      </c>
      <c r="Y314" t="str">
        <f>IF(AND(A315=A314, V315&gt;99, V314&gt;99), "full access", "")</f>
        <v>full access</v>
      </c>
      <c r="Z314" t="str">
        <f>IF(AND(A315=A314, W315&gt;99, W314&gt;99), "full access", "")</f>
        <v>full access</v>
      </c>
      <c r="AA314">
        <f>IF(AND(ISNUMBER(S314), ISNUMBER(T314)), S314 - T314, "")</f>
        <v>2.8722658000000931E-2</v>
      </c>
      <c r="AB314" t="str">
        <f>_xlfn.XLOOKUP(A314, Regions!A:A, Regions!B:B, "Not Found")</f>
        <v>East Asia &amp; Pacific</v>
      </c>
    </row>
    <row r="315" spans="1:28" ht="12.75" x14ac:dyDescent="0.2">
      <c r="A315" s="1" t="s">
        <v>174</v>
      </c>
      <c r="B315" s="1">
        <v>2020</v>
      </c>
      <c r="C315" s="1">
        <v>18.091999049999998</v>
      </c>
      <c r="D315" s="1">
        <v>80.987998959999999</v>
      </c>
      <c r="E315" s="1">
        <v>99.657545499999998</v>
      </c>
      <c r="F315" s="1">
        <v>0</v>
      </c>
      <c r="G315" s="1">
        <v>0.34245449839999997</v>
      </c>
      <c r="H315" s="1">
        <v>0</v>
      </c>
      <c r="I315" s="1">
        <v>99.756985029999996</v>
      </c>
      <c r="J315" s="1">
        <v>0</v>
      </c>
      <c r="K315" s="1">
        <v>0.2430149677</v>
      </c>
      <c r="L315" s="1">
        <v>0</v>
      </c>
      <c r="M315" s="1">
        <v>99.634201989999994</v>
      </c>
      <c r="N315" s="1">
        <v>0</v>
      </c>
      <c r="O315" s="1">
        <v>0.36579800779999999</v>
      </c>
      <c r="P315" s="1">
        <v>0</v>
      </c>
      <c r="Q315" s="1">
        <f>IF(A315=A314, B315-B314,"")</f>
        <v>5</v>
      </c>
      <c r="R315" t="str">
        <f>IFERROR(IF(A316=A315, (E316-E315)/(B316-B315), ""), "null")</f>
        <v/>
      </c>
      <c r="S315" t="str">
        <f>IFERROR(IF(A316=A315, (I316-I315)/(B316-B315), ""), "null")</f>
        <v/>
      </c>
      <c r="T315" t="str">
        <f>IFERROR(IF(A316=A315, (M316-M315)/(B316-B315), ""), "null")</f>
        <v/>
      </c>
      <c r="U315">
        <f>ROUND(E315,0)</f>
        <v>100</v>
      </c>
      <c r="V315">
        <f>IFERROR(ROUND(I315,0),"null")</f>
        <v>100</v>
      </c>
      <c r="W315">
        <f>IFERROR(ROUND(M315,0), "null")</f>
        <v>100</v>
      </c>
      <c r="X315" t="str">
        <f>IF(AND(A316=A315, U316&gt;99, U315&gt;99), "full access", "")</f>
        <v/>
      </c>
      <c r="Y315" t="str">
        <f>IF(AND(A316=A315, V316&gt;99, V315&gt;99), "full access", "")</f>
        <v/>
      </c>
      <c r="Z315" t="str">
        <f>IF(AND(A316=A315, W316&gt;99, W315&gt;99), "full access", "")</f>
        <v/>
      </c>
      <c r="AA315" t="str">
        <f>IF(AND(ISNUMBER(S315), ISNUMBER(T315)), S315 - T315, "")</f>
        <v/>
      </c>
      <c r="AB315" t="str">
        <f>_xlfn.XLOOKUP(A315, Regions!A:A, Regions!B:B, "Not Found")</f>
        <v>East Asia &amp; Pacific</v>
      </c>
    </row>
    <row r="316" spans="1:28" ht="12.75" x14ac:dyDescent="0.2">
      <c r="A316" s="1" t="s">
        <v>175</v>
      </c>
      <c r="B316" s="1">
        <v>2015</v>
      </c>
      <c r="C316" s="1">
        <v>3968.48999</v>
      </c>
      <c r="D316" s="1">
        <v>66.695999150000006</v>
      </c>
      <c r="E316" s="1">
        <v>92.904365609999999</v>
      </c>
      <c r="F316" s="1">
        <v>1.845644171</v>
      </c>
      <c r="G316" s="1">
        <v>3.160016841</v>
      </c>
      <c r="H316" s="1">
        <v>2.08997338</v>
      </c>
      <c r="I316" s="1">
        <v>83.679579529999998</v>
      </c>
      <c r="J316" s="1">
        <v>1.737106037</v>
      </c>
      <c r="K316" s="1">
        <v>8.379298168</v>
      </c>
      <c r="L316" s="1">
        <v>6.2040162600000004</v>
      </c>
      <c r="M316" s="1">
        <v>97.510677389999998</v>
      </c>
      <c r="N316" s="1">
        <v>1.899841721</v>
      </c>
      <c r="O316" s="1">
        <v>0.55381483909999996</v>
      </c>
      <c r="P316" s="1">
        <v>3.5666046159999999E-2</v>
      </c>
      <c r="Q316" s="1" t="str">
        <f>IF(A316=A315, B316-B315,"")</f>
        <v/>
      </c>
      <c r="R316">
        <f>IFERROR(IF(A317=A316, (E317-E316)/(B317-B316), ""), "null")</f>
        <v>0.29363575000000142</v>
      </c>
      <c r="S316">
        <f>IFERROR(IF(A317=A316, (I317-I316)/(B317-B316), ""), "null")</f>
        <v>0.52870074600000128</v>
      </c>
      <c r="T316">
        <f>IFERROR(IF(A317=A316, (M317-M316)/(B317-B316), ""), "null")</f>
        <v>0.11564305600000183</v>
      </c>
      <c r="U316">
        <f>ROUND(E316,0)</f>
        <v>93</v>
      </c>
      <c r="V316">
        <f>IFERROR(ROUND(I316,0),"null")</f>
        <v>84</v>
      </c>
      <c r="W316">
        <f>IFERROR(ROUND(M316,0), "null")</f>
        <v>98</v>
      </c>
      <c r="X316" t="str">
        <f>IF(AND(A317=A316, U317&gt;99, U316&gt;99), "full access", "")</f>
        <v/>
      </c>
      <c r="Y316" t="str">
        <f>IF(AND(A317=A316, V317&gt;99, V316&gt;99), "full access", "")</f>
        <v/>
      </c>
      <c r="Z316" t="str">
        <f>IF(AND(A317=A316, W317&gt;99, W316&gt;99), "full access", "")</f>
        <v/>
      </c>
      <c r="AA316">
        <f>IF(AND(ISNUMBER(S316), ISNUMBER(T316)), S316 - T316, "")</f>
        <v>0.41305768999999948</v>
      </c>
      <c r="AB316" t="str">
        <f>_xlfn.XLOOKUP(A316, Regions!A:A, Regions!B:B, "Not Found")</f>
        <v>Latin America &amp; Caribbean</v>
      </c>
    </row>
    <row r="317" spans="1:28" ht="12.75" x14ac:dyDescent="0.2">
      <c r="A317" s="1" t="s">
        <v>175</v>
      </c>
      <c r="B317" s="1">
        <v>2020</v>
      </c>
      <c r="C317" s="1">
        <v>4314.7680659999996</v>
      </c>
      <c r="D317" s="1">
        <v>68.414001459999994</v>
      </c>
      <c r="E317" s="1">
        <v>94.372544360000006</v>
      </c>
      <c r="F317" s="1">
        <v>1.8734805919999999</v>
      </c>
      <c r="G317" s="1">
        <v>2.2623042469999999</v>
      </c>
      <c r="H317" s="1">
        <v>1.491670799</v>
      </c>
      <c r="I317" s="1">
        <v>86.323083260000004</v>
      </c>
      <c r="J317" s="1">
        <v>1.791982583</v>
      </c>
      <c r="K317" s="1">
        <v>7.1623643420000001</v>
      </c>
      <c r="L317" s="1">
        <v>4.7225698109999996</v>
      </c>
      <c r="M317" s="1">
        <v>98.088892670000007</v>
      </c>
      <c r="N317" s="1">
        <v>1.9111073329999999</v>
      </c>
      <c r="O317" s="1">
        <v>0</v>
      </c>
      <c r="P317" s="1">
        <v>0</v>
      </c>
      <c r="Q317" s="1">
        <f>IF(A317=A316, B317-B316,"")</f>
        <v>5</v>
      </c>
      <c r="R317" t="str">
        <f>IFERROR(IF(A318=A317, (E318-E317)/(B318-B317), ""), "null")</f>
        <v/>
      </c>
      <c r="S317" t="str">
        <f>IFERROR(IF(A318=A317, (I318-I317)/(B318-B317), ""), "null")</f>
        <v/>
      </c>
      <c r="T317" t="str">
        <f>IFERROR(IF(A318=A317, (M318-M317)/(B318-B317), ""), "null")</f>
        <v/>
      </c>
      <c r="U317">
        <f>ROUND(E317,0)</f>
        <v>94</v>
      </c>
      <c r="V317">
        <f>IFERROR(ROUND(I317,0),"null")</f>
        <v>86</v>
      </c>
      <c r="W317">
        <f>IFERROR(ROUND(M317,0), "null")</f>
        <v>98</v>
      </c>
      <c r="X317" t="str">
        <f>IF(AND(A318=A317, U318&gt;99, U317&gt;99), "full access", "")</f>
        <v/>
      </c>
      <c r="Y317" t="str">
        <f>IF(AND(A318=A317, V318&gt;99, V317&gt;99), "full access", "")</f>
        <v/>
      </c>
      <c r="Z317" t="str">
        <f>IF(AND(A318=A317, W318&gt;99, W317&gt;99), "full access", "")</f>
        <v/>
      </c>
      <c r="AA317" t="str">
        <f>IF(AND(ISNUMBER(S317), ISNUMBER(T317)), S317 - T317, "")</f>
        <v/>
      </c>
      <c r="AB317" t="str">
        <f>_xlfn.XLOOKUP(A317, Regions!A:A, Regions!B:B, "Not Found")</f>
        <v>Latin America &amp; Caribbean</v>
      </c>
    </row>
    <row r="318" spans="1:28" ht="12.75" x14ac:dyDescent="0.2">
      <c r="A318" s="1" t="s">
        <v>176</v>
      </c>
      <c r="B318" s="1">
        <v>2015</v>
      </c>
      <c r="C318" s="1">
        <v>8107.7719729999999</v>
      </c>
      <c r="D318" s="1">
        <v>13.01200008</v>
      </c>
      <c r="E318" s="1">
        <v>41.485508439999997</v>
      </c>
      <c r="F318" s="1">
        <v>1.8099530800000001</v>
      </c>
      <c r="G318" s="1">
        <v>21.261051999999999</v>
      </c>
      <c r="H318" s="1">
        <v>35.443486479999997</v>
      </c>
      <c r="I318" s="1">
        <v>34.990633000000003</v>
      </c>
      <c r="J318" s="1">
        <v>1.8047244330000001</v>
      </c>
      <c r="K318" s="1">
        <v>23.25354875</v>
      </c>
      <c r="L318" s="1">
        <v>39.951093819999997</v>
      </c>
      <c r="M318" s="1">
        <v>84.90514306</v>
      </c>
      <c r="N318" s="1">
        <v>1.844907912</v>
      </c>
      <c r="O318" s="1">
        <v>7.9407764350000001</v>
      </c>
      <c r="P318" s="1">
        <v>5.309172598</v>
      </c>
      <c r="Q318" s="1" t="str">
        <f>IF(A318=A317, B318-B317,"")</f>
        <v/>
      </c>
      <c r="R318">
        <f>IFERROR(IF(A319=A318, (E319-E318)/(B319-B318), ""), "null")</f>
        <v>0.77170181600000087</v>
      </c>
      <c r="S318">
        <f>IFERROR(IF(A319=A318, (I319-I318)/(B319-B318), ""), "null")</f>
        <v>0.81614213399999902</v>
      </c>
      <c r="T318">
        <f>IFERROR(IF(A319=A318, (M319-M318)/(B319-B318), ""), "null")</f>
        <v>0.2340257159999993</v>
      </c>
      <c r="U318">
        <f>ROUND(E318,0)</f>
        <v>41</v>
      </c>
      <c r="V318">
        <f>IFERROR(ROUND(I318,0),"null")</f>
        <v>35</v>
      </c>
      <c r="W318">
        <f>IFERROR(ROUND(M318,0), "null")</f>
        <v>85</v>
      </c>
      <c r="X318" t="str">
        <f>IF(AND(A319=A318, U319&gt;99, U318&gt;99), "full access", "")</f>
        <v/>
      </c>
      <c r="Y318" t="str">
        <f>IF(AND(A319=A318, V319&gt;99, V318&gt;99), "full access", "")</f>
        <v/>
      </c>
      <c r="Z318" t="str">
        <f>IF(AND(A319=A318, W319&gt;99, W318&gt;99), "full access", "")</f>
        <v/>
      </c>
      <c r="AA318">
        <f>IF(AND(ISNUMBER(S318), ISNUMBER(T318)), S318 - T318, "")</f>
        <v>0.58211641799999969</v>
      </c>
      <c r="AB318" t="str">
        <f>_xlfn.XLOOKUP(A318, Regions!A:A, Regions!B:B, "Not Found")</f>
        <v>East Asia &amp; Pacific</v>
      </c>
    </row>
    <row r="319" spans="1:28" ht="12.75" x14ac:dyDescent="0.2">
      <c r="A319" s="1" t="s">
        <v>176</v>
      </c>
      <c r="B319" s="1">
        <v>2020</v>
      </c>
      <c r="C319" s="1">
        <v>8947.0273440000001</v>
      </c>
      <c r="D319" s="1">
        <v>13.34500027</v>
      </c>
      <c r="E319" s="1">
        <v>45.344017520000001</v>
      </c>
      <c r="F319" s="1">
        <v>2.128564452</v>
      </c>
      <c r="G319" s="1">
        <v>22.157624949999999</v>
      </c>
      <c r="H319" s="1">
        <v>30.369793080000001</v>
      </c>
      <c r="I319" s="1">
        <v>39.071343669999997</v>
      </c>
      <c r="J319" s="1">
        <v>2.4298502929999999</v>
      </c>
      <c r="K319" s="1">
        <v>24.431800859999999</v>
      </c>
      <c r="L319" s="1">
        <v>34.067005170000002</v>
      </c>
      <c r="M319" s="1">
        <v>86.075271639999997</v>
      </c>
      <c r="N319" s="1">
        <v>0.17218226079999999</v>
      </c>
      <c r="O319" s="1">
        <v>7.3903855639999998</v>
      </c>
      <c r="P319" s="1">
        <v>6.3621605319999999</v>
      </c>
      <c r="Q319" s="1">
        <f>IF(A319=A318, B319-B318,"")</f>
        <v>5</v>
      </c>
      <c r="R319" t="str">
        <f>IFERROR(IF(A320=A319, (E320-E319)/(B320-B319), ""), "null")</f>
        <v/>
      </c>
      <c r="S319" t="str">
        <f>IFERROR(IF(A320=A319, (I320-I319)/(B320-B319), ""), "null")</f>
        <v/>
      </c>
      <c r="T319" t="str">
        <f>IFERROR(IF(A320=A319, (M320-M319)/(B320-B319), ""), "null")</f>
        <v/>
      </c>
      <c r="U319">
        <f>ROUND(E319,0)</f>
        <v>45</v>
      </c>
      <c r="V319">
        <f>IFERROR(ROUND(I319,0),"null")</f>
        <v>39</v>
      </c>
      <c r="W319">
        <f>IFERROR(ROUND(M319,0), "null")</f>
        <v>86</v>
      </c>
      <c r="X319" t="str">
        <f>IF(AND(A320=A319, U320&gt;99, U319&gt;99), "full access", "")</f>
        <v/>
      </c>
      <c r="Y319" t="str">
        <f>IF(AND(A320=A319, V320&gt;99, V319&gt;99), "full access", "")</f>
        <v/>
      </c>
      <c r="Z319" t="str">
        <f>IF(AND(A320=A319, W320&gt;99, W319&gt;99), "full access", "")</f>
        <v/>
      </c>
      <c r="AA319" t="str">
        <f>IF(AND(ISNUMBER(S319), ISNUMBER(T319)), S319 - T319, "")</f>
        <v/>
      </c>
      <c r="AB319" t="str">
        <f>_xlfn.XLOOKUP(A319, Regions!A:A, Regions!B:B, "Not Found")</f>
        <v>East Asia &amp; Pacific</v>
      </c>
    </row>
    <row r="320" spans="1:28" ht="12.75" x14ac:dyDescent="0.2">
      <c r="A320" s="1" t="s">
        <v>177</v>
      </c>
      <c r="B320" s="1">
        <v>2015</v>
      </c>
      <c r="C320" s="1">
        <v>6688.7460940000001</v>
      </c>
      <c r="D320" s="1">
        <v>60.75</v>
      </c>
      <c r="E320" s="1">
        <v>96.836214530000007</v>
      </c>
      <c r="F320" s="1">
        <v>0.32842400300000002</v>
      </c>
      <c r="G320" s="1">
        <v>2.7567681990000001</v>
      </c>
      <c r="H320" s="1">
        <v>7.8593266980000007E-2</v>
      </c>
      <c r="I320" s="1">
        <v>93.344700290000006</v>
      </c>
      <c r="J320" s="1">
        <v>0.69766643969999997</v>
      </c>
      <c r="K320" s="1">
        <v>5.757395646</v>
      </c>
      <c r="L320" s="1">
        <v>0.20023762880000001</v>
      </c>
      <c r="M320" s="1">
        <v>99.092048730000002</v>
      </c>
      <c r="N320" s="1">
        <v>8.9859971169999997E-2</v>
      </c>
      <c r="O320" s="1">
        <v>0.81809130100000005</v>
      </c>
      <c r="P320" s="1">
        <v>0</v>
      </c>
      <c r="Q320" s="1" t="str">
        <f>IF(A320=A319, B320-B319,"")</f>
        <v/>
      </c>
      <c r="R320">
        <f>IFERROR(IF(A321=A320, (E321-E320)/(B321-B320), ""), "null")</f>
        <v>0.55145035999999836</v>
      </c>
      <c r="S320">
        <f>IFERROR(IF(A321=A320, (I321-I320)/(B321-B320), ""), "null")</f>
        <v>1.1533054479999976</v>
      </c>
      <c r="T320">
        <f>IFERROR(IF(A321=A320, (M321-M320)/(B321-B320), ""), "null")</f>
        <v>0.15893996199999946</v>
      </c>
      <c r="U320">
        <f>ROUND(E320,0)</f>
        <v>97</v>
      </c>
      <c r="V320">
        <f>IFERROR(ROUND(I320,0),"null")</f>
        <v>93</v>
      </c>
      <c r="W320">
        <f>IFERROR(ROUND(M320,0), "null")</f>
        <v>99</v>
      </c>
      <c r="X320" t="str">
        <f>IF(AND(A321=A320, U321&gt;99, U320&gt;99), "full access", "")</f>
        <v/>
      </c>
      <c r="Y320" t="str">
        <f>IF(AND(A321=A320, V321&gt;99, V320&gt;99), "full access", "")</f>
        <v/>
      </c>
      <c r="Z320" t="str">
        <f>IF(AND(A321=A320, W321&gt;99, W320&gt;99), "full access", "")</f>
        <v/>
      </c>
      <c r="AA320">
        <f>IF(AND(ISNUMBER(S320), ISNUMBER(T320)), S320 - T320, "")</f>
        <v>0.99436548599999808</v>
      </c>
      <c r="AB320" t="str">
        <f>_xlfn.XLOOKUP(A320, Regions!A:A, Regions!B:B, "Not Found")</f>
        <v>Latin America &amp; Caribbean</v>
      </c>
    </row>
    <row r="321" spans="1:28" ht="12.75" x14ac:dyDescent="0.2">
      <c r="A321" s="1" t="s">
        <v>177</v>
      </c>
      <c r="B321" s="1">
        <v>2020</v>
      </c>
      <c r="C321" s="1">
        <v>7132.5297849999997</v>
      </c>
      <c r="D321" s="1">
        <v>62.182994839999999</v>
      </c>
      <c r="E321" s="1">
        <v>99.593466329999998</v>
      </c>
      <c r="F321" s="1">
        <v>0.40653024389999998</v>
      </c>
      <c r="G321" s="1">
        <v>3.4229177000000001E-6</v>
      </c>
      <c r="H321" s="1">
        <v>0</v>
      </c>
      <c r="I321" s="1">
        <v>99.111227529999994</v>
      </c>
      <c r="J321" s="1">
        <v>0.88877246840000002</v>
      </c>
      <c r="K321" s="1">
        <v>0</v>
      </c>
      <c r="L321" s="1">
        <v>0</v>
      </c>
      <c r="M321" s="1">
        <v>99.886748539999999</v>
      </c>
      <c r="N321" s="1">
        <v>0.11325146429999999</v>
      </c>
      <c r="O321" s="1">
        <v>0</v>
      </c>
      <c r="P321" s="1">
        <v>0</v>
      </c>
      <c r="Q321" s="1">
        <f>IF(A321=A320, B321-B320,"")</f>
        <v>5</v>
      </c>
      <c r="R321" t="str">
        <f>IFERROR(IF(A322=A321, (E322-E321)/(B322-B321), ""), "null")</f>
        <v/>
      </c>
      <c r="S321" t="str">
        <f>IFERROR(IF(A322=A321, (I322-I321)/(B322-B321), ""), "null")</f>
        <v/>
      </c>
      <c r="T321" t="str">
        <f>IFERROR(IF(A322=A321, (M322-M321)/(B322-B321), ""), "null")</f>
        <v/>
      </c>
      <c r="U321">
        <f>ROUND(E321,0)</f>
        <v>100</v>
      </c>
      <c r="V321">
        <f>IFERROR(ROUND(I321,0),"null")</f>
        <v>99</v>
      </c>
      <c r="W321">
        <f>IFERROR(ROUND(M321,0), "null")</f>
        <v>100</v>
      </c>
      <c r="X321" t="str">
        <f>IF(AND(A322=A321, U322&gt;99, U321&gt;99), "full access", "")</f>
        <v/>
      </c>
      <c r="Y321" t="str">
        <f>IF(AND(A322=A321, V322&gt;99, V321&gt;99), "full access", "")</f>
        <v/>
      </c>
      <c r="Z321" t="str">
        <f>IF(AND(A322=A321, W322&gt;99, W321&gt;99), "full access", "")</f>
        <v/>
      </c>
      <c r="AA321" t="str">
        <f>IF(AND(ISNUMBER(S321), ISNUMBER(T321)), S321 - T321, "")</f>
        <v/>
      </c>
      <c r="AB321" t="str">
        <f>_xlfn.XLOOKUP(A321, Regions!A:A, Regions!B:B, "Not Found")</f>
        <v>Latin America &amp; Caribbean</v>
      </c>
    </row>
    <row r="322" spans="1:28" ht="12.75" x14ac:dyDescent="0.2">
      <c r="A322" s="1" t="s">
        <v>178</v>
      </c>
      <c r="B322" s="1">
        <v>2015</v>
      </c>
      <c r="C322" s="1">
        <v>30470.738280000001</v>
      </c>
      <c r="D322" s="1">
        <v>77.357002260000002</v>
      </c>
      <c r="E322" s="1">
        <v>90.282003040000006</v>
      </c>
      <c r="F322" s="1">
        <v>0.93258347190000002</v>
      </c>
      <c r="G322" s="1">
        <v>5.7636260549999996</v>
      </c>
      <c r="H322" s="1">
        <v>3.0217874390000001</v>
      </c>
      <c r="I322" s="1">
        <v>73.287623839999995</v>
      </c>
      <c r="J322" s="1">
        <v>1.5230403370000001</v>
      </c>
      <c r="K322" s="1">
        <v>12.99206766</v>
      </c>
      <c r="L322" s="1">
        <v>12.197268169999999</v>
      </c>
      <c r="M322" s="1">
        <v>95.256387020000005</v>
      </c>
      <c r="N322" s="1">
        <v>0.75975208999999999</v>
      </c>
      <c r="O322" s="1">
        <v>3.6478085579999999</v>
      </c>
      <c r="P322" s="1">
        <v>0.33605232909999999</v>
      </c>
      <c r="Q322" s="1" t="str">
        <f>IF(A322=A321, B322-B321,"")</f>
        <v/>
      </c>
      <c r="R322">
        <f>IFERROR(IF(A323=A322, (E323-E322)/(B323-B322), ""), "null")</f>
        <v>0.57147263399999981</v>
      </c>
      <c r="S322">
        <f>IFERROR(IF(A323=A322, (I323-I322)/(B323-B322), ""), "null")</f>
        <v>1.502362930000001</v>
      </c>
      <c r="T322">
        <f>IFERROR(IF(A323=A322, (M323-M322)/(B323-B322), ""), "null")</f>
        <v>0.2606914119999999</v>
      </c>
      <c r="U322">
        <f>ROUND(E322,0)</f>
        <v>90</v>
      </c>
      <c r="V322">
        <f>IFERROR(ROUND(I322,0),"null")</f>
        <v>73</v>
      </c>
      <c r="W322">
        <f>IFERROR(ROUND(M322,0), "null")</f>
        <v>95</v>
      </c>
      <c r="X322" t="str">
        <f>IF(AND(A323=A322, U323&gt;99, U322&gt;99), "full access", "")</f>
        <v/>
      </c>
      <c r="Y322" t="str">
        <f>IF(AND(A323=A322, V323&gt;99, V322&gt;99), "full access", "")</f>
        <v/>
      </c>
      <c r="Z322" t="str">
        <f>IF(AND(A323=A322, W323&gt;99, W322&gt;99), "full access", "")</f>
        <v/>
      </c>
      <c r="AA322">
        <f>IF(AND(ISNUMBER(S322), ISNUMBER(T322)), S322 - T322, "")</f>
        <v>1.2416715180000011</v>
      </c>
      <c r="AB322" t="str">
        <f>_xlfn.XLOOKUP(A322, Regions!A:A, Regions!B:B, "Not Found")</f>
        <v>Latin America &amp; Caribbean</v>
      </c>
    </row>
    <row r="323" spans="1:28" ht="12.75" x14ac:dyDescent="0.2">
      <c r="A323" s="1" t="s">
        <v>178</v>
      </c>
      <c r="B323" s="1">
        <v>2020</v>
      </c>
      <c r="C323" s="1">
        <v>32971.847659999999</v>
      </c>
      <c r="D323" s="1">
        <v>78.297004700000002</v>
      </c>
      <c r="E323" s="1">
        <v>93.139366210000006</v>
      </c>
      <c r="F323" s="1">
        <v>0.84955935110000003</v>
      </c>
      <c r="G323" s="1">
        <v>4.1504683489999996</v>
      </c>
      <c r="H323" s="1">
        <v>1.8606060870000001</v>
      </c>
      <c r="I323" s="1">
        <v>80.79943849</v>
      </c>
      <c r="J323" s="1">
        <v>1.5969437710000001</v>
      </c>
      <c r="K323" s="1">
        <v>9.6126911629999992</v>
      </c>
      <c r="L323" s="1">
        <v>7.9909265779999998</v>
      </c>
      <c r="M323" s="1">
        <v>96.559844080000005</v>
      </c>
      <c r="N323" s="1">
        <v>0.64239323559999995</v>
      </c>
      <c r="O323" s="1">
        <v>2.6364086929999999</v>
      </c>
      <c r="P323" s="1">
        <v>0.1613539953</v>
      </c>
      <c r="Q323" s="1">
        <f>IF(A323=A322, B323-B322,"")</f>
        <v>5</v>
      </c>
      <c r="R323" t="str">
        <f>IFERROR(IF(A324=A323, (E324-E323)/(B324-B323), ""), "null")</f>
        <v/>
      </c>
      <c r="S323" t="str">
        <f>IFERROR(IF(A324=A323, (I324-I323)/(B324-B323), ""), "null")</f>
        <v/>
      </c>
      <c r="T323" t="str">
        <f>IFERROR(IF(A324=A323, (M324-M323)/(B324-B323), ""), "null")</f>
        <v/>
      </c>
      <c r="U323">
        <f>ROUND(E323,0)</f>
        <v>93</v>
      </c>
      <c r="V323">
        <f>IFERROR(ROUND(I323,0),"null")</f>
        <v>81</v>
      </c>
      <c r="W323">
        <f>IFERROR(ROUND(M323,0), "null")</f>
        <v>97</v>
      </c>
      <c r="X323" t="str">
        <f>IF(AND(A324=A323, U324&gt;99, U323&gt;99), "full access", "")</f>
        <v/>
      </c>
      <c r="Y323" t="str">
        <f>IF(AND(A324=A323, V324&gt;99, V323&gt;99), "full access", "")</f>
        <v/>
      </c>
      <c r="Z323" t="str">
        <f>IF(AND(A324=A323, W324&gt;99, W323&gt;99), "full access", "")</f>
        <v/>
      </c>
      <c r="AA323" t="str">
        <f>IF(AND(ISNUMBER(S323), ISNUMBER(T323)), S323 - T323, "")</f>
        <v/>
      </c>
      <c r="AB323" t="str">
        <f>_xlfn.XLOOKUP(A323, Regions!A:A, Regions!B:B, "Not Found")</f>
        <v>Latin America &amp; Caribbean</v>
      </c>
    </row>
    <row r="324" spans="1:28" ht="12.75" x14ac:dyDescent="0.2">
      <c r="A324" s="1" t="s">
        <v>179</v>
      </c>
      <c r="B324" s="1">
        <v>2015</v>
      </c>
      <c r="C324" s="1">
        <v>102113.2031</v>
      </c>
      <c r="D324" s="1">
        <v>46.284000399999996</v>
      </c>
      <c r="E324" s="1">
        <v>92.017701020000004</v>
      </c>
      <c r="F324" s="1">
        <v>2.9204293190000001</v>
      </c>
      <c r="G324" s="1">
        <v>4.5321384619999998</v>
      </c>
      <c r="H324" s="1">
        <v>0.52973119440000005</v>
      </c>
      <c r="I324" s="1">
        <v>88.208162329999993</v>
      </c>
      <c r="J324" s="1">
        <v>3.8258925420000001</v>
      </c>
      <c r="K324" s="1">
        <v>7.1112130369999997</v>
      </c>
      <c r="L324" s="1">
        <v>0.85473209370000003</v>
      </c>
      <c r="M324" s="1">
        <v>96.438952139999998</v>
      </c>
      <c r="N324" s="1">
        <v>1.8695723529999999</v>
      </c>
      <c r="O324" s="1">
        <v>1.5389318729999999</v>
      </c>
      <c r="P324" s="1">
        <v>0.15254363930000001</v>
      </c>
      <c r="Q324" s="1" t="str">
        <f>IF(A324=A323, B324-B323,"")</f>
        <v/>
      </c>
      <c r="R324">
        <f>IFERROR(IF(A325=A324, (E325-E324)/(B325-B324), ""), "null")</f>
        <v>0.41826670799999877</v>
      </c>
      <c r="S324">
        <f>IFERROR(IF(A325=A324, (I325-I324)/(B325-B324), ""), "null")</f>
        <v>0.57075417800000139</v>
      </c>
      <c r="T324">
        <f>IFERROR(IF(A325=A324, (M325-M324)/(B325-B324), ""), "null")</f>
        <v>0.21007607200000109</v>
      </c>
      <c r="U324">
        <f>ROUND(E324,0)</f>
        <v>92</v>
      </c>
      <c r="V324">
        <f>IFERROR(ROUND(I324,0),"null")</f>
        <v>88</v>
      </c>
      <c r="W324">
        <f>IFERROR(ROUND(M324,0), "null")</f>
        <v>96</v>
      </c>
      <c r="X324" t="str">
        <f>IF(AND(A325=A324, U325&gt;99, U324&gt;99), "full access", "")</f>
        <v/>
      </c>
      <c r="Y324" t="str">
        <f>IF(AND(A325=A324, V325&gt;99, V324&gt;99), "full access", "")</f>
        <v/>
      </c>
      <c r="Z324" t="str">
        <f>IF(AND(A325=A324, W325&gt;99, W324&gt;99), "full access", "")</f>
        <v/>
      </c>
      <c r="AA324">
        <f>IF(AND(ISNUMBER(S324), ISNUMBER(T324)), S324 - T324, "")</f>
        <v>0.36067810600000028</v>
      </c>
      <c r="AB324" t="str">
        <f>_xlfn.XLOOKUP(A324, Regions!A:A, Regions!B:B, "Not Found")</f>
        <v>South Asia</v>
      </c>
    </row>
    <row r="325" spans="1:28" ht="12.75" x14ac:dyDescent="0.2">
      <c r="A325" s="1" t="s">
        <v>179</v>
      </c>
      <c r="B325" s="1">
        <v>2020</v>
      </c>
      <c r="C325" s="1">
        <v>109581.08590000001</v>
      </c>
      <c r="D325" s="1">
        <v>47.407997129999998</v>
      </c>
      <c r="E325" s="1">
        <v>94.109034559999998</v>
      </c>
      <c r="F325" s="1">
        <v>2.8564861370000001</v>
      </c>
      <c r="G325" s="1">
        <v>3.0344793069999998</v>
      </c>
      <c r="H325" s="1">
        <v>0</v>
      </c>
      <c r="I325" s="1">
        <v>91.06193322</v>
      </c>
      <c r="J325" s="1">
        <v>3.9595204279999998</v>
      </c>
      <c r="K325" s="1">
        <v>4.978546347</v>
      </c>
      <c r="L325" s="1">
        <v>0</v>
      </c>
      <c r="M325" s="1">
        <v>97.489332500000003</v>
      </c>
      <c r="N325" s="1">
        <v>1.632836465</v>
      </c>
      <c r="O325" s="1">
        <v>0.87783103600000001</v>
      </c>
      <c r="P325" s="1">
        <v>0</v>
      </c>
      <c r="Q325" s="1">
        <f>IF(A325=A324, B325-B324,"")</f>
        <v>5</v>
      </c>
      <c r="R325" t="str">
        <f>IFERROR(IF(A326=A325, (E326-E325)/(B326-B325), ""), "null")</f>
        <v/>
      </c>
      <c r="S325" t="str">
        <f>IFERROR(IF(A326=A325, (I326-I325)/(B326-B325), ""), "null")</f>
        <v/>
      </c>
      <c r="T325" t="str">
        <f>IFERROR(IF(A326=A325, (M326-M325)/(B326-B325), ""), "null")</f>
        <v/>
      </c>
      <c r="U325">
        <f>ROUND(E325,0)</f>
        <v>94</v>
      </c>
      <c r="V325">
        <f>IFERROR(ROUND(I325,0),"null")</f>
        <v>91</v>
      </c>
      <c r="W325">
        <f>IFERROR(ROUND(M325,0), "null")</f>
        <v>97</v>
      </c>
      <c r="X325" t="str">
        <f>IF(AND(A326=A325, U326&gt;99, U325&gt;99), "full access", "")</f>
        <v/>
      </c>
      <c r="Y325" t="str">
        <f>IF(AND(A326=A325, V326&gt;99, V325&gt;99), "full access", "")</f>
        <v/>
      </c>
      <c r="Z325" t="str">
        <f>IF(AND(A326=A325, W326&gt;99, W325&gt;99), "full access", "")</f>
        <v/>
      </c>
      <c r="AA325" t="str">
        <f>IF(AND(ISNUMBER(S325), ISNUMBER(T325)), S325 - T325, "")</f>
        <v/>
      </c>
      <c r="AB325" t="str">
        <f>_xlfn.XLOOKUP(A325, Regions!A:A, Regions!B:B, "Not Found")</f>
        <v>South Asia</v>
      </c>
    </row>
    <row r="326" spans="1:28" ht="12.75" x14ac:dyDescent="0.2">
      <c r="A326" s="1" t="s">
        <v>180</v>
      </c>
      <c r="B326" s="1">
        <v>2015</v>
      </c>
      <c r="C326" s="1">
        <v>38034.074220000002</v>
      </c>
      <c r="D326" s="1">
        <v>60.27799606</v>
      </c>
      <c r="E326" s="1">
        <v>99.232069879999997</v>
      </c>
      <c r="F326" s="1">
        <v>0</v>
      </c>
      <c r="G326" s="1">
        <v>0.76793012459999999</v>
      </c>
      <c r="H326" s="1">
        <v>0</v>
      </c>
      <c r="I326" s="1">
        <v>98.537903229999998</v>
      </c>
      <c r="J326" s="1">
        <v>0</v>
      </c>
      <c r="K326" s="1">
        <v>1.4620967739999999</v>
      </c>
      <c r="L326" s="1">
        <v>0</v>
      </c>
      <c r="M326" s="1">
        <v>99.689516130000001</v>
      </c>
      <c r="N326" s="1">
        <v>0</v>
      </c>
      <c r="O326" s="1">
        <v>0.31048387100000002</v>
      </c>
      <c r="P326" s="1">
        <v>0</v>
      </c>
      <c r="Q326" s="1" t="str">
        <f>IF(A326=A325, B326-B325,"")</f>
        <v/>
      </c>
      <c r="R326">
        <f>IFERROR(IF(A327=A326, (E327-E326)/(B327-B326), ""), "null")</f>
        <v>0.1469043340000013</v>
      </c>
      <c r="S326">
        <f>IFERROR(IF(A327=A326, (I327-I326)/(B327-B326), ""), "null")</f>
        <v>0.29241935400000046</v>
      </c>
      <c r="T326">
        <f>IFERROR(IF(A327=A326, (M327-M326)/(B327-B326), ""), "null")</f>
        <v>5.0967742000000274E-2</v>
      </c>
      <c r="U326">
        <f>ROUND(E326,0)</f>
        <v>99</v>
      </c>
      <c r="V326">
        <f>IFERROR(ROUND(I326,0),"null")</f>
        <v>99</v>
      </c>
      <c r="W326">
        <f>IFERROR(ROUND(M326,0), "null")</f>
        <v>100</v>
      </c>
      <c r="X326" t="str">
        <f>IF(AND(A327=A326, U327&gt;99, U326&gt;99), "full access", "")</f>
        <v/>
      </c>
      <c r="Y326" t="str">
        <f>IF(AND(A327=A326, V327&gt;99, V326&gt;99), "full access", "")</f>
        <v/>
      </c>
      <c r="Z326" t="str">
        <f>IF(AND(A327=A326, W327&gt;99, W326&gt;99), "full access", "")</f>
        <v>full access</v>
      </c>
      <c r="AA326">
        <f>IF(AND(ISNUMBER(S326), ISNUMBER(T326)), S326 - T326, "")</f>
        <v>0.2414516120000002</v>
      </c>
      <c r="AB326" t="str">
        <f>_xlfn.XLOOKUP(A326, Regions!A:A, Regions!B:B, "Not Found")</f>
        <v>Europe &amp; Central Asia</v>
      </c>
    </row>
    <row r="327" spans="1:28" ht="12.75" x14ac:dyDescent="0.2">
      <c r="A327" s="1" t="s">
        <v>180</v>
      </c>
      <c r="B327" s="1">
        <v>2020</v>
      </c>
      <c r="C327" s="1">
        <v>37846.605470000002</v>
      </c>
      <c r="D327" s="1">
        <v>60.043003079999998</v>
      </c>
      <c r="E327" s="1">
        <v>99.966591550000004</v>
      </c>
      <c r="F327" s="1">
        <v>0</v>
      </c>
      <c r="G327" s="1">
        <v>3.3408445289999998E-2</v>
      </c>
      <c r="H327" s="1">
        <v>0</v>
      </c>
      <c r="I327" s="1">
        <v>100</v>
      </c>
      <c r="J327" s="1">
        <v>0</v>
      </c>
      <c r="K327" s="1">
        <v>0</v>
      </c>
      <c r="L327" s="1">
        <v>0</v>
      </c>
      <c r="M327" s="1">
        <v>99.944354840000003</v>
      </c>
      <c r="N327" s="1">
        <v>0</v>
      </c>
      <c r="O327" s="1">
        <v>5.5645161290000002E-2</v>
      </c>
      <c r="P327" s="1">
        <v>0</v>
      </c>
      <c r="Q327" s="1">
        <f>IF(A327=A326, B327-B326,"")</f>
        <v>5</v>
      </c>
      <c r="R327" t="str">
        <f>IFERROR(IF(A328=A327, (E328-E327)/(B328-B327), ""), "null")</f>
        <v/>
      </c>
      <c r="S327" t="str">
        <f>IFERROR(IF(A328=A327, (I328-I327)/(B328-B327), ""), "null")</f>
        <v/>
      </c>
      <c r="T327" t="str">
        <f>IFERROR(IF(A328=A327, (M328-M327)/(B328-B327), ""), "null")</f>
        <v/>
      </c>
      <c r="U327">
        <f>ROUND(E327,0)</f>
        <v>100</v>
      </c>
      <c r="V327">
        <f>IFERROR(ROUND(I327,0),"null")</f>
        <v>100</v>
      </c>
      <c r="W327">
        <f>IFERROR(ROUND(M327,0), "null")</f>
        <v>100</v>
      </c>
      <c r="X327" t="str">
        <f>IF(AND(A328=A327, U328&gt;99, U327&gt;99), "full access", "")</f>
        <v/>
      </c>
      <c r="Y327" t="str">
        <f>IF(AND(A328=A327, V328&gt;99, V327&gt;99), "full access", "")</f>
        <v/>
      </c>
      <c r="Z327" t="str">
        <f>IF(AND(A328=A327, W328&gt;99, W327&gt;99), "full access", "")</f>
        <v/>
      </c>
      <c r="AA327" t="str">
        <f>IF(AND(ISNUMBER(S327), ISNUMBER(T327)), S327 - T327, "")</f>
        <v/>
      </c>
      <c r="AB327" t="str">
        <f>_xlfn.XLOOKUP(A327, Regions!A:A, Regions!B:B, "Not Found")</f>
        <v>Europe &amp; Central Asia</v>
      </c>
    </row>
    <row r="328" spans="1:28" ht="12.75" x14ac:dyDescent="0.2">
      <c r="A328" s="1" t="s">
        <v>181</v>
      </c>
      <c r="B328" s="1">
        <v>2015</v>
      </c>
      <c r="C328" s="1">
        <v>10368.3457</v>
      </c>
      <c r="D328" s="1">
        <v>63.513999939999998</v>
      </c>
      <c r="E328" s="1">
        <v>99.904689840000003</v>
      </c>
      <c r="F328" s="1">
        <v>0</v>
      </c>
      <c r="G328" s="1">
        <v>9.5310157000000006E-2</v>
      </c>
      <c r="H328" s="1">
        <v>0</v>
      </c>
      <c r="I328" s="1">
        <v>99.738776090000002</v>
      </c>
      <c r="J328" s="1">
        <v>0</v>
      </c>
      <c r="K328" s="1">
        <v>0.26122391220000002</v>
      </c>
      <c r="L328" s="1">
        <v>0</v>
      </c>
      <c r="M328" s="1">
        <v>100</v>
      </c>
      <c r="N328" s="1">
        <v>0</v>
      </c>
      <c r="O328" s="1">
        <v>0</v>
      </c>
      <c r="P328" s="1">
        <v>0</v>
      </c>
      <c r="Q328" s="1" t="str">
        <f>IF(A328=A327, B328-B327,"")</f>
        <v/>
      </c>
      <c r="R328">
        <f>IFERROR(IF(A329=A328, (E329-E328)/(B329-B328), ""), "null")</f>
        <v>1.4607659999995803E-3</v>
      </c>
      <c r="S328">
        <f>IFERROR(IF(A329=A328, (I329-I328)/(B329-B328), ""), "null")</f>
        <v>0</v>
      </c>
      <c r="T328">
        <f>IFERROR(IF(A329=A328, (M329-M328)/(B329-B328), ""), "null")</f>
        <v>0</v>
      </c>
      <c r="U328">
        <f>ROUND(E328,0)</f>
        <v>100</v>
      </c>
      <c r="V328">
        <f>IFERROR(ROUND(I328,0),"null")</f>
        <v>100</v>
      </c>
      <c r="W328">
        <f>IFERROR(ROUND(M328,0), "null")</f>
        <v>100</v>
      </c>
      <c r="X328" t="str">
        <f>IF(AND(A329=A328, U329&gt;99, U328&gt;99), "full access", "")</f>
        <v>full access</v>
      </c>
      <c r="Y328" t="str">
        <f>IF(AND(A329=A328, V329&gt;99, V328&gt;99), "full access", "")</f>
        <v>full access</v>
      </c>
      <c r="Z328" t="str">
        <f>IF(AND(A329=A328, W329&gt;99, W328&gt;99), "full access", "")</f>
        <v>full access</v>
      </c>
      <c r="AA328">
        <f>IF(AND(ISNUMBER(S328), ISNUMBER(T328)), S328 - T328, "")</f>
        <v>0</v>
      </c>
      <c r="AB328" t="str">
        <f>_xlfn.XLOOKUP(A328, Regions!A:A, Regions!B:B, "Not Found")</f>
        <v>Europe &amp; Central Asia</v>
      </c>
    </row>
    <row r="329" spans="1:28" ht="12.75" x14ac:dyDescent="0.2">
      <c r="A329" s="1" t="s">
        <v>181</v>
      </c>
      <c r="B329" s="1">
        <v>2020</v>
      </c>
      <c r="C329" s="1">
        <v>10196.70703</v>
      </c>
      <c r="D329" s="1">
        <v>66.309997559999999</v>
      </c>
      <c r="E329" s="1">
        <v>99.911993670000001</v>
      </c>
      <c r="F329" s="1">
        <v>0</v>
      </c>
      <c r="G329" s="1">
        <v>8.8006333689999994E-2</v>
      </c>
      <c r="H329" s="1">
        <v>0</v>
      </c>
      <c r="I329" s="1">
        <v>99.738776090000002</v>
      </c>
      <c r="J329" s="1">
        <v>0</v>
      </c>
      <c r="K329" s="1">
        <v>0.26122391220000002</v>
      </c>
      <c r="L329" s="1">
        <v>0</v>
      </c>
      <c r="M329" s="1">
        <v>100</v>
      </c>
      <c r="N329" s="1">
        <v>0</v>
      </c>
      <c r="O329" s="1">
        <v>0</v>
      </c>
      <c r="P329" s="1">
        <v>0</v>
      </c>
      <c r="Q329" s="1">
        <f>IF(A329=A328, B329-B328,"")</f>
        <v>5</v>
      </c>
      <c r="R329" t="str">
        <f>IFERROR(IF(A330=A329, (E330-E329)/(B330-B329), ""), "null")</f>
        <v/>
      </c>
      <c r="S329" t="str">
        <f>IFERROR(IF(A330=A329, (I330-I329)/(B330-B329), ""), "null")</f>
        <v/>
      </c>
      <c r="T329" t="str">
        <f>IFERROR(IF(A330=A329, (M330-M329)/(B330-B329), ""), "null")</f>
        <v/>
      </c>
      <c r="U329">
        <f>ROUND(E329,0)</f>
        <v>100</v>
      </c>
      <c r="V329">
        <f>IFERROR(ROUND(I329,0),"null")</f>
        <v>100</v>
      </c>
      <c r="W329">
        <f>IFERROR(ROUND(M329,0), "null")</f>
        <v>100</v>
      </c>
      <c r="X329" t="str">
        <f>IF(AND(A330=A329, U330&gt;99, U329&gt;99), "full access", "")</f>
        <v/>
      </c>
      <c r="Y329" t="str">
        <f>IF(AND(A330=A329, V330&gt;99, V329&gt;99), "full access", "")</f>
        <v/>
      </c>
      <c r="Z329" t="str">
        <f>IF(AND(A330=A329, W330&gt;99, W329&gt;99), "full access", "")</f>
        <v/>
      </c>
      <c r="AA329" t="str">
        <f>IF(AND(ISNUMBER(S329), ISNUMBER(T329)), S329 - T329, "")</f>
        <v/>
      </c>
      <c r="AB329" t="str">
        <f>_xlfn.XLOOKUP(A329, Regions!A:A, Regions!B:B, "Not Found")</f>
        <v>Europe &amp; Central Asia</v>
      </c>
    </row>
    <row r="330" spans="1:28" ht="12.75" x14ac:dyDescent="0.2">
      <c r="A330" s="1" t="s">
        <v>182</v>
      </c>
      <c r="B330" s="1">
        <v>2015</v>
      </c>
      <c r="C330" s="1">
        <v>3381.5119629999999</v>
      </c>
      <c r="D330" s="1">
        <v>93.624000550000005</v>
      </c>
      <c r="E330" s="1">
        <v>99.425449760000006</v>
      </c>
      <c r="F330" s="1">
        <v>0</v>
      </c>
      <c r="G330" s="1">
        <v>0.57455024300000002</v>
      </c>
      <c r="H330" s="1">
        <v>0</v>
      </c>
      <c r="I330" s="1" t="s">
        <v>21</v>
      </c>
      <c r="J330" s="1" t="s">
        <v>21</v>
      </c>
      <c r="K330" s="1" t="s">
        <v>21</v>
      </c>
      <c r="L330" s="1" t="s">
        <v>21</v>
      </c>
      <c r="M330" s="1" t="s">
        <v>21</v>
      </c>
      <c r="N330" s="1" t="s">
        <v>21</v>
      </c>
      <c r="O330" s="1" t="s">
        <v>21</v>
      </c>
      <c r="P330" s="1" t="s">
        <v>21</v>
      </c>
      <c r="Q330" s="1" t="str">
        <f>IF(A330=A329, B330-B329,"")</f>
        <v/>
      </c>
      <c r="R330">
        <f>IFERROR(IF(A331=A330, (E331-E330)/(B331-B330), ""), "null")</f>
        <v>0.11491004799999871</v>
      </c>
      <c r="S330" t="str">
        <f>IFERROR(IF(A331=A330, (I331-I330)/(B331-B330), ""), "null")</f>
        <v>null</v>
      </c>
      <c r="T330" t="str">
        <f>IFERROR(IF(A331=A330, (M331-M330)/(B331-B330), ""), "null")</f>
        <v>null</v>
      </c>
      <c r="U330">
        <f>ROUND(E330,0)</f>
        <v>99</v>
      </c>
      <c r="V330" t="str">
        <f>IFERROR(ROUND(I330,0),"null")</f>
        <v>null</v>
      </c>
      <c r="W330" t="str">
        <f>IFERROR(ROUND(M330,0), "null")</f>
        <v>null</v>
      </c>
      <c r="X330" t="str">
        <f>IF(AND(A331=A330, U331&gt;99, U330&gt;99), "full access", "")</f>
        <v/>
      </c>
      <c r="Y330" t="str">
        <f>IF(AND(A331=A330, V331&gt;99, V330&gt;99), "full access", "")</f>
        <v>full access</v>
      </c>
      <c r="Z330" t="str">
        <f>IF(AND(A331=A330, W331&gt;99, W330&gt;99), "full access", "")</f>
        <v>full access</v>
      </c>
      <c r="AA330" t="str">
        <f>IF(AND(ISNUMBER(S330), ISNUMBER(T330)), S330 - T330, "")</f>
        <v/>
      </c>
      <c r="AB330" t="str">
        <f>_xlfn.XLOOKUP(A330, Regions!A:A, Regions!B:B, "Not Found")</f>
        <v>Latin America &amp; Caribbean</v>
      </c>
    </row>
    <row r="331" spans="1:28" ht="12.75" x14ac:dyDescent="0.2">
      <c r="A331" s="1" t="s">
        <v>182</v>
      </c>
      <c r="B331" s="1">
        <v>2020</v>
      </c>
      <c r="C331" s="1">
        <v>2860.8400879999999</v>
      </c>
      <c r="D331" s="1">
        <v>93.581001279999995</v>
      </c>
      <c r="E331" s="1">
        <v>100</v>
      </c>
      <c r="F331" s="1">
        <v>0</v>
      </c>
      <c r="G331" s="1">
        <v>0</v>
      </c>
      <c r="H331" s="1">
        <v>0</v>
      </c>
      <c r="I331" s="1" t="s">
        <v>21</v>
      </c>
      <c r="J331" s="1" t="s">
        <v>21</v>
      </c>
      <c r="K331" s="1" t="s">
        <v>21</v>
      </c>
      <c r="L331" s="1" t="s">
        <v>21</v>
      </c>
      <c r="M331" s="1" t="s">
        <v>21</v>
      </c>
      <c r="N331" s="1" t="s">
        <v>21</v>
      </c>
      <c r="O331" s="1" t="s">
        <v>21</v>
      </c>
      <c r="P331" s="1" t="s">
        <v>21</v>
      </c>
      <c r="Q331" s="1">
        <f>IF(A331=A330, B331-B330,"")</f>
        <v>5</v>
      </c>
      <c r="R331" t="str">
        <f>IFERROR(IF(A332=A331, (E332-E331)/(B332-B331), ""), "null")</f>
        <v/>
      </c>
      <c r="S331" t="str">
        <f>IFERROR(IF(A332=A331, (I332-I331)/(B332-B331), ""), "null")</f>
        <v/>
      </c>
      <c r="T331" t="str">
        <f>IFERROR(IF(A332=A331, (M332-M331)/(B332-B331), ""), "null")</f>
        <v/>
      </c>
      <c r="U331">
        <f>ROUND(E331,0)</f>
        <v>100</v>
      </c>
      <c r="V331" t="str">
        <f>IFERROR(ROUND(I331,0),"null")</f>
        <v>null</v>
      </c>
      <c r="W331" t="str">
        <f>IFERROR(ROUND(M331,0), "null")</f>
        <v>null</v>
      </c>
      <c r="X331" t="str">
        <f>IF(AND(A332=A331, U332&gt;99, U331&gt;99), "full access", "")</f>
        <v/>
      </c>
      <c r="Y331" t="str">
        <f>IF(AND(A332=A331, V332&gt;99, V331&gt;99), "full access", "")</f>
        <v/>
      </c>
      <c r="Z331" t="str">
        <f>IF(AND(A332=A331, W332&gt;99, W331&gt;99), "full access", "")</f>
        <v/>
      </c>
      <c r="AA331" t="str">
        <f>IF(AND(ISNUMBER(S331), ISNUMBER(T331)), S331 - T331, "")</f>
        <v/>
      </c>
      <c r="AB331" t="str">
        <f>_xlfn.XLOOKUP(A331, Regions!A:A, Regions!B:B, "Not Found")</f>
        <v>Latin America &amp; Caribbean</v>
      </c>
    </row>
    <row r="332" spans="1:28" ht="12.75" x14ac:dyDescent="0.2">
      <c r="A332" s="1" t="s">
        <v>183</v>
      </c>
      <c r="B332" s="1">
        <v>2015</v>
      </c>
      <c r="C332" s="1">
        <v>2565.7080080000001</v>
      </c>
      <c r="D332" s="1">
        <v>98.944992069999998</v>
      </c>
      <c r="E332" s="1">
        <v>99.691501380000005</v>
      </c>
      <c r="F332" s="1">
        <v>0</v>
      </c>
      <c r="G332" s="1">
        <v>0.30849861699999997</v>
      </c>
      <c r="H332" s="1">
        <v>0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1" t="s">
        <v>21</v>
      </c>
      <c r="P332" s="1" t="s">
        <v>21</v>
      </c>
      <c r="Q332" s="1" t="str">
        <f>IF(A332=A331, B332-B331,"")</f>
        <v/>
      </c>
      <c r="R332">
        <f>IFERROR(IF(A333=A332, (E333-E332)/(B333-B332), ""), "null")</f>
        <v>-2.4679888000000004E-2</v>
      </c>
      <c r="S332" t="str">
        <f>IFERROR(IF(A333=A332, (I333-I332)/(B333-B332), ""), "null")</f>
        <v>null</v>
      </c>
      <c r="T332" t="str">
        <f>IFERROR(IF(A333=A332, (M333-M332)/(B333-B332), ""), "null")</f>
        <v>null</v>
      </c>
      <c r="U332">
        <f>ROUND(E332,0)</f>
        <v>100</v>
      </c>
      <c r="V332" t="str">
        <f>IFERROR(ROUND(I332,0),"null")</f>
        <v>null</v>
      </c>
      <c r="W332" t="str">
        <f>IFERROR(ROUND(M332,0), "null")</f>
        <v>null</v>
      </c>
      <c r="X332" t="str">
        <f>IF(AND(A333=A332, U333&gt;99, U332&gt;99), "full access", "")</f>
        <v>full access</v>
      </c>
      <c r="Y332" t="str">
        <f>IF(AND(A333=A332, V333&gt;99, V332&gt;99), "full access", "")</f>
        <v>full access</v>
      </c>
      <c r="Z332" t="str">
        <f>IF(AND(A333=A332, W333&gt;99, W332&gt;99), "full access", "")</f>
        <v>full access</v>
      </c>
      <c r="AA332" t="str">
        <f>IF(AND(ISNUMBER(S332), ISNUMBER(T332)), S332 - T332, "")</f>
        <v/>
      </c>
      <c r="AB332" t="str">
        <f>_xlfn.XLOOKUP(A332, Regions!A:A, Regions!B:B, "Not Found")</f>
        <v>Europe &amp; Central Asia</v>
      </c>
    </row>
    <row r="333" spans="1:28" ht="12.75" x14ac:dyDescent="0.2">
      <c r="A333" s="1" t="s">
        <v>183</v>
      </c>
      <c r="B333" s="1">
        <v>2020</v>
      </c>
      <c r="C333" s="1">
        <v>2881.0600589999999</v>
      </c>
      <c r="D333" s="1">
        <v>99.23500061</v>
      </c>
      <c r="E333" s="1">
        <v>99.568101940000005</v>
      </c>
      <c r="F333" s="1">
        <v>0</v>
      </c>
      <c r="G333" s="1">
        <v>0.4318980637</v>
      </c>
      <c r="H333" s="1">
        <v>0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1" t="s">
        <v>21</v>
      </c>
      <c r="P333" s="1" t="s">
        <v>21</v>
      </c>
      <c r="Q333" s="1">
        <f>IF(A333=A332, B333-B332,"")</f>
        <v>5</v>
      </c>
      <c r="R333" t="str">
        <f>IFERROR(IF(A334=A333, (E334-E333)/(B334-B333), ""), "null")</f>
        <v/>
      </c>
      <c r="S333" t="str">
        <f>IFERROR(IF(A334=A333, (I334-I333)/(B334-B333), ""), "null")</f>
        <v/>
      </c>
      <c r="T333" t="str">
        <f>IFERROR(IF(A334=A333, (M334-M333)/(B334-B333), ""), "null")</f>
        <v/>
      </c>
      <c r="U333">
        <f>ROUND(E333,0)</f>
        <v>100</v>
      </c>
      <c r="V333" t="str">
        <f>IFERROR(ROUND(I333,0),"null")</f>
        <v>null</v>
      </c>
      <c r="W333" t="str">
        <f>IFERROR(ROUND(M333,0), "null")</f>
        <v>null</v>
      </c>
      <c r="X333" t="str">
        <f>IF(AND(A334=A333, U334&gt;99, U333&gt;99), "full access", "")</f>
        <v/>
      </c>
      <c r="Y333" t="str">
        <f>IF(AND(A334=A333, V334&gt;99, V333&gt;99), "full access", "")</f>
        <v/>
      </c>
      <c r="Z333" t="str">
        <f>IF(AND(A334=A333, W334&gt;99, W333&gt;99), "full access", "")</f>
        <v/>
      </c>
      <c r="AA333" t="str">
        <f>IF(AND(ISNUMBER(S333), ISNUMBER(T333)), S333 - T333, "")</f>
        <v/>
      </c>
      <c r="AB333" t="str">
        <f>_xlfn.XLOOKUP(A333, Regions!A:A, Regions!B:B, "Not Found")</f>
        <v>Europe &amp; Central Asia</v>
      </c>
    </row>
    <row r="334" spans="1:28" ht="12.75" x14ac:dyDescent="0.2">
      <c r="A334" s="1" t="s">
        <v>184</v>
      </c>
      <c r="B334" s="1">
        <v>2015</v>
      </c>
      <c r="C334" s="1">
        <v>50823.085939999997</v>
      </c>
      <c r="D334" s="1">
        <v>81.634002690000003</v>
      </c>
      <c r="E334" s="1">
        <v>99.472746409999999</v>
      </c>
      <c r="F334" s="1">
        <v>0</v>
      </c>
      <c r="G334" s="1">
        <v>0.5272535907</v>
      </c>
      <c r="H334" s="1">
        <v>0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1" t="s">
        <v>21</v>
      </c>
      <c r="P334" s="1" t="s">
        <v>21</v>
      </c>
      <c r="Q334" s="1" t="str">
        <f>IF(A334=A333, B334-B333,"")</f>
        <v/>
      </c>
      <c r="R334">
        <f>IFERROR(IF(A335=A334, (E335-E334)/(B335-B334), ""), "null")</f>
        <v>9.1730047999999439E-2</v>
      </c>
      <c r="S334" t="str">
        <f>IFERROR(IF(A335=A334, (I335-I334)/(B335-B334), ""), "null")</f>
        <v>null</v>
      </c>
      <c r="T334" t="str">
        <f>IFERROR(IF(A335=A334, (M335-M334)/(B335-B334), ""), "null")</f>
        <v>null</v>
      </c>
      <c r="U334">
        <f>ROUND(E334,0)</f>
        <v>99</v>
      </c>
      <c r="V334" t="str">
        <f>IFERROR(ROUND(I334,0),"null")</f>
        <v>null</v>
      </c>
      <c r="W334" t="str">
        <f>IFERROR(ROUND(M334,0), "null")</f>
        <v>null</v>
      </c>
      <c r="X334" t="str">
        <f>IF(AND(A335=A334, U335&gt;99, U334&gt;99), "full access", "")</f>
        <v/>
      </c>
      <c r="Y334" t="str">
        <f>IF(AND(A335=A334, V335&gt;99, V334&gt;99), "full access", "")</f>
        <v>full access</v>
      </c>
      <c r="Z334" t="str">
        <f>IF(AND(A335=A334, W335&gt;99, W334&gt;99), "full access", "")</f>
        <v>full access</v>
      </c>
      <c r="AA334" t="str">
        <f>IF(AND(ISNUMBER(S334), ISNUMBER(T334)), S334 - T334, "")</f>
        <v/>
      </c>
      <c r="AB334" t="str">
        <f>_xlfn.XLOOKUP(A334, Regions!A:A, Regions!B:B, "Not Found")</f>
        <v>East Asia &amp; Pacific</v>
      </c>
    </row>
    <row r="335" spans="1:28" ht="12.75" x14ac:dyDescent="0.2">
      <c r="A335" s="1" t="s">
        <v>184</v>
      </c>
      <c r="B335" s="1">
        <v>2020</v>
      </c>
      <c r="C335" s="1">
        <v>51269.183590000001</v>
      </c>
      <c r="D335" s="1">
        <v>81.414001459999994</v>
      </c>
      <c r="E335" s="1">
        <v>99.931396649999996</v>
      </c>
      <c r="F335" s="1">
        <v>0</v>
      </c>
      <c r="G335" s="1">
        <v>6.8603352960000002E-2</v>
      </c>
      <c r="H335" s="1">
        <v>0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1" t="s">
        <v>21</v>
      </c>
      <c r="P335" s="1" t="s">
        <v>21</v>
      </c>
      <c r="Q335" s="1">
        <f>IF(A335=A334, B335-B334,"")</f>
        <v>5</v>
      </c>
      <c r="R335" t="str">
        <f>IFERROR(IF(A336=A335, (E336-E335)/(B336-B335), ""), "null")</f>
        <v/>
      </c>
      <c r="S335" t="str">
        <f>IFERROR(IF(A336=A335, (I336-I335)/(B336-B335), ""), "null")</f>
        <v/>
      </c>
      <c r="T335" t="str">
        <f>IFERROR(IF(A336=A335, (M336-M335)/(B336-B335), ""), "null")</f>
        <v/>
      </c>
      <c r="U335">
        <f>ROUND(E335,0)</f>
        <v>100</v>
      </c>
      <c r="V335" t="str">
        <f>IFERROR(ROUND(I335,0),"null")</f>
        <v>null</v>
      </c>
      <c r="W335" t="str">
        <f>IFERROR(ROUND(M335,0), "null")</f>
        <v>null</v>
      </c>
      <c r="X335" t="str">
        <f>IF(AND(A336=A335, U336&gt;99, U335&gt;99), "full access", "")</f>
        <v/>
      </c>
      <c r="Y335" t="str">
        <f>IF(AND(A336=A335, V336&gt;99, V335&gt;99), "full access", "")</f>
        <v/>
      </c>
      <c r="Z335" t="str">
        <f>IF(AND(A336=A335, W336&gt;99, W335&gt;99), "full access", "")</f>
        <v/>
      </c>
      <c r="AA335" t="str">
        <f>IF(AND(ISNUMBER(S335), ISNUMBER(T335)), S335 - T335, "")</f>
        <v/>
      </c>
      <c r="AB335" t="str">
        <f>_xlfn.XLOOKUP(A335, Regions!A:A, Regions!B:B, "Not Found")</f>
        <v>East Asia &amp; Pacific</v>
      </c>
    </row>
    <row r="336" spans="1:28" ht="12.75" x14ac:dyDescent="0.2">
      <c r="A336" s="1" t="s">
        <v>185</v>
      </c>
      <c r="B336" s="1">
        <v>2015</v>
      </c>
      <c r="C336" s="1">
        <v>4070.705078</v>
      </c>
      <c r="D336" s="1">
        <v>42.489997860000003</v>
      </c>
      <c r="E336" s="1">
        <v>88.576031900000004</v>
      </c>
      <c r="F336" s="1">
        <v>1.485629517</v>
      </c>
      <c r="G336" s="1">
        <v>9.9383385820000001</v>
      </c>
      <c r="H336" s="1">
        <v>0</v>
      </c>
      <c r="I336" s="1">
        <v>82.542490749999999</v>
      </c>
      <c r="J336" s="1">
        <v>1.4702224820000001</v>
      </c>
      <c r="K336" s="1">
        <v>15.987286770000001</v>
      </c>
      <c r="L336" s="1">
        <v>0</v>
      </c>
      <c r="M336" s="1">
        <v>96.742399399999996</v>
      </c>
      <c r="N336" s="1">
        <v>1.5064828610000001</v>
      </c>
      <c r="O336" s="1">
        <v>1.7511177389999999</v>
      </c>
      <c r="P336" s="1">
        <v>0</v>
      </c>
      <c r="Q336" s="1" t="str">
        <f>IF(A336=A335, B336-B335,"")</f>
        <v/>
      </c>
      <c r="R336">
        <f>IFERROR(IF(A337=A336, (E337-E336)/(B337-B336), ""), "null")</f>
        <v>0.39878606799999827</v>
      </c>
      <c r="S336">
        <f>IFERROR(IF(A337=A336, (I337-I336)/(B337-B336), ""), "null")</f>
        <v>0.58770947399999895</v>
      </c>
      <c r="T336">
        <f>IFERROR(IF(A337=A336, (M337-M336)/(B337-B336), ""), "null")</f>
        <v>0.12300901600000032</v>
      </c>
      <c r="U336">
        <f>ROUND(E336,0)</f>
        <v>89</v>
      </c>
      <c r="V336">
        <f>IFERROR(ROUND(I336,0),"null")</f>
        <v>83</v>
      </c>
      <c r="W336">
        <f>IFERROR(ROUND(M336,0), "null")</f>
        <v>97</v>
      </c>
      <c r="X336" t="str">
        <f>IF(AND(A337=A336, U337&gt;99, U336&gt;99), "full access", "")</f>
        <v/>
      </c>
      <c r="Y336" t="str">
        <f>IF(AND(A337=A336, V337&gt;99, V336&gt;99), "full access", "")</f>
        <v/>
      </c>
      <c r="Z336" t="str">
        <f>IF(AND(A337=A336, W337&gt;99, W336&gt;99), "full access", "")</f>
        <v/>
      </c>
      <c r="AA336">
        <f>IF(AND(ISNUMBER(S336), ISNUMBER(T336)), S336 - T336, "")</f>
        <v>0.46470045799999865</v>
      </c>
      <c r="AB336" t="str">
        <f>_xlfn.XLOOKUP(A336, Regions!A:A, Regions!B:B, "Not Found")</f>
        <v>Europe &amp; Central Asia</v>
      </c>
    </row>
    <row r="337" spans="1:28" ht="12.75" x14ac:dyDescent="0.2">
      <c r="A337" s="1" t="s">
        <v>185</v>
      </c>
      <c r="B337" s="1">
        <v>2020</v>
      </c>
      <c r="C337" s="1">
        <v>4033.9628910000001</v>
      </c>
      <c r="D337" s="1">
        <v>42.849002839999997</v>
      </c>
      <c r="E337" s="1">
        <v>90.569962239999995</v>
      </c>
      <c r="F337" s="1">
        <v>1.519776762</v>
      </c>
      <c r="G337" s="1">
        <v>7.910260997</v>
      </c>
      <c r="H337" s="1">
        <v>0</v>
      </c>
      <c r="I337" s="1">
        <v>85.481038119999994</v>
      </c>
      <c r="J337" s="1">
        <v>1.52256302</v>
      </c>
      <c r="K337" s="1">
        <v>12.996398859999999</v>
      </c>
      <c r="L337" s="1">
        <v>0</v>
      </c>
      <c r="M337" s="1">
        <v>97.357444479999998</v>
      </c>
      <c r="N337" s="1">
        <v>1.516060408</v>
      </c>
      <c r="O337" s="1">
        <v>1.1264951110000001</v>
      </c>
      <c r="P337" s="1">
        <v>0</v>
      </c>
      <c r="Q337" s="1">
        <f>IF(A337=A336, B337-B336,"")</f>
        <v>5</v>
      </c>
      <c r="R337" t="str">
        <f>IFERROR(IF(A338=A337, (E338-E337)/(B338-B337), ""), "null")</f>
        <v/>
      </c>
      <c r="S337" t="str">
        <f>IFERROR(IF(A338=A337, (I338-I337)/(B338-B337), ""), "null")</f>
        <v/>
      </c>
      <c r="T337" t="str">
        <f>IFERROR(IF(A338=A337, (M338-M337)/(B338-B337), ""), "null")</f>
        <v/>
      </c>
      <c r="U337">
        <f>ROUND(E337,0)</f>
        <v>91</v>
      </c>
      <c r="V337">
        <f>IFERROR(ROUND(I337,0),"null")</f>
        <v>85</v>
      </c>
      <c r="W337">
        <f>IFERROR(ROUND(M337,0), "null")</f>
        <v>97</v>
      </c>
      <c r="X337" t="str">
        <f>IF(AND(A338=A337, U338&gt;99, U337&gt;99), "full access", "")</f>
        <v/>
      </c>
      <c r="Y337" t="str">
        <f>IF(AND(A338=A337, V338&gt;99, V337&gt;99), "full access", "")</f>
        <v/>
      </c>
      <c r="Z337" t="str">
        <f>IF(AND(A338=A337, W338&gt;99, W337&gt;99), "full access", "")</f>
        <v/>
      </c>
      <c r="AA337" t="str">
        <f>IF(AND(ISNUMBER(S337), ISNUMBER(T337)), S337 - T337, "")</f>
        <v/>
      </c>
      <c r="AB337" t="str">
        <f>_xlfn.XLOOKUP(A337, Regions!A:A, Regions!B:B, "Not Found")</f>
        <v>Europe &amp; Central Asia</v>
      </c>
    </row>
    <row r="338" spans="1:28" ht="12.75" x14ac:dyDescent="0.2">
      <c r="A338" s="1" t="s">
        <v>186</v>
      </c>
      <c r="B338" s="1">
        <v>2015</v>
      </c>
      <c r="C338" s="1">
        <v>863.35900879999997</v>
      </c>
      <c r="D338" s="1">
        <v>99.339004520000003</v>
      </c>
      <c r="E338" s="1">
        <v>99.911530189999993</v>
      </c>
      <c r="F338" s="1">
        <v>0</v>
      </c>
      <c r="G338" s="1">
        <v>8.8469814100000002E-2</v>
      </c>
      <c r="H338" s="1">
        <v>0</v>
      </c>
      <c r="I338" s="1" t="s">
        <v>21</v>
      </c>
      <c r="J338" s="1" t="s">
        <v>21</v>
      </c>
      <c r="K338" s="1" t="s">
        <v>21</v>
      </c>
      <c r="L338" s="1" t="s">
        <v>21</v>
      </c>
      <c r="M338" s="1" t="s">
        <v>21</v>
      </c>
      <c r="N338" s="1" t="s">
        <v>21</v>
      </c>
      <c r="O338" s="1" t="s">
        <v>21</v>
      </c>
      <c r="P338" s="1" t="s">
        <v>21</v>
      </c>
      <c r="Q338" s="1" t="str">
        <f>IF(A338=A337, B338-B337,"")</f>
        <v/>
      </c>
      <c r="R338">
        <f>IFERROR(IF(A339=A338, (E339-E338)/(B339-B338), ""), "null")</f>
        <v>1.7693962000001305E-2</v>
      </c>
      <c r="S338" t="str">
        <f>IFERROR(IF(A339=A338, (I339-I338)/(B339-B338), ""), "null")</f>
        <v>null</v>
      </c>
      <c r="T338" t="str">
        <f>IFERROR(IF(A339=A338, (M339-M338)/(B339-B338), ""), "null")</f>
        <v>null</v>
      </c>
      <c r="U338">
        <f>ROUND(E338,0)</f>
        <v>100</v>
      </c>
      <c r="V338" t="str">
        <f>IFERROR(ROUND(I338,0),"null")</f>
        <v>null</v>
      </c>
      <c r="W338" t="str">
        <f>IFERROR(ROUND(M338,0), "null")</f>
        <v>null</v>
      </c>
      <c r="X338" t="str">
        <f>IF(AND(A339=A338, U339&gt;99, U338&gt;99), "full access", "")</f>
        <v>full access</v>
      </c>
      <c r="Y338" t="str">
        <f>IF(AND(A339=A338, V339&gt;99, V338&gt;99), "full access", "")</f>
        <v>full access</v>
      </c>
      <c r="Z338" t="str">
        <f>IF(AND(A339=A338, W339&gt;99, W338&gt;99), "full access", "")</f>
        <v>full access</v>
      </c>
      <c r="AA338" t="str">
        <f>IF(AND(ISNUMBER(S338), ISNUMBER(T338)), S338 - T338, "")</f>
        <v/>
      </c>
      <c r="AB338" t="str">
        <f>_xlfn.XLOOKUP(A338, Regions!A:A, Regions!B:B, "Not Found")</f>
        <v>Not Found</v>
      </c>
    </row>
    <row r="339" spans="1:28" ht="12.75" x14ac:dyDescent="0.2">
      <c r="A339" s="1" t="s">
        <v>186</v>
      </c>
      <c r="B339" s="1">
        <v>2020</v>
      </c>
      <c r="C339" s="1">
        <v>895.30798340000001</v>
      </c>
      <c r="D339" s="1">
        <v>99.659004210000006</v>
      </c>
      <c r="E339" s="1">
        <v>100</v>
      </c>
      <c r="F339" s="1">
        <v>0</v>
      </c>
      <c r="G339" s="1">
        <v>0</v>
      </c>
      <c r="H339" s="1">
        <v>0</v>
      </c>
      <c r="I339" s="1" t="s">
        <v>21</v>
      </c>
      <c r="J339" s="1" t="s">
        <v>21</v>
      </c>
      <c r="K339" s="1" t="s">
        <v>21</v>
      </c>
      <c r="L339" s="1" t="s">
        <v>21</v>
      </c>
      <c r="M339" s="1" t="s">
        <v>21</v>
      </c>
      <c r="N339" s="1" t="s">
        <v>21</v>
      </c>
      <c r="O339" s="1" t="s">
        <v>21</v>
      </c>
      <c r="P339" s="1" t="s">
        <v>21</v>
      </c>
      <c r="Q339" s="1">
        <f>IF(A339=A338, B339-B338,"")</f>
        <v>5</v>
      </c>
      <c r="R339" t="str">
        <f>IFERROR(IF(A340=A339, (E340-E339)/(B340-B339), ""), "null")</f>
        <v/>
      </c>
      <c r="S339" t="str">
        <f>IFERROR(IF(A340=A339, (I340-I339)/(B340-B339), ""), "null")</f>
        <v/>
      </c>
      <c r="T339" t="str">
        <f>IFERROR(IF(A340=A339, (M340-M339)/(B340-B339), ""), "null")</f>
        <v/>
      </c>
      <c r="U339">
        <f>ROUND(E339,0)</f>
        <v>100</v>
      </c>
      <c r="V339" t="str">
        <f>IFERROR(ROUND(I339,0),"null")</f>
        <v>null</v>
      </c>
      <c r="W339" t="str">
        <f>IFERROR(ROUND(M339,0), "null")</f>
        <v>null</v>
      </c>
      <c r="X339" t="str">
        <f>IF(AND(A340=A339, U340&gt;99, U339&gt;99), "full access", "")</f>
        <v/>
      </c>
      <c r="Y339" t="str">
        <f>IF(AND(A340=A339, V340&gt;99, V339&gt;99), "full access", "")</f>
        <v/>
      </c>
      <c r="Z339" t="str">
        <f>IF(AND(A340=A339, W340&gt;99, W339&gt;99), "full access", "")</f>
        <v/>
      </c>
      <c r="AA339" t="str">
        <f>IF(AND(ISNUMBER(S339), ISNUMBER(T339)), S339 - T339, "")</f>
        <v/>
      </c>
      <c r="AB339" t="str">
        <f>_xlfn.XLOOKUP(A339, Regions!A:A, Regions!B:B, "Not Found")</f>
        <v>Not Found</v>
      </c>
    </row>
    <row r="340" spans="1:28" ht="12.75" x14ac:dyDescent="0.2">
      <c r="A340" s="1" t="s">
        <v>187</v>
      </c>
      <c r="B340" s="1">
        <v>2015</v>
      </c>
      <c r="C340" s="1">
        <v>19925.181639999999</v>
      </c>
      <c r="D340" s="1">
        <v>53.886997219999998</v>
      </c>
      <c r="E340" s="1">
        <v>100</v>
      </c>
      <c r="F340" s="1">
        <v>0</v>
      </c>
      <c r="G340" s="1">
        <v>0</v>
      </c>
      <c r="H340" s="1">
        <v>0</v>
      </c>
      <c r="I340" s="1">
        <v>100</v>
      </c>
      <c r="J340" s="1">
        <v>0</v>
      </c>
      <c r="K340" s="1">
        <v>0</v>
      </c>
      <c r="L340" s="1">
        <v>0</v>
      </c>
      <c r="M340" s="1">
        <v>100</v>
      </c>
      <c r="N340" s="1">
        <v>0</v>
      </c>
      <c r="O340" s="1">
        <v>0</v>
      </c>
      <c r="P340" s="1">
        <v>0</v>
      </c>
      <c r="Q340" s="1" t="str">
        <f>IF(A340=A339, B340-B339,"")</f>
        <v/>
      </c>
      <c r="R340">
        <f>IFERROR(IF(A341=A340, (E341-E340)/(B341-B340), ""), "null")</f>
        <v>0</v>
      </c>
      <c r="S340">
        <f>IFERROR(IF(A341=A340, (I341-I340)/(B341-B340), ""), "null")</f>
        <v>0</v>
      </c>
      <c r="T340">
        <f>IFERROR(IF(A341=A340, (M341-M340)/(B341-B340), ""), "null")</f>
        <v>0</v>
      </c>
      <c r="U340">
        <f>ROUND(E340,0)</f>
        <v>100</v>
      </c>
      <c r="V340">
        <f>IFERROR(ROUND(I340,0),"null")</f>
        <v>100</v>
      </c>
      <c r="W340">
        <f>IFERROR(ROUND(M340,0), "null")</f>
        <v>100</v>
      </c>
      <c r="X340" t="str">
        <f>IF(AND(A341=A340, U341&gt;99, U340&gt;99), "full access", "")</f>
        <v>full access</v>
      </c>
      <c r="Y340" t="str">
        <f>IF(AND(A341=A340, V341&gt;99, V340&gt;99), "full access", "")</f>
        <v>full access</v>
      </c>
      <c r="Z340" t="str">
        <f>IF(AND(A341=A340, W341&gt;99, W340&gt;99), "full access", "")</f>
        <v>full access</v>
      </c>
      <c r="AA340">
        <f>IF(AND(ISNUMBER(S340), ISNUMBER(T340)), S340 - T340, "")</f>
        <v>0</v>
      </c>
      <c r="AB340" t="str">
        <f>_xlfn.XLOOKUP(A340, Regions!A:A, Regions!B:B, "Not Found")</f>
        <v>Europe &amp; Central Asia</v>
      </c>
    </row>
    <row r="341" spans="1:28" ht="12.75" x14ac:dyDescent="0.2">
      <c r="A341" s="1" t="s">
        <v>187</v>
      </c>
      <c r="B341" s="1">
        <v>2020</v>
      </c>
      <c r="C341" s="1">
        <v>19237.681639999999</v>
      </c>
      <c r="D341" s="1">
        <v>54.194000240000001</v>
      </c>
      <c r="E341" s="1">
        <v>100</v>
      </c>
      <c r="F341" s="1">
        <v>0</v>
      </c>
      <c r="G341" s="1">
        <v>0</v>
      </c>
      <c r="H341" s="1">
        <v>0</v>
      </c>
      <c r="I341" s="1">
        <v>100</v>
      </c>
      <c r="J341" s="1">
        <v>0</v>
      </c>
      <c r="K341" s="1">
        <v>0</v>
      </c>
      <c r="L341" s="1">
        <v>0</v>
      </c>
      <c r="M341" s="1">
        <v>100</v>
      </c>
      <c r="N341" s="1">
        <v>0</v>
      </c>
      <c r="O341" s="1">
        <v>0</v>
      </c>
      <c r="P341" s="1">
        <v>0</v>
      </c>
      <c r="Q341" s="1">
        <f>IF(A341=A340, B341-B340,"")</f>
        <v>5</v>
      </c>
      <c r="R341" t="str">
        <f>IFERROR(IF(A342=A341, (E342-E341)/(B342-B341), ""), "null")</f>
        <v/>
      </c>
      <c r="S341" t="str">
        <f>IFERROR(IF(A342=A341, (I342-I341)/(B342-B341), ""), "null")</f>
        <v/>
      </c>
      <c r="T341" t="str">
        <f>IFERROR(IF(A342=A341, (M342-M341)/(B342-B341), ""), "null")</f>
        <v/>
      </c>
      <c r="U341">
        <f>ROUND(E341,0)</f>
        <v>100</v>
      </c>
      <c r="V341">
        <f>IFERROR(ROUND(I341,0),"null")</f>
        <v>100</v>
      </c>
      <c r="W341">
        <f>IFERROR(ROUND(M341,0), "null")</f>
        <v>100</v>
      </c>
      <c r="X341" t="str">
        <f>IF(AND(A342=A341, U342&gt;99, U341&gt;99), "full access", "")</f>
        <v/>
      </c>
      <c r="Y341" t="str">
        <f>IF(AND(A342=A341, V342&gt;99, V341&gt;99), "full access", "")</f>
        <v/>
      </c>
      <c r="Z341" t="str">
        <f>IF(AND(A342=A341, W342&gt;99, W341&gt;99), "full access", "")</f>
        <v/>
      </c>
      <c r="AA341" t="str">
        <f>IF(AND(ISNUMBER(S341), ISNUMBER(T341)), S341 - T341, "")</f>
        <v/>
      </c>
      <c r="AB341" t="str">
        <f>_xlfn.XLOOKUP(A341, Regions!A:A, Regions!B:B, "Not Found")</f>
        <v>Europe &amp; Central Asia</v>
      </c>
    </row>
    <row r="342" spans="1:28" ht="12.75" x14ac:dyDescent="0.2">
      <c r="A342" s="1" t="s">
        <v>188</v>
      </c>
      <c r="B342" s="1">
        <v>2015</v>
      </c>
      <c r="C342" s="1">
        <v>144985.0625</v>
      </c>
      <c r="D342" s="1">
        <v>74.049995420000002</v>
      </c>
      <c r="E342" s="1">
        <v>96.527155429999993</v>
      </c>
      <c r="F342" s="1">
        <v>0.62448653440000002</v>
      </c>
      <c r="G342" s="1">
        <v>2.848358036</v>
      </c>
      <c r="H342" s="1" t="s">
        <v>21</v>
      </c>
      <c r="I342" s="1">
        <v>90.110109010000002</v>
      </c>
      <c r="J342" s="1">
        <v>1.558364042</v>
      </c>
      <c r="K342" s="1">
        <v>8.3315269460000003</v>
      </c>
      <c r="L342" s="1" t="s">
        <v>21</v>
      </c>
      <c r="M342" s="1">
        <v>98.775934890000002</v>
      </c>
      <c r="N342" s="1">
        <v>0.29721946310000003</v>
      </c>
      <c r="O342" s="1">
        <v>0.72684564200000001</v>
      </c>
      <c r="P342" s="1">
        <v>0.2</v>
      </c>
      <c r="Q342" s="1" t="str">
        <f>IF(A342=A341, B342-B341,"")</f>
        <v/>
      </c>
      <c r="R342">
        <f>IFERROR(IF(A343=A342, (E343-E342)/(B343-B342), ""), "null")</f>
        <v>9.307852800000091E-2</v>
      </c>
      <c r="S342">
        <f>IFERROR(IF(A343=A342, (I343-I342)/(B343-B342), ""), "null")</f>
        <v>0.2867985900000008</v>
      </c>
      <c r="T342">
        <f>IFERROR(IF(A343=A342, (M343-M342)/(B343-B342), ""), "null")</f>
        <v>1.1332944000000112E-2</v>
      </c>
      <c r="U342">
        <f>ROUND(E342,0)</f>
        <v>97</v>
      </c>
      <c r="V342">
        <f>IFERROR(ROUND(I342,0),"null")</f>
        <v>90</v>
      </c>
      <c r="W342">
        <f>IFERROR(ROUND(M342,0), "null")</f>
        <v>99</v>
      </c>
      <c r="X342" t="str">
        <f>IF(AND(A343=A342, U343&gt;99, U342&gt;99), "full access", "")</f>
        <v/>
      </c>
      <c r="Y342" t="str">
        <f>IF(AND(A343=A342, V343&gt;99, V342&gt;99), "full access", "")</f>
        <v/>
      </c>
      <c r="Z342" t="str">
        <f>IF(AND(A343=A342, W343&gt;99, W342&gt;99), "full access", "")</f>
        <v/>
      </c>
      <c r="AA342">
        <f>IF(AND(ISNUMBER(S342), ISNUMBER(T342)), S342 - T342, "")</f>
        <v>0.27546564600000067</v>
      </c>
      <c r="AB342" t="str">
        <f>_xlfn.XLOOKUP(A342, Regions!A:A, Regions!B:B, "Not Found")</f>
        <v>Europe &amp; Central Asia</v>
      </c>
    </row>
    <row r="343" spans="1:28" ht="12.75" x14ac:dyDescent="0.2">
      <c r="A343" s="1" t="s">
        <v>188</v>
      </c>
      <c r="B343" s="1">
        <v>2020</v>
      </c>
      <c r="C343" s="1">
        <v>145934.45310000001</v>
      </c>
      <c r="D343" s="1">
        <v>74.754005430000007</v>
      </c>
      <c r="E343" s="1">
        <v>96.992548069999998</v>
      </c>
      <c r="F343" s="1">
        <v>0.62199637659999996</v>
      </c>
      <c r="G343" s="1">
        <v>2.3854555500000001</v>
      </c>
      <c r="H343" s="1" t="s">
        <v>21</v>
      </c>
      <c r="I343" s="1">
        <v>91.544101960000006</v>
      </c>
      <c r="J343" s="1">
        <v>1.5831635129999999</v>
      </c>
      <c r="K343" s="1">
        <v>6.8727345309999999</v>
      </c>
      <c r="L343" s="1" t="s">
        <v>21</v>
      </c>
      <c r="M343" s="1">
        <v>98.832599610000003</v>
      </c>
      <c r="N343" s="1">
        <v>0.29738996870000001</v>
      </c>
      <c r="O343" s="1">
        <v>0.67001042359999996</v>
      </c>
      <c r="P343" s="1">
        <v>0.2</v>
      </c>
      <c r="Q343" s="1">
        <f>IF(A343=A342, B343-B342,"")</f>
        <v>5</v>
      </c>
      <c r="R343" t="str">
        <f>IFERROR(IF(A344=A343, (E344-E343)/(B344-B343), ""), "null")</f>
        <v/>
      </c>
      <c r="S343" t="str">
        <f>IFERROR(IF(A344=A343, (I344-I343)/(B344-B343), ""), "null")</f>
        <v/>
      </c>
      <c r="T343" t="str">
        <f>IFERROR(IF(A344=A343, (M344-M343)/(B344-B343), ""), "null")</f>
        <v/>
      </c>
      <c r="U343">
        <f>ROUND(E343,0)</f>
        <v>97</v>
      </c>
      <c r="V343">
        <f>IFERROR(ROUND(I343,0),"null")</f>
        <v>92</v>
      </c>
      <c r="W343">
        <f>IFERROR(ROUND(M343,0), "null")</f>
        <v>99</v>
      </c>
      <c r="X343" t="str">
        <f>IF(AND(A344=A343, U344&gt;99, U343&gt;99), "full access", "")</f>
        <v/>
      </c>
      <c r="Y343" t="str">
        <f>IF(AND(A344=A343, V344&gt;99, V343&gt;99), "full access", "")</f>
        <v/>
      </c>
      <c r="Z343" t="str">
        <f>IF(AND(A344=A343, W344&gt;99, W343&gt;99), "full access", "")</f>
        <v/>
      </c>
      <c r="AA343" t="str">
        <f>IF(AND(ISNUMBER(S343), ISNUMBER(T343)), S343 - T343, "")</f>
        <v/>
      </c>
      <c r="AB343" t="str">
        <f>_xlfn.XLOOKUP(A343, Regions!A:A, Regions!B:B, "Not Found")</f>
        <v>Europe &amp; Central Asia</v>
      </c>
    </row>
    <row r="344" spans="1:28" ht="12.75" x14ac:dyDescent="0.2">
      <c r="A344" s="1" t="s">
        <v>189</v>
      </c>
      <c r="B344" s="1">
        <v>2015</v>
      </c>
      <c r="C344" s="1">
        <v>11369.066409999999</v>
      </c>
      <c r="D344" s="1">
        <v>17.003999709999999</v>
      </c>
      <c r="E344" s="1">
        <v>57.121774019999997</v>
      </c>
      <c r="F344" s="1">
        <v>22.154046149999999</v>
      </c>
      <c r="G344" s="1">
        <v>13.45013172</v>
      </c>
      <c r="H344" s="1">
        <v>7.2740481099999998</v>
      </c>
      <c r="I344" s="1">
        <v>52.352709560000001</v>
      </c>
      <c r="J344" s="1">
        <v>24.60883866</v>
      </c>
      <c r="K344" s="1">
        <v>14.980603540000001</v>
      </c>
      <c r="L344" s="1">
        <v>8.0578482410000003</v>
      </c>
      <c r="M344" s="1">
        <v>80.399437379999995</v>
      </c>
      <c r="N344" s="1">
        <v>10.172282620000001</v>
      </c>
      <c r="O344" s="1">
        <v>5.9799351659999997</v>
      </c>
      <c r="P344" s="1">
        <v>3.4483448280000002</v>
      </c>
      <c r="Q344" s="1" t="str">
        <f>IF(A344=A343, B344-B343,"")</f>
        <v/>
      </c>
      <c r="R344">
        <f>IFERROR(IF(A345=A344, (E345-E344)/(B345-B344), ""), "null")</f>
        <v>0.65854542600000054</v>
      </c>
      <c r="S344">
        <f>IFERROR(IF(A345=A344, (I345-I344)/(B345-B344), ""), "null")</f>
        <v>0.65795173399999951</v>
      </c>
      <c r="T344">
        <f>IFERROR(IF(A345=A344, (M345-M344)/(B345-B344), ""), "null")</f>
        <v>0.52363238400000112</v>
      </c>
      <c r="U344">
        <f>ROUND(E344,0)</f>
        <v>57</v>
      </c>
      <c r="V344">
        <f>IFERROR(ROUND(I344,0),"null")</f>
        <v>52</v>
      </c>
      <c r="W344">
        <f>IFERROR(ROUND(M344,0), "null")</f>
        <v>80</v>
      </c>
      <c r="X344" t="str">
        <f>IF(AND(A345=A344, U345&gt;99, U344&gt;99), "full access", "")</f>
        <v/>
      </c>
      <c r="Y344" t="str">
        <f>IF(AND(A345=A344, V345&gt;99, V344&gt;99), "full access", "")</f>
        <v/>
      </c>
      <c r="Z344" t="str">
        <f>IF(AND(A345=A344, W345&gt;99, W344&gt;99), "full access", "")</f>
        <v/>
      </c>
      <c r="AA344">
        <f>IF(AND(ISNUMBER(S344), ISNUMBER(T344)), S344 - T344, "")</f>
        <v>0.13431934999999839</v>
      </c>
      <c r="AB344" t="str">
        <f>_xlfn.XLOOKUP(A344, Regions!A:A, Regions!B:B, "Not Found")</f>
        <v>Sub-Saharan Africa</v>
      </c>
    </row>
    <row r="345" spans="1:28" ht="12.75" x14ac:dyDescent="0.2">
      <c r="A345" s="1" t="s">
        <v>189</v>
      </c>
      <c r="B345" s="1">
        <v>2020</v>
      </c>
      <c r="C345" s="1">
        <v>12952.208979999999</v>
      </c>
      <c r="D345" s="1">
        <v>17.432001110000002</v>
      </c>
      <c r="E345" s="1">
        <v>60.41450115</v>
      </c>
      <c r="F345" s="1">
        <v>22.3207193</v>
      </c>
      <c r="G345" s="1">
        <v>13.15480415</v>
      </c>
      <c r="H345" s="1">
        <v>4.1099754009999998</v>
      </c>
      <c r="I345" s="1">
        <v>55.642468229999999</v>
      </c>
      <c r="J345" s="1">
        <v>25.08014133</v>
      </c>
      <c r="K345" s="1">
        <v>14.778867719999999</v>
      </c>
      <c r="L345" s="1">
        <v>4.4985227139999999</v>
      </c>
      <c r="M345" s="1">
        <v>83.017599300000001</v>
      </c>
      <c r="N345" s="1">
        <v>9.2505062509999991</v>
      </c>
      <c r="O345" s="1">
        <v>5.4623030569999997</v>
      </c>
      <c r="P345" s="1">
        <v>2.2695913939999999</v>
      </c>
      <c r="Q345" s="1">
        <f>IF(A345=A344, B345-B344,"")</f>
        <v>5</v>
      </c>
      <c r="R345" t="str">
        <f>IFERROR(IF(A346=A345, (E346-E345)/(B346-B345), ""), "null")</f>
        <v/>
      </c>
      <c r="S345" t="str">
        <f>IFERROR(IF(A346=A345, (I346-I345)/(B346-B345), ""), "null")</f>
        <v/>
      </c>
      <c r="T345" t="str">
        <f>IFERROR(IF(A346=A345, (M346-M345)/(B346-B345), ""), "null")</f>
        <v/>
      </c>
      <c r="U345">
        <f>ROUND(E345,0)</f>
        <v>60</v>
      </c>
      <c r="V345">
        <f>IFERROR(ROUND(I345,0),"null")</f>
        <v>56</v>
      </c>
      <c r="W345">
        <f>IFERROR(ROUND(M345,0), "null")</f>
        <v>83</v>
      </c>
      <c r="X345" t="str">
        <f>IF(AND(A346=A345, U346&gt;99, U345&gt;99), "full access", "")</f>
        <v/>
      </c>
      <c r="Y345" t="str">
        <f>IF(AND(A346=A345, V346&gt;99, V345&gt;99), "full access", "")</f>
        <v/>
      </c>
      <c r="Z345" t="str">
        <f>IF(AND(A346=A345, W346&gt;99, W345&gt;99), "full access", "")</f>
        <v/>
      </c>
      <c r="AA345" t="str">
        <f>IF(AND(ISNUMBER(S345), ISNUMBER(T345)), S345 - T345, "")</f>
        <v/>
      </c>
      <c r="AB345" t="str">
        <f>_xlfn.XLOOKUP(A345, Regions!A:A, Regions!B:B, "Not Found")</f>
        <v>Sub-Saharan Africa</v>
      </c>
    </row>
    <row r="346" spans="1:28" ht="12.75" x14ac:dyDescent="0.2">
      <c r="A346" s="1" t="s">
        <v>190</v>
      </c>
      <c r="B346" s="1">
        <v>2015</v>
      </c>
      <c r="C346" s="1">
        <v>9.6959999999999997</v>
      </c>
      <c r="D346" s="1">
        <v>100</v>
      </c>
      <c r="E346" s="1">
        <v>99.964919269999996</v>
      </c>
      <c r="F346" s="1">
        <v>0</v>
      </c>
      <c r="G346" s="1">
        <v>3.5080726299999997E-2</v>
      </c>
      <c r="H346" s="1">
        <v>0</v>
      </c>
      <c r="I346" s="1" t="s">
        <v>21</v>
      </c>
      <c r="J346" s="1" t="s">
        <v>21</v>
      </c>
      <c r="K346" s="1" t="s">
        <v>21</v>
      </c>
      <c r="L346" s="1" t="s">
        <v>21</v>
      </c>
      <c r="M346" s="1">
        <v>99.964919269999996</v>
      </c>
      <c r="N346" s="1">
        <v>0</v>
      </c>
      <c r="O346" s="1">
        <v>3.5080726299999997E-2</v>
      </c>
      <c r="P346" s="1">
        <v>0</v>
      </c>
      <c r="Q346" s="1" t="str">
        <f>IF(A346=A345, B346-B345,"")</f>
        <v/>
      </c>
      <c r="R346">
        <f>IFERROR(IF(A347=A346, (E347-E346)/(B347-B346), ""), "null")</f>
        <v>7.0161460000008448E-3</v>
      </c>
      <c r="S346" t="str">
        <f>IFERROR(IF(A347=A346, (I347-I346)/(B347-B346), ""), "null")</f>
        <v>null</v>
      </c>
      <c r="T346">
        <f>IFERROR(IF(A347=A346, (M347-M346)/(B347-B346), ""), "null")</f>
        <v>7.0161460000008448E-3</v>
      </c>
      <c r="U346">
        <f>ROUND(E346,0)</f>
        <v>100</v>
      </c>
      <c r="V346" t="str">
        <f>IFERROR(ROUND(I346,0),"null")</f>
        <v>null</v>
      </c>
      <c r="W346">
        <f>IFERROR(ROUND(M346,0), "null")</f>
        <v>100</v>
      </c>
      <c r="X346" t="str">
        <f>IF(AND(A347=A346, U347&gt;99, U346&gt;99), "full access", "")</f>
        <v>full access</v>
      </c>
      <c r="Y346" t="str">
        <f>IF(AND(A347=A346, V347&gt;99, V346&gt;99), "full access", "")</f>
        <v>full access</v>
      </c>
      <c r="Z346" t="str">
        <f>IF(AND(A347=A346, W347&gt;99, W346&gt;99), "full access", "")</f>
        <v>full access</v>
      </c>
      <c r="AA346" t="str">
        <f>IF(AND(ISNUMBER(S346), ISNUMBER(T346)), S346 - T346, "")</f>
        <v/>
      </c>
      <c r="AB346" t="str">
        <f>_xlfn.XLOOKUP(A346, Regions!A:A, Regions!B:B, "Not Found")</f>
        <v>Latin America &amp; Caribbean</v>
      </c>
    </row>
    <row r="347" spans="1:28" ht="12.75" x14ac:dyDescent="0.2">
      <c r="A347" s="1" t="s">
        <v>190</v>
      </c>
      <c r="B347" s="1">
        <v>2020</v>
      </c>
      <c r="C347" s="1">
        <v>9.8849999999999998</v>
      </c>
      <c r="D347" s="1">
        <v>100</v>
      </c>
      <c r="E347" s="1">
        <v>100</v>
      </c>
      <c r="F347" s="1">
        <v>0</v>
      </c>
      <c r="G347" s="1">
        <v>0</v>
      </c>
      <c r="H347" s="1">
        <v>0</v>
      </c>
      <c r="I347" s="1" t="s">
        <v>21</v>
      </c>
      <c r="J347" s="1" t="s">
        <v>21</v>
      </c>
      <c r="K347" s="1" t="s">
        <v>21</v>
      </c>
      <c r="L347" s="1" t="s">
        <v>21</v>
      </c>
      <c r="M347" s="1">
        <v>100</v>
      </c>
      <c r="N347" s="1">
        <v>0</v>
      </c>
      <c r="O347" s="1">
        <v>0</v>
      </c>
      <c r="P347" s="1">
        <v>0</v>
      </c>
      <c r="Q347" s="1">
        <f>IF(A347=A346, B347-B346,"")</f>
        <v>5</v>
      </c>
      <c r="R347" t="str">
        <f>IFERROR(IF(A348=A347, (E348-E347)/(B348-B347), ""), "null")</f>
        <v/>
      </c>
      <c r="S347" t="str">
        <f>IFERROR(IF(A348=A347, (I348-I347)/(B348-B347), ""), "null")</f>
        <v/>
      </c>
      <c r="T347" t="str">
        <f>IFERROR(IF(A348=A347, (M348-M347)/(B348-B347), ""), "null")</f>
        <v/>
      </c>
      <c r="U347">
        <f>ROUND(E347,0)</f>
        <v>100</v>
      </c>
      <c r="V347" t="str">
        <f>IFERROR(ROUND(I347,0),"null")</f>
        <v>null</v>
      </c>
      <c r="W347">
        <f>IFERROR(ROUND(M347,0), "null")</f>
        <v>100</v>
      </c>
      <c r="X347" t="str">
        <f>IF(AND(A348=A347, U348&gt;99, U347&gt;99), "full access", "")</f>
        <v/>
      </c>
      <c r="Y347" t="str">
        <f>IF(AND(A348=A347, V348&gt;99, V347&gt;99), "full access", "")</f>
        <v/>
      </c>
      <c r="Z347" t="str">
        <f>IF(AND(A348=A347, W348&gt;99, W347&gt;99), "full access", "")</f>
        <v/>
      </c>
      <c r="AA347" t="str">
        <f>IF(AND(ISNUMBER(S347), ISNUMBER(T347)), S347 - T347, "")</f>
        <v/>
      </c>
      <c r="AB347" t="str">
        <f>_xlfn.XLOOKUP(A347, Regions!A:A, Regions!B:B, "Not Found")</f>
        <v>Latin America &amp; Caribbean</v>
      </c>
    </row>
    <row r="348" spans="1:28" ht="12.75" x14ac:dyDescent="0.2">
      <c r="A348" s="1" t="s">
        <v>191</v>
      </c>
      <c r="B348" s="1">
        <v>2015</v>
      </c>
      <c r="C348" s="1">
        <v>5.8689999579999999</v>
      </c>
      <c r="D348" s="1">
        <v>39.539997100000001</v>
      </c>
      <c r="E348" s="1">
        <v>98.95</v>
      </c>
      <c r="F348" s="1">
        <v>0</v>
      </c>
      <c r="G348" s="1">
        <v>1.05</v>
      </c>
      <c r="H348" s="1">
        <v>0</v>
      </c>
      <c r="I348" s="1" t="s">
        <v>21</v>
      </c>
      <c r="J348" s="1" t="s">
        <v>21</v>
      </c>
      <c r="K348" s="1" t="s">
        <v>21</v>
      </c>
      <c r="L348" s="1" t="s">
        <v>21</v>
      </c>
      <c r="M348" s="1" t="s">
        <v>21</v>
      </c>
      <c r="N348" s="1" t="s">
        <v>21</v>
      </c>
      <c r="O348" s="1" t="s">
        <v>21</v>
      </c>
      <c r="P348" s="1" t="s">
        <v>21</v>
      </c>
      <c r="Q348" s="1" t="str">
        <f>IF(A348=A347, B348-B347,"")</f>
        <v/>
      </c>
      <c r="R348">
        <f>IFERROR(IF(A349=A348, (E349-E348)/(B349-B348), ""), "null")</f>
        <v>2.9999999999998295E-2</v>
      </c>
      <c r="S348" t="str">
        <f>IFERROR(IF(A349=A348, (I349-I348)/(B349-B348), ""), "null")</f>
        <v>null</v>
      </c>
      <c r="T348" t="str">
        <f>IFERROR(IF(A349=A348, (M349-M348)/(B349-B348), ""), "null")</f>
        <v>null</v>
      </c>
      <c r="U348">
        <f>ROUND(E348,0)</f>
        <v>99</v>
      </c>
      <c r="V348" t="str">
        <f>IFERROR(ROUND(I348,0),"null")</f>
        <v>null</v>
      </c>
      <c r="W348" t="str">
        <f>IFERROR(ROUND(M348,0), "null")</f>
        <v>null</v>
      </c>
      <c r="X348" t="str">
        <f>IF(AND(A349=A348, U349&gt;99, U348&gt;99), "full access", "")</f>
        <v/>
      </c>
      <c r="Y348" t="str">
        <f>IF(AND(A349=A348, V349&gt;99, V348&gt;99), "full access", "")</f>
        <v>full access</v>
      </c>
      <c r="Z348" t="str">
        <f>IF(AND(A349=A348, W349&gt;99, W348&gt;99), "full access", "")</f>
        <v>full access</v>
      </c>
      <c r="AA348" t="str">
        <f>IF(AND(ISNUMBER(S348), ISNUMBER(T348)), S348 - T348, "")</f>
        <v/>
      </c>
      <c r="AB348" t="str">
        <f>_xlfn.XLOOKUP(A348, Regions!A:A, Regions!B:B, "Not Found")</f>
        <v>Sub-Saharan Africa</v>
      </c>
    </row>
    <row r="349" spans="1:28" ht="12.75" x14ac:dyDescent="0.2">
      <c r="A349" s="1" t="s">
        <v>191</v>
      </c>
      <c r="B349" s="1">
        <v>2020</v>
      </c>
      <c r="C349" s="1">
        <v>6.0710000989999999</v>
      </c>
      <c r="D349" s="1">
        <v>40.082000729999997</v>
      </c>
      <c r="E349" s="1">
        <v>99.1</v>
      </c>
      <c r="F349" s="1">
        <v>0</v>
      </c>
      <c r="G349" s="1">
        <v>0.9</v>
      </c>
      <c r="H349" s="1">
        <v>0</v>
      </c>
      <c r="I349" s="1" t="s">
        <v>21</v>
      </c>
      <c r="J349" s="1" t="s">
        <v>21</v>
      </c>
      <c r="K349" s="1" t="s">
        <v>21</v>
      </c>
      <c r="L349" s="1" t="s">
        <v>21</v>
      </c>
      <c r="M349" s="1" t="s">
        <v>21</v>
      </c>
      <c r="N349" s="1" t="s">
        <v>21</v>
      </c>
      <c r="O349" s="1" t="s">
        <v>21</v>
      </c>
      <c r="P349" s="1" t="s">
        <v>21</v>
      </c>
      <c r="Q349" s="1">
        <f>IF(A349=A348, B349-B348,"")</f>
        <v>5</v>
      </c>
      <c r="R349" t="str">
        <f>IFERROR(IF(A350=A349, (E350-E349)/(B350-B349), ""), "null")</f>
        <v/>
      </c>
      <c r="S349" t="str">
        <f>IFERROR(IF(A350=A349, (I350-I349)/(B350-B349), ""), "null")</f>
        <v/>
      </c>
      <c r="T349" t="str">
        <f>IFERROR(IF(A350=A349, (M350-M349)/(B350-B349), ""), "null")</f>
        <v/>
      </c>
      <c r="U349">
        <f>ROUND(E349,0)</f>
        <v>99</v>
      </c>
      <c r="V349" t="str">
        <f>IFERROR(ROUND(I349,0),"null")</f>
        <v>null</v>
      </c>
      <c r="W349" t="str">
        <f>IFERROR(ROUND(M349,0), "null")</f>
        <v>null</v>
      </c>
      <c r="X349" t="str">
        <f>IF(AND(A350=A349, U350&gt;99, U349&gt;99), "full access", "")</f>
        <v/>
      </c>
      <c r="Y349" t="str">
        <f>IF(AND(A350=A349, V350&gt;99, V349&gt;99), "full access", "")</f>
        <v/>
      </c>
      <c r="Z349" t="str">
        <f>IF(AND(A350=A349, W350&gt;99, W349&gt;99), "full access", "")</f>
        <v/>
      </c>
      <c r="AA349" t="str">
        <f>IF(AND(ISNUMBER(S349), ISNUMBER(T349)), S349 - T349, "")</f>
        <v/>
      </c>
      <c r="AB349" t="str">
        <f>_xlfn.XLOOKUP(A349, Regions!A:A, Regions!B:B, "Not Found")</f>
        <v>Sub-Saharan Africa</v>
      </c>
    </row>
    <row r="350" spans="1:28" ht="12.75" x14ac:dyDescent="0.2">
      <c r="A350" s="1" t="s">
        <v>192</v>
      </c>
      <c r="B350" s="1">
        <v>2015</v>
      </c>
      <c r="C350" s="1">
        <v>51.203998570000003</v>
      </c>
      <c r="D350" s="1">
        <v>30.82700157</v>
      </c>
      <c r="E350" s="1">
        <v>98.611854129999998</v>
      </c>
      <c r="F350" s="1">
        <v>0</v>
      </c>
      <c r="G350" s="1">
        <v>1.3881458680000001</v>
      </c>
      <c r="H350" s="1">
        <v>0</v>
      </c>
      <c r="I350" s="1" t="s">
        <v>21</v>
      </c>
      <c r="J350" s="1" t="s">
        <v>21</v>
      </c>
      <c r="K350" s="1" t="s">
        <v>21</v>
      </c>
      <c r="L350" s="1" t="s">
        <v>21</v>
      </c>
      <c r="M350" s="1" t="s">
        <v>21</v>
      </c>
      <c r="N350" s="1" t="s">
        <v>21</v>
      </c>
      <c r="O350" s="1" t="s">
        <v>21</v>
      </c>
      <c r="P350" s="1" t="s">
        <v>21</v>
      </c>
      <c r="Q350" s="1" t="str">
        <f>IF(A350=A349, B350-B349,"")</f>
        <v/>
      </c>
      <c r="R350">
        <f>IFERROR(IF(A351=A350, (E351-E350)/(B351-B350), ""), "null")</f>
        <v>0</v>
      </c>
      <c r="S350" t="str">
        <f>IFERROR(IF(A351=A350, (I351-I350)/(B351-B350), ""), "null")</f>
        <v>null</v>
      </c>
      <c r="T350" t="str">
        <f>IFERROR(IF(A351=A350, (M351-M350)/(B351-B350), ""), "null")</f>
        <v>null</v>
      </c>
      <c r="U350">
        <f>ROUND(E350,0)</f>
        <v>99</v>
      </c>
      <c r="V350" t="str">
        <f>IFERROR(ROUND(I350,0),"null")</f>
        <v>null</v>
      </c>
      <c r="W350" t="str">
        <f>IFERROR(ROUND(M350,0), "null")</f>
        <v>null</v>
      </c>
      <c r="X350" t="str">
        <f>IF(AND(A351=A350, U351&gt;99, U350&gt;99), "full access", "")</f>
        <v/>
      </c>
      <c r="Y350" t="str">
        <f>IF(AND(A351=A350, V351&gt;99, V350&gt;99), "full access", "")</f>
        <v>full access</v>
      </c>
      <c r="Z350" t="str">
        <f>IF(AND(A351=A350, W351&gt;99, W350&gt;99), "full access", "")</f>
        <v>full access</v>
      </c>
      <c r="AA350" t="str">
        <f>IF(AND(ISNUMBER(S350), ISNUMBER(T350)), S350 - T350, "")</f>
        <v/>
      </c>
      <c r="AB350" t="str">
        <f>_xlfn.XLOOKUP(A350, Regions!A:A, Regions!B:B, "Not Found")</f>
        <v>Latin America &amp; Caribbean</v>
      </c>
    </row>
    <row r="351" spans="1:28" ht="12.75" x14ac:dyDescent="0.2">
      <c r="A351" s="1" t="s">
        <v>192</v>
      </c>
      <c r="B351" s="1">
        <v>2017</v>
      </c>
      <c r="C351" s="1">
        <v>52.0359993</v>
      </c>
      <c r="D351" s="1">
        <v>30.772996899999999</v>
      </c>
      <c r="E351" s="1">
        <v>98.611854129999998</v>
      </c>
      <c r="F351" s="1">
        <v>0</v>
      </c>
      <c r="G351" s="1">
        <v>1.3881458680000001</v>
      </c>
      <c r="H351" s="1">
        <v>0</v>
      </c>
      <c r="I351" s="1" t="s">
        <v>21</v>
      </c>
      <c r="J351" s="1" t="s">
        <v>21</v>
      </c>
      <c r="K351" s="1" t="s">
        <v>21</v>
      </c>
      <c r="L351" s="1" t="s">
        <v>21</v>
      </c>
      <c r="M351" s="1" t="s">
        <v>21</v>
      </c>
      <c r="N351" s="1" t="s">
        <v>21</v>
      </c>
      <c r="O351" s="1" t="s">
        <v>21</v>
      </c>
      <c r="P351" s="1" t="s">
        <v>21</v>
      </c>
      <c r="Q351" s="1">
        <f>IF(A351=A350, B351-B350,"")</f>
        <v>2</v>
      </c>
      <c r="R351" t="str">
        <f>IFERROR(IF(A352=A351, (E352-E351)/(B352-B351), ""), "null")</f>
        <v/>
      </c>
      <c r="S351" t="str">
        <f>IFERROR(IF(A352=A351, (I352-I351)/(B352-B351), ""), "null")</f>
        <v/>
      </c>
      <c r="T351" t="str">
        <f>IFERROR(IF(A352=A351, (M352-M351)/(B352-B351), ""), "null")</f>
        <v/>
      </c>
      <c r="U351">
        <f>ROUND(E351,0)</f>
        <v>99</v>
      </c>
      <c r="V351" t="str">
        <f>IFERROR(ROUND(I351,0),"null")</f>
        <v>null</v>
      </c>
      <c r="W351" t="str">
        <f>IFERROR(ROUND(M351,0), "null")</f>
        <v>null</v>
      </c>
      <c r="X351" t="str">
        <f>IF(AND(A352=A351, U352&gt;99, U351&gt;99), "full access", "")</f>
        <v/>
      </c>
      <c r="Y351" t="str">
        <f>IF(AND(A352=A351, V352&gt;99, V351&gt;99), "full access", "")</f>
        <v/>
      </c>
      <c r="Z351" t="str">
        <f>IF(AND(A352=A351, W352&gt;99, W351&gt;99), "full access", "")</f>
        <v/>
      </c>
      <c r="AA351" t="str">
        <f>IF(AND(ISNUMBER(S351), ISNUMBER(T351)), S351 - T351, "")</f>
        <v/>
      </c>
      <c r="AB351" t="str">
        <f>_xlfn.XLOOKUP(A351, Regions!A:A, Regions!B:B, "Not Found")</f>
        <v>Latin America &amp; Caribbean</v>
      </c>
    </row>
    <row r="352" spans="1:28" ht="12.75" x14ac:dyDescent="0.2">
      <c r="A352" s="1" t="s">
        <v>193</v>
      </c>
      <c r="B352" s="1">
        <v>2015</v>
      </c>
      <c r="C352" s="1">
        <v>179.1309967</v>
      </c>
      <c r="D352" s="1">
        <v>18.51499939</v>
      </c>
      <c r="E352" s="1">
        <v>95.568094279999997</v>
      </c>
      <c r="F352" s="1">
        <v>1.790210415</v>
      </c>
      <c r="G352" s="1">
        <v>2.6416953030000001</v>
      </c>
      <c r="H352" s="1">
        <v>0</v>
      </c>
      <c r="I352" s="1">
        <v>95.312261239999998</v>
      </c>
      <c r="J352" s="1">
        <v>1.707252381</v>
      </c>
      <c r="K352" s="1">
        <v>2.9804863780000002</v>
      </c>
      <c r="L352" s="1">
        <v>0</v>
      </c>
      <c r="M352" s="1">
        <v>96.694033180000005</v>
      </c>
      <c r="N352" s="1">
        <v>2.1553111029999998</v>
      </c>
      <c r="O352" s="1">
        <v>1.1506557129999999</v>
      </c>
      <c r="P352" s="1">
        <v>0</v>
      </c>
      <c r="Q352" s="1" t="str">
        <f>IF(A352=A351, B352-B351,"")</f>
        <v/>
      </c>
      <c r="R352">
        <f>IFERROR(IF(A353=A352, (E353-E352)/(B353-B352), ""), "null")</f>
        <v>0.26395005800000038</v>
      </c>
      <c r="S352">
        <f>IFERROR(IF(A353=A352, (I353-I352)/(B353-B352), ""), "null")</f>
        <v>0.30035251799999968</v>
      </c>
      <c r="T352">
        <f>IFERROR(IF(A353=A352, (M353-M352)/(B353-B352), ""), "null")</f>
        <v>0.10235780200000022</v>
      </c>
      <c r="U352">
        <f>ROUND(E352,0)</f>
        <v>96</v>
      </c>
      <c r="V352">
        <f>IFERROR(ROUND(I352,0),"null")</f>
        <v>95</v>
      </c>
      <c r="W352">
        <f>IFERROR(ROUND(M352,0), "null")</f>
        <v>97</v>
      </c>
      <c r="X352" t="str">
        <f>IF(AND(A353=A352, U353&gt;99, U352&gt;99), "full access", "")</f>
        <v/>
      </c>
      <c r="Y352" t="str">
        <f>IF(AND(A353=A352, V353&gt;99, V352&gt;99), "full access", "")</f>
        <v/>
      </c>
      <c r="Z352" t="str">
        <f>IF(AND(A353=A352, W353&gt;99, W352&gt;99), "full access", "")</f>
        <v/>
      </c>
      <c r="AA352">
        <f>IF(AND(ISNUMBER(S352), ISNUMBER(T352)), S352 - T352, "")</f>
        <v>0.19799471599999946</v>
      </c>
      <c r="AB352" t="str">
        <f>_xlfn.XLOOKUP(A352, Regions!A:A, Regions!B:B, "Not Found")</f>
        <v>Latin America &amp; Caribbean</v>
      </c>
    </row>
    <row r="353" spans="1:28" ht="12.75" x14ac:dyDescent="0.2">
      <c r="A353" s="1" t="s">
        <v>193</v>
      </c>
      <c r="B353" s="1">
        <v>2020</v>
      </c>
      <c r="C353" s="1">
        <v>183.62899780000001</v>
      </c>
      <c r="D353" s="1">
        <v>18.8409996</v>
      </c>
      <c r="E353" s="1">
        <v>96.887844569999999</v>
      </c>
      <c r="F353" s="1">
        <v>1.815652166</v>
      </c>
      <c r="G353" s="1">
        <v>1.296503269</v>
      </c>
      <c r="H353" s="1">
        <v>0</v>
      </c>
      <c r="I353" s="1">
        <v>96.814023829999996</v>
      </c>
      <c r="J353" s="1">
        <v>1.7341522549999999</v>
      </c>
      <c r="K353" s="1">
        <v>1.4518239180000001</v>
      </c>
      <c r="L353" s="1">
        <v>0</v>
      </c>
      <c r="M353" s="1">
        <v>97.205822190000006</v>
      </c>
      <c r="N353" s="1">
        <v>2.166718886</v>
      </c>
      <c r="O353" s="1">
        <v>0.6274589237</v>
      </c>
      <c r="P353" s="1">
        <v>0</v>
      </c>
      <c r="Q353" s="1">
        <f>IF(A353=A352, B353-B352,"")</f>
        <v>5</v>
      </c>
      <c r="R353" t="str">
        <f>IFERROR(IF(A354=A353, (E354-E353)/(B354-B353), ""), "null")</f>
        <v/>
      </c>
      <c r="S353" t="str">
        <f>IFERROR(IF(A354=A353, (I354-I353)/(B354-B353), ""), "null")</f>
        <v/>
      </c>
      <c r="T353" t="str">
        <f>IFERROR(IF(A354=A353, (M354-M353)/(B354-B353), ""), "null")</f>
        <v/>
      </c>
      <c r="U353">
        <f>ROUND(E353,0)</f>
        <v>97</v>
      </c>
      <c r="V353">
        <f>IFERROR(ROUND(I353,0),"null")</f>
        <v>97</v>
      </c>
      <c r="W353">
        <f>IFERROR(ROUND(M353,0), "null")</f>
        <v>97</v>
      </c>
      <c r="X353" t="str">
        <f>IF(AND(A354=A353, U354&gt;99, U353&gt;99), "full access", "")</f>
        <v/>
      </c>
      <c r="Y353" t="str">
        <f>IF(AND(A354=A353, V354&gt;99, V353&gt;99), "full access", "")</f>
        <v/>
      </c>
      <c r="Z353" t="str">
        <f>IF(AND(A354=A353, W354&gt;99, W353&gt;99), "full access", "")</f>
        <v/>
      </c>
      <c r="AA353" t="str">
        <f>IF(AND(ISNUMBER(S353), ISNUMBER(T353)), S353 - T353, "")</f>
        <v/>
      </c>
      <c r="AB353" t="str">
        <f>_xlfn.XLOOKUP(A353, Regions!A:A, Regions!B:B, "Not Found")</f>
        <v>Latin America &amp; Caribbean</v>
      </c>
    </row>
    <row r="354" spans="1:28" ht="12.75" x14ac:dyDescent="0.2">
      <c r="A354" s="1" t="s">
        <v>194</v>
      </c>
      <c r="B354" s="1">
        <v>2015</v>
      </c>
      <c r="C354" s="1">
        <v>35.865000000000002</v>
      </c>
      <c r="D354" s="1">
        <v>100</v>
      </c>
      <c r="E354" s="1">
        <v>99.999774200000004</v>
      </c>
      <c r="F354" s="1">
        <v>0</v>
      </c>
      <c r="G354" s="1">
        <v>2.2580388819999999E-4</v>
      </c>
      <c r="H354" s="1">
        <v>0</v>
      </c>
      <c r="I354" s="1" t="s">
        <v>21</v>
      </c>
      <c r="J354" s="1" t="s">
        <v>21</v>
      </c>
      <c r="K354" s="1" t="s">
        <v>21</v>
      </c>
      <c r="L354" s="1" t="s">
        <v>21</v>
      </c>
      <c r="M354" s="1">
        <v>99.999774200000004</v>
      </c>
      <c r="N354" s="1">
        <v>0</v>
      </c>
      <c r="O354" s="1">
        <v>2.2580388819999999E-4</v>
      </c>
      <c r="P354" s="1">
        <v>0</v>
      </c>
      <c r="Q354" s="1" t="str">
        <f>IF(A354=A353, B354-B353,"")</f>
        <v/>
      </c>
      <c r="R354">
        <f>IFERROR(IF(A355=A354, (E355-E354)/(B355-B354), ""), "null")</f>
        <v>-1.0056200000008175E-4</v>
      </c>
      <c r="S354" t="str">
        <f>IFERROR(IF(A355=A354, (I355-I354)/(B355-B354), ""), "null")</f>
        <v>null</v>
      </c>
      <c r="T354">
        <f>IFERROR(IF(A355=A354, (M355-M354)/(B355-B354), ""), "null")</f>
        <v>-1.0056200000008175E-4</v>
      </c>
      <c r="U354">
        <f>ROUND(E354,0)</f>
        <v>100</v>
      </c>
      <c r="V354" t="str">
        <f>IFERROR(ROUND(I354,0),"null")</f>
        <v>null</v>
      </c>
      <c r="W354">
        <f>IFERROR(ROUND(M354,0), "null")</f>
        <v>100</v>
      </c>
      <c r="X354" t="str">
        <f>IF(AND(A355=A354, U355&gt;99, U354&gt;99), "full access", "")</f>
        <v>full access</v>
      </c>
      <c r="Y354" t="str">
        <f>IF(AND(A355=A354, V355&gt;99, V354&gt;99), "full access", "")</f>
        <v>full access</v>
      </c>
      <c r="Z354" t="str">
        <f>IF(AND(A355=A354, W355&gt;99, W354&gt;99), "full access", "")</f>
        <v>full access</v>
      </c>
      <c r="AA354" t="str">
        <f>IF(AND(ISNUMBER(S354), ISNUMBER(T354)), S354 - T354, "")</f>
        <v/>
      </c>
      <c r="AB354" t="str">
        <f>_xlfn.XLOOKUP(A354, Regions!A:A, Regions!B:B, "Not Found")</f>
        <v>Latin America &amp; Caribbean</v>
      </c>
    </row>
    <row r="355" spans="1:28" ht="12.75" x14ac:dyDescent="0.2">
      <c r="A355" s="1" t="s">
        <v>194</v>
      </c>
      <c r="B355" s="1">
        <v>2020</v>
      </c>
      <c r="C355" s="1">
        <v>38.658999999999999</v>
      </c>
      <c r="D355" s="1">
        <v>100</v>
      </c>
      <c r="E355" s="1">
        <v>99.999271390000004</v>
      </c>
      <c r="F355" s="1">
        <v>0</v>
      </c>
      <c r="G355" s="1">
        <v>7.2861055070000001E-4</v>
      </c>
      <c r="H355" s="1">
        <v>0</v>
      </c>
      <c r="I355" s="1" t="s">
        <v>21</v>
      </c>
      <c r="J355" s="1" t="s">
        <v>21</v>
      </c>
      <c r="K355" s="1" t="s">
        <v>21</v>
      </c>
      <c r="L355" s="1" t="s">
        <v>21</v>
      </c>
      <c r="M355" s="1">
        <v>99.999271390000004</v>
      </c>
      <c r="N355" s="1">
        <v>0</v>
      </c>
      <c r="O355" s="1">
        <v>7.2861055070000001E-4</v>
      </c>
      <c r="P355" s="1">
        <v>0</v>
      </c>
      <c r="Q355" s="1">
        <f>IF(A355=A354, B355-B354,"")</f>
        <v>5</v>
      </c>
      <c r="R355" t="str">
        <f>IFERROR(IF(A356=A355, (E356-E355)/(B356-B355), ""), "null")</f>
        <v/>
      </c>
      <c r="S355" t="str">
        <f>IFERROR(IF(A356=A355, (I356-I355)/(B356-B355), ""), "null")</f>
        <v/>
      </c>
      <c r="T355" t="str">
        <f>IFERROR(IF(A356=A355, (M356-M355)/(B356-B355), ""), "null")</f>
        <v/>
      </c>
      <c r="U355">
        <f>ROUND(E355,0)</f>
        <v>100</v>
      </c>
      <c r="V355" t="str">
        <f>IFERROR(ROUND(I355,0),"null")</f>
        <v>null</v>
      </c>
      <c r="W355">
        <f>IFERROR(ROUND(M355,0), "null")</f>
        <v>100</v>
      </c>
      <c r="X355" t="str">
        <f>IF(AND(A356=A355, U356&gt;99, U355&gt;99), "full access", "")</f>
        <v/>
      </c>
      <c r="Y355" t="str">
        <f>IF(AND(A356=A355, V356&gt;99, V355&gt;99), "full access", "")</f>
        <v/>
      </c>
      <c r="Z355" t="str">
        <f>IF(AND(A356=A355, W356&gt;99, W355&gt;99), "full access", "")</f>
        <v/>
      </c>
      <c r="AA355" t="str">
        <f>IF(AND(ISNUMBER(S355), ISNUMBER(T355)), S355 - T355, "")</f>
        <v/>
      </c>
      <c r="AB355" t="str">
        <f>_xlfn.XLOOKUP(A355, Regions!A:A, Regions!B:B, "Not Found")</f>
        <v>Latin America &amp; Caribbean</v>
      </c>
    </row>
    <row r="356" spans="1:28" ht="12.75" x14ac:dyDescent="0.2">
      <c r="A356" s="1" t="s">
        <v>195</v>
      </c>
      <c r="B356" s="1">
        <v>2015</v>
      </c>
      <c r="C356" s="1">
        <v>5.9920001029999996</v>
      </c>
      <c r="D356" s="1">
        <v>89.888999940000005</v>
      </c>
      <c r="E356" s="1">
        <v>91.4</v>
      </c>
      <c r="F356" s="1">
        <v>0</v>
      </c>
      <c r="G356" s="1">
        <v>8.6</v>
      </c>
      <c r="H356" s="1">
        <v>0</v>
      </c>
      <c r="I356" s="1" t="s">
        <v>21</v>
      </c>
      <c r="J356" s="1" t="s">
        <v>21</v>
      </c>
      <c r="K356" s="1" t="s">
        <v>21</v>
      </c>
      <c r="L356" s="1" t="s">
        <v>21</v>
      </c>
      <c r="M356" s="1" t="s">
        <v>21</v>
      </c>
      <c r="N356" s="1" t="s">
        <v>21</v>
      </c>
      <c r="O356" s="1" t="s">
        <v>21</v>
      </c>
      <c r="P356" s="1" t="s">
        <v>21</v>
      </c>
      <c r="Q356" s="1" t="str">
        <f>IF(A356=A355, B356-B355,"")</f>
        <v/>
      </c>
      <c r="R356">
        <f>IFERROR(IF(A357=A356, (E357-E356)/(B357-B356), ""), "null")</f>
        <v>0</v>
      </c>
      <c r="S356" t="str">
        <f>IFERROR(IF(A357=A356, (I357-I356)/(B357-B356), ""), "null")</f>
        <v>null</v>
      </c>
      <c r="T356" t="str">
        <f>IFERROR(IF(A357=A356, (M357-M356)/(B357-B356), ""), "null")</f>
        <v>null</v>
      </c>
      <c r="U356">
        <f>ROUND(E356,0)</f>
        <v>91</v>
      </c>
      <c r="V356" t="str">
        <f>IFERROR(ROUND(I356,0),"null")</f>
        <v>null</v>
      </c>
      <c r="W356" t="str">
        <f>IFERROR(ROUND(M356,0), "null")</f>
        <v>null</v>
      </c>
      <c r="X356" t="str">
        <f>IF(AND(A357=A356, U357&gt;99, U356&gt;99), "full access", "")</f>
        <v/>
      </c>
      <c r="Y356" t="str">
        <f>IF(AND(A357=A356, V357&gt;99, V356&gt;99), "full access", "")</f>
        <v>full access</v>
      </c>
      <c r="Z356" t="str">
        <f>IF(AND(A357=A356, W357&gt;99, W356&gt;99), "full access", "")</f>
        <v>full access</v>
      </c>
      <c r="AA356" t="str">
        <f>IF(AND(ISNUMBER(S356), ISNUMBER(T356)), S356 - T356, "")</f>
        <v/>
      </c>
      <c r="AB356" t="str">
        <f>_xlfn.XLOOKUP(A356, Regions!A:A, Regions!B:B, "Not Found")</f>
        <v>North America</v>
      </c>
    </row>
    <row r="357" spans="1:28" ht="12.75" x14ac:dyDescent="0.2">
      <c r="A357" s="1" t="s">
        <v>195</v>
      </c>
      <c r="B357" s="1">
        <v>2020</v>
      </c>
      <c r="C357" s="1">
        <v>5.795000076</v>
      </c>
      <c r="D357" s="1">
        <v>89.96199799</v>
      </c>
      <c r="E357" s="1">
        <v>91.4</v>
      </c>
      <c r="F357" s="1">
        <v>0</v>
      </c>
      <c r="G357" s="1">
        <v>8.6</v>
      </c>
      <c r="H357" s="1">
        <v>0</v>
      </c>
      <c r="I357" s="1" t="s">
        <v>21</v>
      </c>
      <c r="J357" s="1" t="s">
        <v>21</v>
      </c>
      <c r="K357" s="1" t="s">
        <v>21</v>
      </c>
      <c r="L357" s="1" t="s">
        <v>21</v>
      </c>
      <c r="M357" s="1" t="s">
        <v>21</v>
      </c>
      <c r="N357" s="1" t="s">
        <v>21</v>
      </c>
      <c r="O357" s="1" t="s">
        <v>21</v>
      </c>
      <c r="P357" s="1" t="s">
        <v>21</v>
      </c>
      <c r="Q357" s="1">
        <f>IF(A357=A356, B357-B356,"")</f>
        <v>5</v>
      </c>
      <c r="R357" t="str">
        <f>IFERROR(IF(A358=A357, (E358-E357)/(B358-B357), ""), "null")</f>
        <v/>
      </c>
      <c r="S357" t="str">
        <f>IFERROR(IF(A358=A357, (I358-I357)/(B358-B357), ""), "null")</f>
        <v/>
      </c>
      <c r="T357" t="str">
        <f>IFERROR(IF(A358=A357, (M358-M357)/(B358-B357), ""), "null")</f>
        <v/>
      </c>
      <c r="U357">
        <f>ROUND(E357,0)</f>
        <v>91</v>
      </c>
      <c r="V357" t="str">
        <f>IFERROR(ROUND(I357,0),"null")</f>
        <v>null</v>
      </c>
      <c r="W357" t="str">
        <f>IFERROR(ROUND(M357,0), "null")</f>
        <v>null</v>
      </c>
      <c r="X357" t="str">
        <f>IF(AND(A358=A357, U358&gt;99, U357&gt;99), "full access", "")</f>
        <v/>
      </c>
      <c r="Y357" t="str">
        <f>IF(AND(A358=A357, V358&gt;99, V357&gt;99), "full access", "")</f>
        <v/>
      </c>
      <c r="Z357" t="str">
        <f>IF(AND(A358=A357, W358&gt;99, W357&gt;99), "full access", "")</f>
        <v/>
      </c>
      <c r="AA357" t="str">
        <f>IF(AND(ISNUMBER(S357), ISNUMBER(T357)), S357 - T357, "")</f>
        <v/>
      </c>
      <c r="AB357" t="str">
        <f>_xlfn.XLOOKUP(A357, Regions!A:A, Regions!B:B, "Not Found")</f>
        <v>North America</v>
      </c>
    </row>
    <row r="358" spans="1:28" ht="12.75" x14ac:dyDescent="0.2">
      <c r="A358" s="1" t="s">
        <v>196</v>
      </c>
      <c r="B358" s="1">
        <v>2015</v>
      </c>
      <c r="C358" s="1">
        <v>109.13500209999999</v>
      </c>
      <c r="D358" s="1">
        <v>50.963996889999997</v>
      </c>
      <c r="E358" s="1">
        <v>95.145219900000001</v>
      </c>
      <c r="F358" s="1">
        <v>0</v>
      </c>
      <c r="G358" s="1">
        <v>4.0700937030000004</v>
      </c>
      <c r="H358" s="1">
        <v>0.78468639699999998</v>
      </c>
      <c r="I358" s="1" t="s">
        <v>21</v>
      </c>
      <c r="J358" s="1" t="s">
        <v>21</v>
      </c>
      <c r="K358" s="1" t="s">
        <v>21</v>
      </c>
      <c r="L358" s="1" t="s">
        <v>21</v>
      </c>
      <c r="M358" s="1" t="s">
        <v>21</v>
      </c>
      <c r="N358" s="1" t="s">
        <v>21</v>
      </c>
      <c r="O358" s="1" t="s">
        <v>21</v>
      </c>
      <c r="P358" s="1" t="s">
        <v>21</v>
      </c>
      <c r="Q358" s="1" t="str">
        <f>IF(A358=A357, B358-B357,"")</f>
        <v/>
      </c>
      <c r="R358">
        <f>IFERROR(IF(A359=A358, (E359-E358)/(B359-B358), ""), "null")</f>
        <v>0</v>
      </c>
      <c r="S358" t="str">
        <f>IFERROR(IF(A359=A358, (I359-I358)/(B359-B358), ""), "null")</f>
        <v>null</v>
      </c>
      <c r="T358" t="str">
        <f>IFERROR(IF(A359=A358, (M359-M358)/(B359-B358), ""), "null")</f>
        <v>null</v>
      </c>
      <c r="U358">
        <f>ROUND(E358,0)</f>
        <v>95</v>
      </c>
      <c r="V358" t="str">
        <f>IFERROR(ROUND(I358,0),"null")</f>
        <v>null</v>
      </c>
      <c r="W358" t="str">
        <f>IFERROR(ROUND(M358,0), "null")</f>
        <v>null</v>
      </c>
      <c r="X358" t="str">
        <f>IF(AND(A359=A358, U359&gt;99, U358&gt;99), "full access", "")</f>
        <v/>
      </c>
      <c r="Y358" t="str">
        <f>IF(AND(A359=A358, V359&gt;99, V358&gt;99), "full access", "")</f>
        <v>full access</v>
      </c>
      <c r="Z358" t="str">
        <f>IF(AND(A359=A358, W359&gt;99, W358&gt;99), "full access", "")</f>
        <v>full access</v>
      </c>
      <c r="AA358" t="str">
        <f>IF(AND(ISNUMBER(S358), ISNUMBER(T358)), S358 - T358, "")</f>
        <v/>
      </c>
      <c r="AB358" t="str">
        <f>_xlfn.XLOOKUP(A358, Regions!A:A, Regions!B:B, "Not Found")</f>
        <v>Latin America &amp; Caribbean</v>
      </c>
    </row>
    <row r="359" spans="1:28" ht="12.75" x14ac:dyDescent="0.2">
      <c r="A359" s="1" t="s">
        <v>196</v>
      </c>
      <c r="B359" s="1">
        <v>2018</v>
      </c>
      <c r="C359" s="1">
        <v>110.2099991</v>
      </c>
      <c r="D359" s="1">
        <v>52.197998050000002</v>
      </c>
      <c r="E359" s="1">
        <v>95.145219900000001</v>
      </c>
      <c r="F359" s="1">
        <v>0</v>
      </c>
      <c r="G359" s="1">
        <v>4.8547801000000002</v>
      </c>
      <c r="H359" s="1" t="s">
        <v>21</v>
      </c>
      <c r="I359" s="1" t="s">
        <v>21</v>
      </c>
      <c r="J359" s="1" t="s">
        <v>21</v>
      </c>
      <c r="K359" s="1" t="s">
        <v>21</v>
      </c>
      <c r="L359" s="1" t="s">
        <v>21</v>
      </c>
      <c r="M359" s="1" t="s">
        <v>21</v>
      </c>
      <c r="N359" s="1" t="s">
        <v>21</v>
      </c>
      <c r="O359" s="1" t="s">
        <v>21</v>
      </c>
      <c r="P359" s="1" t="s">
        <v>21</v>
      </c>
      <c r="Q359" s="1">
        <f>IF(A359=A358, B359-B358,"")</f>
        <v>3</v>
      </c>
      <c r="R359" t="str">
        <f>IFERROR(IF(A360=A359, (E360-E359)/(B360-B359), ""), "null")</f>
        <v/>
      </c>
      <c r="S359" t="str">
        <f>IFERROR(IF(A360=A359, (I360-I359)/(B360-B359), ""), "null")</f>
        <v/>
      </c>
      <c r="T359" t="str">
        <f>IFERROR(IF(A360=A359, (M360-M359)/(B360-B359), ""), "null")</f>
        <v/>
      </c>
      <c r="U359">
        <f>ROUND(E359,0)</f>
        <v>95</v>
      </c>
      <c r="V359" t="str">
        <f>IFERROR(ROUND(I359,0),"null")</f>
        <v>null</v>
      </c>
      <c r="W359" t="str">
        <f>IFERROR(ROUND(M359,0), "null")</f>
        <v>null</v>
      </c>
      <c r="X359" t="str">
        <f>IF(AND(A360=A359, U360&gt;99, U359&gt;99), "full access", "")</f>
        <v/>
      </c>
      <c r="Y359" t="str">
        <f>IF(AND(A360=A359, V360&gt;99, V359&gt;99), "full access", "")</f>
        <v/>
      </c>
      <c r="Z359" t="str">
        <f>IF(AND(A360=A359, W360&gt;99, W359&gt;99), "full access", "")</f>
        <v/>
      </c>
      <c r="AA359" t="str">
        <f>IF(AND(ISNUMBER(S359), ISNUMBER(T359)), S359 - T359, "")</f>
        <v/>
      </c>
      <c r="AB359" t="str">
        <f>_xlfn.XLOOKUP(A359, Regions!A:A, Regions!B:B, "Not Found")</f>
        <v>Latin America &amp; Caribbean</v>
      </c>
    </row>
    <row r="360" spans="1:28" ht="12.75" x14ac:dyDescent="0.2">
      <c r="A360" s="1" t="s">
        <v>197</v>
      </c>
      <c r="B360" s="1">
        <v>2015</v>
      </c>
      <c r="C360" s="1">
        <v>193.5099945</v>
      </c>
      <c r="D360" s="1">
        <v>18.914001460000001</v>
      </c>
      <c r="E360" s="1">
        <v>91.321397360000006</v>
      </c>
      <c r="F360" s="1">
        <v>6.4992812960000004</v>
      </c>
      <c r="G360" s="1">
        <v>1.929815904</v>
      </c>
      <c r="H360" s="1">
        <v>0.24950544129999999</v>
      </c>
      <c r="I360" s="1">
        <v>91.386415650000004</v>
      </c>
      <c r="J360" s="1">
        <v>6.194005024</v>
      </c>
      <c r="K360" s="1">
        <v>2.1485295340000001</v>
      </c>
      <c r="L360" s="1">
        <v>0.2710497959</v>
      </c>
      <c r="M360" s="1">
        <v>91.042648679999999</v>
      </c>
      <c r="N360" s="1">
        <v>7.8080270609999998</v>
      </c>
      <c r="O360" s="1">
        <v>0.9921814015</v>
      </c>
      <c r="P360" s="1">
        <v>0.15714285710000001</v>
      </c>
      <c r="Q360" s="1" t="str">
        <f>IF(A360=A359, B360-B359,"")</f>
        <v/>
      </c>
      <c r="R360">
        <f>IFERROR(IF(A361=A360, (E361-E360)/(B361-B360), ""), "null")</f>
        <v>0.10326543799999968</v>
      </c>
      <c r="S360">
        <f>IFERROR(IF(A361=A360, (I361-I360)/(B361-B360), ""), "null")</f>
        <v>7.8781444000000533E-2</v>
      </c>
      <c r="T360">
        <f>IFERROR(IF(A361=A360, (M361-M360)/(B361-B360), ""), "null")</f>
        <v>0.21170826400000067</v>
      </c>
      <c r="U360">
        <f>ROUND(E360,0)</f>
        <v>91</v>
      </c>
      <c r="V360">
        <f>IFERROR(ROUND(I360,0),"null")</f>
        <v>91</v>
      </c>
      <c r="W360">
        <f>IFERROR(ROUND(M360,0), "null")</f>
        <v>91</v>
      </c>
      <c r="X360" t="str">
        <f>IF(AND(A361=A360, U361&gt;99, U360&gt;99), "full access", "")</f>
        <v/>
      </c>
      <c r="Y360" t="str">
        <f>IF(AND(A361=A360, V361&gt;99, V360&gt;99), "full access", "")</f>
        <v/>
      </c>
      <c r="Z360" t="str">
        <f>IF(AND(A361=A360, W361&gt;99, W360&gt;99), "full access", "")</f>
        <v/>
      </c>
      <c r="AA360">
        <f>IF(AND(ISNUMBER(S360), ISNUMBER(T360)), S360 - T360, "")</f>
        <v>-0.13292682000000014</v>
      </c>
      <c r="AB360" t="str">
        <f>_xlfn.XLOOKUP(A360, Regions!A:A, Regions!B:B, "Not Found")</f>
        <v>East Asia &amp; Pacific</v>
      </c>
    </row>
    <row r="361" spans="1:28" ht="12.75" x14ac:dyDescent="0.2">
      <c r="A361" s="1" t="s">
        <v>197</v>
      </c>
      <c r="B361" s="1">
        <v>2020</v>
      </c>
      <c r="C361" s="1">
        <v>198.4100037</v>
      </c>
      <c r="D361" s="1">
        <v>17.888999940000001</v>
      </c>
      <c r="E361" s="1">
        <v>91.837724550000004</v>
      </c>
      <c r="F361" s="1">
        <v>6.5208999519999997</v>
      </c>
      <c r="G361" s="1">
        <v>1.4186234280000001</v>
      </c>
      <c r="H361" s="1">
        <v>0.22275206789999999</v>
      </c>
      <c r="I361" s="1">
        <v>91.780322870000006</v>
      </c>
      <c r="J361" s="1">
        <v>6.2207033389999999</v>
      </c>
      <c r="K361" s="1">
        <v>1.7276921599999999</v>
      </c>
      <c r="L361" s="1">
        <v>0.2712816327</v>
      </c>
      <c r="M361" s="1">
        <v>92.101190000000003</v>
      </c>
      <c r="N361" s="1">
        <v>7.8988100000000001</v>
      </c>
      <c r="O361" s="1">
        <v>0</v>
      </c>
      <c r="P361" s="1">
        <v>0</v>
      </c>
      <c r="Q361" s="1">
        <f>IF(A361=A360, B361-B360,"")</f>
        <v>5</v>
      </c>
      <c r="R361" t="str">
        <f>IFERROR(IF(A362=A361, (E362-E361)/(B362-B361), ""), "null")</f>
        <v/>
      </c>
      <c r="S361" t="str">
        <f>IFERROR(IF(A362=A361, (I362-I361)/(B362-B361), ""), "null")</f>
        <v/>
      </c>
      <c r="T361" t="str">
        <f>IFERROR(IF(A362=A361, (M362-M361)/(B362-B361), ""), "null")</f>
        <v/>
      </c>
      <c r="U361">
        <f>ROUND(E361,0)</f>
        <v>92</v>
      </c>
      <c r="V361">
        <f>IFERROR(ROUND(I361,0),"null")</f>
        <v>92</v>
      </c>
      <c r="W361">
        <f>IFERROR(ROUND(M361,0), "null")</f>
        <v>92</v>
      </c>
      <c r="X361" t="str">
        <f>IF(AND(A362=A361, U362&gt;99, U361&gt;99), "full access", "")</f>
        <v/>
      </c>
      <c r="Y361" t="str">
        <f>IF(AND(A362=A361, V362&gt;99, V361&gt;99), "full access", "")</f>
        <v/>
      </c>
      <c r="Z361" t="str">
        <f>IF(AND(A362=A361, W362&gt;99, W361&gt;99), "full access", "")</f>
        <v/>
      </c>
      <c r="AA361" t="str">
        <f>IF(AND(ISNUMBER(S361), ISNUMBER(T361)), S361 - T361, "")</f>
        <v/>
      </c>
      <c r="AB361" t="str">
        <f>_xlfn.XLOOKUP(A361, Regions!A:A, Regions!B:B, "Not Found")</f>
        <v>East Asia &amp; Pacific</v>
      </c>
    </row>
    <row r="362" spans="1:28" ht="12.75" x14ac:dyDescent="0.2">
      <c r="A362" s="1" t="s">
        <v>198</v>
      </c>
      <c r="B362" s="1">
        <v>2015</v>
      </c>
      <c r="C362" s="1">
        <v>33.270000459999999</v>
      </c>
      <c r="D362" s="1">
        <v>96.738998409999994</v>
      </c>
      <c r="E362" s="1">
        <v>100</v>
      </c>
      <c r="F362" s="1">
        <v>0</v>
      </c>
      <c r="G362" s="1">
        <v>0</v>
      </c>
      <c r="H362" s="1">
        <v>0</v>
      </c>
      <c r="I362" s="1" t="s">
        <v>21</v>
      </c>
      <c r="J362" s="1" t="s">
        <v>21</v>
      </c>
      <c r="K362" s="1" t="s">
        <v>21</v>
      </c>
      <c r="L362" s="1" t="s">
        <v>21</v>
      </c>
      <c r="M362" s="1" t="s">
        <v>21</v>
      </c>
      <c r="N362" s="1" t="s">
        <v>21</v>
      </c>
      <c r="O362" s="1" t="s">
        <v>21</v>
      </c>
      <c r="P362" s="1" t="s">
        <v>21</v>
      </c>
      <c r="Q362" s="1" t="str">
        <f>IF(A362=A361, B362-B361,"")</f>
        <v/>
      </c>
      <c r="R362">
        <f>IFERROR(IF(A363=A362, (E363-E362)/(B363-B362), ""), "null")</f>
        <v>0</v>
      </c>
      <c r="S362" t="str">
        <f>IFERROR(IF(A363=A362, (I363-I362)/(B363-B362), ""), "null")</f>
        <v>null</v>
      </c>
      <c r="T362" t="str">
        <f>IFERROR(IF(A363=A362, (M363-M362)/(B363-B362), ""), "null")</f>
        <v>null</v>
      </c>
      <c r="U362">
        <f>ROUND(E362,0)</f>
        <v>100</v>
      </c>
      <c r="V362" t="str">
        <f>IFERROR(ROUND(I362,0),"null")</f>
        <v>null</v>
      </c>
      <c r="W362" t="str">
        <f>IFERROR(ROUND(M362,0), "null")</f>
        <v>null</v>
      </c>
      <c r="X362" t="str">
        <f>IF(AND(A363=A362, U363&gt;99, U362&gt;99), "full access", "")</f>
        <v>full access</v>
      </c>
      <c r="Y362" t="str">
        <f>IF(AND(A363=A362, V363&gt;99, V362&gt;99), "full access", "")</f>
        <v>full access</v>
      </c>
      <c r="Z362" t="str">
        <f>IF(AND(A363=A362, W363&gt;99, W362&gt;99), "full access", "")</f>
        <v>full access</v>
      </c>
      <c r="AA362" t="str">
        <f>IF(AND(ISNUMBER(S362), ISNUMBER(T362)), S362 - T362, "")</f>
        <v/>
      </c>
      <c r="AB362" t="str">
        <f>_xlfn.XLOOKUP(A362, Regions!A:A, Regions!B:B, "Not Found")</f>
        <v>Europe &amp; Central Asia</v>
      </c>
    </row>
    <row r="363" spans="1:28" ht="12.75" x14ac:dyDescent="0.2">
      <c r="A363" s="1" t="s">
        <v>198</v>
      </c>
      <c r="B363" s="1">
        <v>2020</v>
      </c>
      <c r="C363" s="1">
        <v>33.937999730000001</v>
      </c>
      <c r="D363" s="1">
        <v>97.499000550000005</v>
      </c>
      <c r="E363" s="1">
        <v>100</v>
      </c>
      <c r="F363" s="1">
        <v>0</v>
      </c>
      <c r="G363" s="1">
        <v>0</v>
      </c>
      <c r="H363" s="1">
        <v>0</v>
      </c>
      <c r="I363" s="1" t="s">
        <v>21</v>
      </c>
      <c r="J363" s="1" t="s">
        <v>21</v>
      </c>
      <c r="K363" s="1" t="s">
        <v>21</v>
      </c>
      <c r="L363" s="1" t="s">
        <v>21</v>
      </c>
      <c r="M363" s="1" t="s">
        <v>21</v>
      </c>
      <c r="N363" s="1" t="s">
        <v>21</v>
      </c>
      <c r="O363" s="1" t="s">
        <v>21</v>
      </c>
      <c r="P363" s="1" t="s">
        <v>21</v>
      </c>
      <c r="Q363" s="1">
        <f>IF(A363=A362, B363-B362,"")</f>
        <v>5</v>
      </c>
      <c r="R363" t="str">
        <f>IFERROR(IF(A364=A363, (E364-E363)/(B364-B363), ""), "null")</f>
        <v/>
      </c>
      <c r="S363" t="str">
        <f>IFERROR(IF(A364=A363, (I364-I363)/(B364-B363), ""), "null")</f>
        <v/>
      </c>
      <c r="T363" t="str">
        <f>IFERROR(IF(A364=A363, (M364-M363)/(B364-B363), ""), "null")</f>
        <v/>
      </c>
      <c r="U363">
        <f>ROUND(E363,0)</f>
        <v>100</v>
      </c>
      <c r="V363" t="str">
        <f>IFERROR(ROUND(I363,0),"null")</f>
        <v>null</v>
      </c>
      <c r="W363" t="str">
        <f>IFERROR(ROUND(M363,0), "null")</f>
        <v>null</v>
      </c>
      <c r="X363" t="str">
        <f>IF(AND(A364=A363, U364&gt;99, U363&gt;99), "full access", "")</f>
        <v/>
      </c>
      <c r="Y363" t="str">
        <f>IF(AND(A364=A363, V364&gt;99, V363&gt;99), "full access", "")</f>
        <v/>
      </c>
      <c r="Z363" t="str">
        <f>IF(AND(A364=A363, W364&gt;99, W363&gt;99), "full access", "")</f>
        <v/>
      </c>
      <c r="AA363" t="str">
        <f>IF(AND(ISNUMBER(S363), ISNUMBER(T363)), S363 - T363, "")</f>
        <v/>
      </c>
      <c r="AB363" t="str">
        <f>_xlfn.XLOOKUP(A363, Regions!A:A, Regions!B:B, "Not Found")</f>
        <v>Europe &amp; Central Asia</v>
      </c>
    </row>
    <row r="364" spans="1:28" ht="12.75" x14ac:dyDescent="0.2">
      <c r="A364" s="1" t="s">
        <v>199</v>
      </c>
      <c r="B364" s="1">
        <v>2015</v>
      </c>
      <c r="C364" s="1">
        <v>199.43899540000001</v>
      </c>
      <c r="D364" s="1">
        <v>70.174003600000006</v>
      </c>
      <c r="E364" s="1">
        <v>77.124229790000001</v>
      </c>
      <c r="F364" s="1">
        <v>18.34430682</v>
      </c>
      <c r="G364" s="1">
        <v>1.8595771210000001</v>
      </c>
      <c r="H364" s="1">
        <v>2.6718862689999998</v>
      </c>
      <c r="I364" s="1">
        <v>71.282716640000004</v>
      </c>
      <c r="J364" s="1">
        <v>17.07304495</v>
      </c>
      <c r="K364" s="1">
        <v>4.1184792559999996</v>
      </c>
      <c r="L364" s="1">
        <v>7.5257591550000003</v>
      </c>
      <c r="M364" s="1">
        <v>79.607040999999995</v>
      </c>
      <c r="N364" s="1">
        <v>18.884629660000002</v>
      </c>
      <c r="O364" s="1">
        <v>0.89948056340000004</v>
      </c>
      <c r="P364" s="1">
        <v>0.60884877739999999</v>
      </c>
      <c r="Q364" s="1" t="str">
        <f>IF(A364=A363, B364-B363,"")</f>
        <v/>
      </c>
      <c r="R364">
        <f>IFERROR(IF(A365=A364, (E365-E364)/(B365-B364), ""), "null")</f>
        <v>0.22044507399999985</v>
      </c>
      <c r="S364">
        <f>IFERROR(IF(A365=A364, (I365-I364)/(B365-B364), ""), "null")</f>
        <v>0.6035795699999994</v>
      </c>
      <c r="T364">
        <f>IFERROR(IF(A365=A364, (M365-M364)/(B365-B364), ""), "null")</f>
        <v>-5.2996199999995495E-3</v>
      </c>
      <c r="U364">
        <f>ROUND(E364,0)</f>
        <v>77</v>
      </c>
      <c r="V364">
        <f>IFERROR(ROUND(I364,0),"null")</f>
        <v>71</v>
      </c>
      <c r="W364">
        <f>IFERROR(ROUND(M364,0), "null")</f>
        <v>80</v>
      </c>
      <c r="X364" t="str">
        <f>IF(AND(A365=A364, U365&gt;99, U364&gt;99), "full access", "")</f>
        <v/>
      </c>
      <c r="Y364" t="str">
        <f>IF(AND(A365=A364, V365&gt;99, V364&gt;99), "full access", "")</f>
        <v/>
      </c>
      <c r="Z364" t="str">
        <f>IF(AND(A365=A364, W365&gt;99, W364&gt;99), "full access", "")</f>
        <v/>
      </c>
      <c r="AA364">
        <f>IF(AND(ISNUMBER(S364), ISNUMBER(T364)), S364 - T364, "")</f>
        <v>0.6088791899999989</v>
      </c>
      <c r="AB364" t="str">
        <f>_xlfn.XLOOKUP(A364, Regions!A:A, Regions!B:B, "Not Found")</f>
        <v>Sub-Saharan Africa</v>
      </c>
    </row>
    <row r="365" spans="1:28" ht="12.75" x14ac:dyDescent="0.2">
      <c r="A365" s="1" t="s">
        <v>199</v>
      </c>
      <c r="B365" s="1">
        <v>2020</v>
      </c>
      <c r="C365" s="1">
        <v>219.16099550000001</v>
      </c>
      <c r="D365" s="1">
        <v>74.354003910000003</v>
      </c>
      <c r="E365" s="1">
        <v>78.22645516</v>
      </c>
      <c r="F365" s="1">
        <v>20.237982980000002</v>
      </c>
      <c r="G365" s="1">
        <v>0.44351992839999999</v>
      </c>
      <c r="H365" s="1">
        <v>1.0920419299999999</v>
      </c>
      <c r="I365" s="1">
        <v>74.300614490000001</v>
      </c>
      <c r="J365" s="1">
        <v>19.711842579999999</v>
      </c>
      <c r="K365" s="1">
        <v>1.7294057039999999</v>
      </c>
      <c r="L365" s="1">
        <v>4.2581372279999998</v>
      </c>
      <c r="M365" s="1">
        <v>79.580542899999998</v>
      </c>
      <c r="N365" s="1">
        <v>20.419457099999999</v>
      </c>
      <c r="O365" s="1">
        <v>0</v>
      </c>
      <c r="P365" s="1">
        <v>0</v>
      </c>
      <c r="Q365" s="1">
        <f>IF(A365=A364, B365-B364,"")</f>
        <v>5</v>
      </c>
      <c r="R365" t="str">
        <f>IFERROR(IF(A366=A365, (E366-E365)/(B366-B365), ""), "null")</f>
        <v/>
      </c>
      <c r="S365" t="str">
        <f>IFERROR(IF(A366=A365, (I366-I365)/(B366-B365), ""), "null")</f>
        <v/>
      </c>
      <c r="T365" t="str">
        <f>IFERROR(IF(A366=A365, (M366-M365)/(B366-B365), ""), "null")</f>
        <v/>
      </c>
      <c r="U365">
        <f>ROUND(E365,0)</f>
        <v>78</v>
      </c>
      <c r="V365">
        <f>IFERROR(ROUND(I365,0),"null")</f>
        <v>74</v>
      </c>
      <c r="W365">
        <f>IFERROR(ROUND(M365,0), "null")</f>
        <v>80</v>
      </c>
      <c r="X365" t="str">
        <f>IF(AND(A366=A365, U366&gt;99, U365&gt;99), "full access", "")</f>
        <v/>
      </c>
      <c r="Y365" t="str">
        <f>IF(AND(A366=A365, V366&gt;99, V365&gt;99), "full access", "")</f>
        <v/>
      </c>
      <c r="Z365" t="str">
        <f>IF(AND(A366=A365, W366&gt;99, W365&gt;99), "full access", "")</f>
        <v/>
      </c>
      <c r="AA365" t="str">
        <f>IF(AND(ISNUMBER(S365), ISNUMBER(T365)), S365 - T365, "")</f>
        <v/>
      </c>
      <c r="AB365" t="str">
        <f>_xlfn.XLOOKUP(A365, Regions!A:A, Regions!B:B, "Not Found")</f>
        <v>Sub-Saharan Africa</v>
      </c>
    </row>
    <row r="366" spans="1:28" ht="12.75" x14ac:dyDescent="0.2">
      <c r="A366" s="1" t="s">
        <v>200</v>
      </c>
      <c r="B366" s="1">
        <v>2015</v>
      </c>
      <c r="C366" s="1">
        <v>31717.675780000001</v>
      </c>
      <c r="D366" s="1">
        <v>83.180000309999997</v>
      </c>
      <c r="E366" s="1">
        <v>99.548026379999996</v>
      </c>
      <c r="F366" s="1">
        <v>0</v>
      </c>
      <c r="G366" s="1">
        <v>0.45197361660000002</v>
      </c>
      <c r="H366" s="1">
        <v>0</v>
      </c>
      <c r="I366" s="1" t="s">
        <v>21</v>
      </c>
      <c r="J366" s="1" t="s">
        <v>21</v>
      </c>
      <c r="K366" s="1" t="s">
        <v>21</v>
      </c>
      <c r="L366" s="1" t="s">
        <v>21</v>
      </c>
      <c r="M366" s="1" t="s">
        <v>21</v>
      </c>
      <c r="N366" s="1" t="s">
        <v>21</v>
      </c>
      <c r="O366" s="1" t="s">
        <v>21</v>
      </c>
      <c r="P366" s="1" t="s">
        <v>21</v>
      </c>
      <c r="Q366" s="1" t="str">
        <f>IF(A366=A365, B366-B365,"")</f>
        <v/>
      </c>
      <c r="R366">
        <f>IFERROR(IF(A367=A366, (E367-E366)/(B367-B366), ""), "null")</f>
        <v>9.0394724000000787E-2</v>
      </c>
      <c r="S366" t="str">
        <f>IFERROR(IF(A367=A366, (I367-I366)/(B367-B366), ""), "null")</f>
        <v>null</v>
      </c>
      <c r="T366" t="str">
        <f>IFERROR(IF(A367=A366, (M367-M366)/(B367-B366), ""), "null")</f>
        <v>null</v>
      </c>
      <c r="U366">
        <f>ROUND(E366,0)</f>
        <v>100</v>
      </c>
      <c r="V366" t="str">
        <f>IFERROR(ROUND(I366,0),"null")</f>
        <v>null</v>
      </c>
      <c r="W366" t="str">
        <f>IFERROR(ROUND(M366,0), "null")</f>
        <v>null</v>
      </c>
      <c r="X366" t="str">
        <f>IF(AND(A367=A366, U367&gt;99, U366&gt;99), "full access", "")</f>
        <v>full access</v>
      </c>
      <c r="Y366" t="str">
        <f>IF(AND(A367=A366, V367&gt;99, V366&gt;99), "full access", "")</f>
        <v>full access</v>
      </c>
      <c r="Z366" t="str">
        <f>IF(AND(A367=A366, W367&gt;99, W366&gt;99), "full access", "")</f>
        <v>full access</v>
      </c>
      <c r="AA366" t="str">
        <f>IF(AND(ISNUMBER(S366), ISNUMBER(T366)), S366 - T366, "")</f>
        <v/>
      </c>
      <c r="AB366" t="str">
        <f>_xlfn.XLOOKUP(A366, Regions!A:A, Regions!B:B, "Not Found")</f>
        <v>Europe &amp; Central Asia</v>
      </c>
    </row>
    <row r="367" spans="1:28" ht="12.75" x14ac:dyDescent="0.2">
      <c r="A367" s="1" t="s">
        <v>200</v>
      </c>
      <c r="B367" s="1">
        <v>2020</v>
      </c>
      <c r="C367" s="1">
        <v>34813.867189999997</v>
      </c>
      <c r="D367" s="1">
        <v>84.287002560000005</v>
      </c>
      <c r="E367" s="1">
        <v>100</v>
      </c>
      <c r="F367" s="1">
        <v>0</v>
      </c>
      <c r="G367" s="1">
        <v>0</v>
      </c>
      <c r="H367" s="1">
        <v>0</v>
      </c>
      <c r="I367" s="1" t="s">
        <v>21</v>
      </c>
      <c r="J367" s="1" t="s">
        <v>21</v>
      </c>
      <c r="K367" s="1" t="s">
        <v>21</v>
      </c>
      <c r="L367" s="1" t="s">
        <v>21</v>
      </c>
      <c r="M367" s="1" t="s">
        <v>21</v>
      </c>
      <c r="N367" s="1" t="s">
        <v>21</v>
      </c>
      <c r="O367" s="1" t="s">
        <v>21</v>
      </c>
      <c r="P367" s="1" t="s">
        <v>21</v>
      </c>
      <c r="Q367" s="1">
        <f>IF(A367=A366, B367-B366,"")</f>
        <v>5</v>
      </c>
      <c r="R367" t="str">
        <f>IFERROR(IF(A368=A367, (E368-E367)/(B368-B367), ""), "null")</f>
        <v/>
      </c>
      <c r="S367" t="str">
        <f>IFERROR(IF(A368=A367, (I368-I367)/(B368-B367), ""), "null")</f>
        <v/>
      </c>
      <c r="T367" t="str">
        <f>IFERROR(IF(A368=A367, (M368-M367)/(B368-B367), ""), "null")</f>
        <v/>
      </c>
      <c r="U367">
        <f>ROUND(E367,0)</f>
        <v>100</v>
      </c>
      <c r="V367" t="str">
        <f>IFERROR(ROUND(I367,0),"null")</f>
        <v>null</v>
      </c>
      <c r="W367" t="str">
        <f>IFERROR(ROUND(M367,0), "null")</f>
        <v>null</v>
      </c>
      <c r="X367" t="str">
        <f>IF(AND(A368=A367, U368&gt;99, U367&gt;99), "full access", "")</f>
        <v/>
      </c>
      <c r="Y367" t="str">
        <f>IF(AND(A368=A367, V368&gt;99, V367&gt;99), "full access", "")</f>
        <v/>
      </c>
      <c r="Z367" t="str">
        <f>IF(AND(A368=A367, W368&gt;99, W367&gt;99), "full access", "")</f>
        <v/>
      </c>
      <c r="AA367" t="str">
        <f>IF(AND(ISNUMBER(S367), ISNUMBER(T367)), S367 - T367, "")</f>
        <v/>
      </c>
      <c r="AB367" t="str">
        <f>_xlfn.XLOOKUP(A367, Regions!A:A, Regions!B:B, "Not Found")</f>
        <v>Europe &amp; Central Asia</v>
      </c>
    </row>
    <row r="368" spans="1:28" ht="12.75" x14ac:dyDescent="0.2">
      <c r="A368" s="1" t="s">
        <v>201</v>
      </c>
      <c r="B368" s="1">
        <v>2015</v>
      </c>
      <c r="C368" s="1">
        <v>14578.450199999999</v>
      </c>
      <c r="D368" s="1">
        <v>45.86200333</v>
      </c>
      <c r="E368" s="1">
        <v>78.602093620000005</v>
      </c>
      <c r="F368" s="1">
        <v>3.3921456349999999</v>
      </c>
      <c r="G368" s="1">
        <v>17.594913179999999</v>
      </c>
      <c r="H368" s="1">
        <v>0.41084756459999999</v>
      </c>
      <c r="I368" s="1">
        <v>65.941201559999996</v>
      </c>
      <c r="J368" s="1">
        <v>5.2534118540000003</v>
      </c>
      <c r="K368" s="1">
        <v>28.079192549999998</v>
      </c>
      <c r="L368" s="1">
        <v>0.72619403689999995</v>
      </c>
      <c r="M368" s="1">
        <v>93.547697760000005</v>
      </c>
      <c r="N368" s="1">
        <v>1.195005973</v>
      </c>
      <c r="O368" s="1">
        <v>5.2187007940000001</v>
      </c>
      <c r="P368" s="1">
        <v>3.8595473790000001E-2</v>
      </c>
      <c r="Q368" s="1" t="str">
        <f>IF(A368=A367, B368-B367,"")</f>
        <v/>
      </c>
      <c r="R368">
        <f>IFERROR(IF(A369=A368, (E369-E368)/(B369-B368), ""), "null")</f>
        <v>1.2606288339999991</v>
      </c>
      <c r="S368">
        <f>IFERROR(IF(A369=A368, (I369-I368)/(B369-B368), ""), "null")</f>
        <v>1.8603453279999997</v>
      </c>
      <c r="T368">
        <f>IFERROR(IF(A369=A368, (M369-M368)/(B369-B368), ""), "null")</f>
        <v>0.35480063599999878</v>
      </c>
      <c r="U368">
        <f>ROUND(E368,0)</f>
        <v>79</v>
      </c>
      <c r="V368">
        <f>IFERROR(ROUND(I368,0),"null")</f>
        <v>66</v>
      </c>
      <c r="W368">
        <f>IFERROR(ROUND(M368,0), "null")</f>
        <v>94</v>
      </c>
      <c r="X368" t="str">
        <f>IF(AND(A369=A368, U369&gt;99, U368&gt;99), "full access", "")</f>
        <v/>
      </c>
      <c r="Y368" t="str">
        <f>IF(AND(A369=A368, V369&gt;99, V368&gt;99), "full access", "")</f>
        <v/>
      </c>
      <c r="Z368" t="str">
        <f>IF(AND(A369=A368, W369&gt;99, W368&gt;99), "full access", "")</f>
        <v/>
      </c>
      <c r="AA368">
        <f>IF(AND(ISNUMBER(S368), ISNUMBER(T368)), S368 - T368, "")</f>
        <v>1.5055446920000009</v>
      </c>
      <c r="AB368" t="str">
        <f>_xlfn.XLOOKUP(A368, Regions!A:A, Regions!B:B, "Not Found")</f>
        <v>Sub-Saharan Africa</v>
      </c>
    </row>
    <row r="369" spans="1:28" ht="12.75" x14ac:dyDescent="0.2">
      <c r="A369" s="1" t="s">
        <v>201</v>
      </c>
      <c r="B369" s="1">
        <v>2020</v>
      </c>
      <c r="C369" s="1">
        <v>16743.929690000001</v>
      </c>
      <c r="D369" s="1">
        <v>48.122001650000001</v>
      </c>
      <c r="E369" s="1">
        <v>84.905237790000001</v>
      </c>
      <c r="F369" s="1">
        <v>2.3872175090000001</v>
      </c>
      <c r="G369" s="1">
        <v>12.60781566</v>
      </c>
      <c r="H369" s="1">
        <v>9.9729040419999998E-2</v>
      </c>
      <c r="I369" s="1">
        <v>75.242928199999994</v>
      </c>
      <c r="J369" s="1">
        <v>4.052382433</v>
      </c>
      <c r="K369" s="1">
        <v>20.512451739999999</v>
      </c>
      <c r="L369" s="1">
        <v>0.1922376314</v>
      </c>
      <c r="M369" s="1">
        <v>95.321700939999999</v>
      </c>
      <c r="N369" s="1">
        <v>0.59208365669999996</v>
      </c>
      <c r="O369" s="1">
        <v>4.0862154019999997</v>
      </c>
      <c r="P369" s="1">
        <v>0</v>
      </c>
      <c r="Q369" s="1">
        <f>IF(A369=A368, B369-B368,"")</f>
        <v>5</v>
      </c>
      <c r="R369" t="str">
        <f>IFERROR(IF(A370=A369, (E370-E369)/(B370-B369), ""), "null")</f>
        <v/>
      </c>
      <c r="S369" t="str">
        <f>IFERROR(IF(A370=A369, (I370-I369)/(B370-B369), ""), "null")</f>
        <v/>
      </c>
      <c r="T369" t="str">
        <f>IFERROR(IF(A370=A369, (M370-M369)/(B370-B369), ""), "null")</f>
        <v/>
      </c>
      <c r="U369">
        <f>ROUND(E369,0)</f>
        <v>85</v>
      </c>
      <c r="V369">
        <f>IFERROR(ROUND(I369,0),"null")</f>
        <v>75</v>
      </c>
      <c r="W369">
        <f>IFERROR(ROUND(M369,0), "null")</f>
        <v>95</v>
      </c>
      <c r="X369" t="str">
        <f>IF(AND(A370=A369, U370&gt;99, U369&gt;99), "full access", "")</f>
        <v/>
      </c>
      <c r="Y369" t="str">
        <f>IF(AND(A370=A369, V370&gt;99, V369&gt;99), "full access", "")</f>
        <v/>
      </c>
      <c r="Z369" t="str">
        <f>IF(AND(A370=A369, W370&gt;99, W369&gt;99), "full access", "")</f>
        <v/>
      </c>
      <c r="AA369" t="str">
        <f>IF(AND(ISNUMBER(S369), ISNUMBER(T369)), S369 - T369, "")</f>
        <v/>
      </c>
      <c r="AB369" t="str">
        <f>_xlfn.XLOOKUP(A369, Regions!A:A, Regions!B:B, "Not Found")</f>
        <v>Sub-Saharan Africa</v>
      </c>
    </row>
    <row r="370" spans="1:28" ht="12.75" x14ac:dyDescent="0.2">
      <c r="A370" s="1" t="s">
        <v>202</v>
      </c>
      <c r="B370" s="1">
        <v>2015</v>
      </c>
      <c r="C370" s="1">
        <v>8876.7773440000001</v>
      </c>
      <c r="D370" s="1">
        <v>55.695999149999999</v>
      </c>
      <c r="E370" s="1">
        <v>93.386457300000004</v>
      </c>
      <c r="F370" s="1">
        <v>6.1120960520000001</v>
      </c>
      <c r="G370" s="1">
        <v>0.48354363439999998</v>
      </c>
      <c r="H370" s="1">
        <v>1.7903015790000001E-2</v>
      </c>
      <c r="I370" s="1">
        <v>94.723529049999996</v>
      </c>
      <c r="J370" s="1">
        <v>4.6004382010000002</v>
      </c>
      <c r="K370" s="1">
        <v>0.63562326859999996</v>
      </c>
      <c r="L370" s="1">
        <v>4.0409477999999999E-2</v>
      </c>
      <c r="M370" s="1">
        <v>92.322868690000007</v>
      </c>
      <c r="N370" s="1">
        <v>7.3145611089999996</v>
      </c>
      <c r="O370" s="1">
        <v>0.36257019709999999</v>
      </c>
      <c r="P370" s="1">
        <v>0</v>
      </c>
      <c r="Q370" s="1" t="str">
        <f>IF(A370=A369, B370-B369,"")</f>
        <v/>
      </c>
      <c r="R370">
        <f>IFERROR(IF(A371=A370, (E371-E370)/(B371-B370), ""), "null")</f>
        <v>0.38181440399999927</v>
      </c>
      <c r="S370">
        <f>IFERROR(IF(A371=A370, (I371-I370)/(B371-B370), ""), "null")</f>
        <v>0.22428914000000191</v>
      </c>
      <c r="T370">
        <f>IFERROR(IF(A371=A370, (M371-M370)/(B371-B370), ""), "null")</f>
        <v>0.50974023999999929</v>
      </c>
      <c r="U370">
        <f>ROUND(E370,0)</f>
        <v>93</v>
      </c>
      <c r="V370">
        <f>IFERROR(ROUND(I370,0),"null")</f>
        <v>95</v>
      </c>
      <c r="W370">
        <f>IFERROR(ROUND(M370,0), "null")</f>
        <v>92</v>
      </c>
      <c r="X370" t="str">
        <f>IF(AND(A371=A370, U371&gt;99, U370&gt;99), "full access", "")</f>
        <v/>
      </c>
      <c r="Y370" t="str">
        <f>IF(AND(A371=A370, V371&gt;99, V370&gt;99), "full access", "")</f>
        <v/>
      </c>
      <c r="Z370" t="str">
        <f>IF(AND(A371=A370, W371&gt;99, W370&gt;99), "full access", "")</f>
        <v/>
      </c>
      <c r="AA370">
        <f>IF(AND(ISNUMBER(S370), ISNUMBER(T370)), S370 - T370, "")</f>
        <v>-0.2854510999999974</v>
      </c>
      <c r="AB370" t="str">
        <f>_xlfn.XLOOKUP(A370, Regions!A:A, Regions!B:B, "Not Found")</f>
        <v>Europe &amp; Central Asia</v>
      </c>
    </row>
    <row r="371" spans="1:28" ht="12.75" x14ac:dyDescent="0.2">
      <c r="A371" s="1" t="s">
        <v>202</v>
      </c>
      <c r="B371" s="1">
        <v>2020</v>
      </c>
      <c r="C371" s="1">
        <v>8737.3701170000004</v>
      </c>
      <c r="D371" s="1">
        <v>56.445999149999999</v>
      </c>
      <c r="E371" s="1">
        <v>95.29552932</v>
      </c>
      <c r="F371" s="1">
        <v>4.244199279</v>
      </c>
      <c r="G371" s="1">
        <v>0.44372047780000001</v>
      </c>
      <c r="H371" s="1">
        <v>1.6550926470000001E-2</v>
      </c>
      <c r="I371" s="1">
        <v>95.844974750000006</v>
      </c>
      <c r="J371" s="1">
        <v>3.545864028</v>
      </c>
      <c r="K371" s="1">
        <v>0.57116028659999996</v>
      </c>
      <c r="L371" s="1">
        <v>3.8000931410000001E-2</v>
      </c>
      <c r="M371" s="1">
        <v>94.871569890000004</v>
      </c>
      <c r="N371" s="1">
        <v>4.7830378649999998</v>
      </c>
      <c r="O371" s="1">
        <v>0.3453922445</v>
      </c>
      <c r="P371" s="1">
        <v>0</v>
      </c>
      <c r="Q371" s="1">
        <f>IF(A371=A370, B371-B370,"")</f>
        <v>5</v>
      </c>
      <c r="R371" t="str">
        <f>IFERROR(IF(A372=A371, (E372-E371)/(B372-B371), ""), "null")</f>
        <v/>
      </c>
      <c r="S371" t="str">
        <f>IFERROR(IF(A372=A371, (I372-I371)/(B372-B371), ""), "null")</f>
        <v/>
      </c>
      <c r="T371" t="str">
        <f>IFERROR(IF(A372=A371, (M372-M371)/(B372-B371), ""), "null")</f>
        <v/>
      </c>
      <c r="U371">
        <f>ROUND(E371,0)</f>
        <v>95</v>
      </c>
      <c r="V371">
        <f>IFERROR(ROUND(I371,0),"null")</f>
        <v>96</v>
      </c>
      <c r="W371">
        <f>IFERROR(ROUND(M371,0), "null")</f>
        <v>95</v>
      </c>
      <c r="X371" t="str">
        <f>IF(AND(A372=A371, U372&gt;99, U371&gt;99), "full access", "")</f>
        <v/>
      </c>
      <c r="Y371" t="str">
        <f>IF(AND(A372=A371, V372&gt;99, V371&gt;99), "full access", "")</f>
        <v/>
      </c>
      <c r="Z371" t="str">
        <f>IF(AND(A372=A371, W372&gt;99, W371&gt;99), "full access", "")</f>
        <v/>
      </c>
      <c r="AA371" t="str">
        <f>IF(AND(ISNUMBER(S371), ISNUMBER(T371)), S371 - T371, "")</f>
        <v/>
      </c>
      <c r="AB371" t="str">
        <f>_xlfn.XLOOKUP(A371, Regions!A:A, Regions!B:B, "Not Found")</f>
        <v>Europe &amp; Central Asia</v>
      </c>
    </row>
    <row r="372" spans="1:28" ht="12.75" x14ac:dyDescent="0.2">
      <c r="A372" s="1" t="s">
        <v>203</v>
      </c>
      <c r="B372" s="1">
        <v>2015</v>
      </c>
      <c r="C372" s="1">
        <v>94.981002810000007</v>
      </c>
      <c r="D372" s="1">
        <v>55.400001529999997</v>
      </c>
      <c r="E372" s="1">
        <v>96.250891499999994</v>
      </c>
      <c r="F372" s="1">
        <v>0</v>
      </c>
      <c r="G372" s="1">
        <v>0</v>
      </c>
      <c r="H372" s="1">
        <v>3.7491085019999999</v>
      </c>
      <c r="I372" s="1" t="s">
        <v>21</v>
      </c>
      <c r="J372" s="1" t="s">
        <v>21</v>
      </c>
      <c r="K372" s="1" t="s">
        <v>21</v>
      </c>
      <c r="L372" s="1" t="s">
        <v>21</v>
      </c>
      <c r="M372" s="1" t="s">
        <v>21</v>
      </c>
      <c r="N372" s="1" t="s">
        <v>21</v>
      </c>
      <c r="O372" s="1" t="s">
        <v>21</v>
      </c>
      <c r="P372" s="1" t="s">
        <v>21</v>
      </c>
      <c r="Q372" s="1" t="str">
        <f>IF(A372=A371, B372-B371,"")</f>
        <v/>
      </c>
      <c r="R372">
        <f>IFERROR(IF(A373=A372, (E373-E372)/(B373-B372), ""), "null")</f>
        <v>0.15021384750000166</v>
      </c>
      <c r="S372" t="str">
        <f>IFERROR(IF(A373=A372, (I373-I372)/(B373-B372), ""), "null")</f>
        <v>null</v>
      </c>
      <c r="T372" t="str">
        <f>IFERROR(IF(A373=A372, (M373-M372)/(B373-B372), ""), "null")</f>
        <v>null</v>
      </c>
      <c r="U372">
        <f>ROUND(E372,0)</f>
        <v>96</v>
      </c>
      <c r="V372" t="str">
        <f>IFERROR(ROUND(I372,0),"null")</f>
        <v>null</v>
      </c>
      <c r="W372" t="str">
        <f>IFERROR(ROUND(M372,0), "null")</f>
        <v>null</v>
      </c>
      <c r="X372" t="str">
        <f>IF(AND(A373=A372, U373&gt;99, U372&gt;99), "full access", "")</f>
        <v/>
      </c>
      <c r="Y372" t="str">
        <f>IF(AND(A373=A372, V373&gt;99, V372&gt;99), "full access", "")</f>
        <v>full access</v>
      </c>
      <c r="Z372" t="str">
        <f>IF(AND(A373=A372, W373&gt;99, W372&gt;99), "full access", "")</f>
        <v>full access</v>
      </c>
      <c r="AA372" t="str">
        <f>IF(AND(ISNUMBER(S372), ISNUMBER(T372)), S372 - T372, "")</f>
        <v/>
      </c>
      <c r="AB372" t="str">
        <f>_xlfn.XLOOKUP(A372, Regions!A:A, Regions!B:B, "Not Found")</f>
        <v>East Asia &amp; Pacific</v>
      </c>
    </row>
    <row r="373" spans="1:28" ht="12.75" x14ac:dyDescent="0.2">
      <c r="A373" s="1" t="s">
        <v>203</v>
      </c>
      <c r="B373" s="1">
        <v>2019</v>
      </c>
      <c r="C373" s="1">
        <v>97.740997309999997</v>
      </c>
      <c r="D373" s="1">
        <v>57.119003300000003</v>
      </c>
      <c r="E373" s="1">
        <v>96.851746890000001</v>
      </c>
      <c r="F373" s="1">
        <v>0</v>
      </c>
      <c r="G373" s="1">
        <v>3.1482531090000001</v>
      </c>
      <c r="H373" s="1" t="s">
        <v>21</v>
      </c>
      <c r="I373" s="1" t="s">
        <v>21</v>
      </c>
      <c r="J373" s="1" t="s">
        <v>21</v>
      </c>
      <c r="K373" s="1" t="s">
        <v>21</v>
      </c>
      <c r="L373" s="1" t="s">
        <v>21</v>
      </c>
      <c r="M373" s="1" t="s">
        <v>21</v>
      </c>
      <c r="N373" s="1" t="s">
        <v>21</v>
      </c>
      <c r="O373" s="1" t="s">
        <v>21</v>
      </c>
      <c r="P373" s="1" t="s">
        <v>21</v>
      </c>
      <c r="Q373" s="1">
        <f>IF(A373=A372, B373-B372,"")</f>
        <v>4</v>
      </c>
      <c r="R373" t="str">
        <f>IFERROR(IF(A374=A373, (E374-E373)/(B374-B373), ""), "null")</f>
        <v/>
      </c>
      <c r="S373" t="str">
        <f>IFERROR(IF(A374=A373, (I374-I373)/(B374-B373), ""), "null")</f>
        <v/>
      </c>
      <c r="T373" t="str">
        <f>IFERROR(IF(A374=A373, (M374-M373)/(B374-B373), ""), "null")</f>
        <v/>
      </c>
      <c r="U373">
        <f>ROUND(E373,0)</f>
        <v>97</v>
      </c>
      <c r="V373" t="str">
        <f>IFERROR(ROUND(I373,0),"null")</f>
        <v>null</v>
      </c>
      <c r="W373" t="str">
        <f>IFERROR(ROUND(M373,0), "null")</f>
        <v>null</v>
      </c>
      <c r="X373" t="str">
        <f>IF(AND(A374=A373, U374&gt;99, U373&gt;99), "full access", "")</f>
        <v/>
      </c>
      <c r="Y373" t="str">
        <f>IF(AND(A374=A373, V374&gt;99, V373&gt;99), "full access", "")</f>
        <v/>
      </c>
      <c r="Z373" t="str">
        <f>IF(AND(A374=A373, W374&gt;99, W373&gt;99), "full access", "")</f>
        <v/>
      </c>
      <c r="AA373" t="str">
        <f>IF(AND(ISNUMBER(S373), ISNUMBER(T373)), S373 - T373, "")</f>
        <v/>
      </c>
      <c r="AB373" t="str">
        <f>_xlfn.XLOOKUP(A373, Regions!A:A, Regions!B:B, "Not Found")</f>
        <v>East Asia &amp; Pacific</v>
      </c>
    </row>
    <row r="374" spans="1:28" ht="12.75" x14ac:dyDescent="0.2">
      <c r="A374" s="1" t="s">
        <v>204</v>
      </c>
      <c r="B374" s="1">
        <v>2015</v>
      </c>
      <c r="C374" s="1">
        <v>7171.9091799999997</v>
      </c>
      <c r="D374" s="1">
        <v>40.828998570000003</v>
      </c>
      <c r="E374" s="1">
        <v>57.847465159999999</v>
      </c>
      <c r="F374" s="1">
        <v>8.1969579570000004</v>
      </c>
      <c r="G374" s="1">
        <v>15.91095456</v>
      </c>
      <c r="H374" s="1">
        <v>18.044622319999998</v>
      </c>
      <c r="I374" s="1">
        <v>45.529713839999999</v>
      </c>
      <c r="J374" s="1">
        <v>4.8404944719999996</v>
      </c>
      <c r="K374" s="1">
        <v>21.716961430000001</v>
      </c>
      <c r="L374" s="1">
        <v>27.912830270000001</v>
      </c>
      <c r="M374" s="1">
        <v>75.698837580000003</v>
      </c>
      <c r="N374" s="1">
        <v>13.06127759</v>
      </c>
      <c r="O374" s="1">
        <v>7.4966597610000001</v>
      </c>
      <c r="P374" s="1">
        <v>3.7432250680000001</v>
      </c>
      <c r="Q374" s="1" t="str">
        <f>IF(A374=A373, B374-B373,"")</f>
        <v/>
      </c>
      <c r="R374">
        <f>IFERROR(IF(A375=A374, (E375-E374)/(B375-B374), ""), "null")</f>
        <v>1.1837640919999999</v>
      </c>
      <c r="S374">
        <f>IFERROR(IF(A375=A374, (I375-I374)/(B375-B374), ""), "null")</f>
        <v>1.4445977659999998</v>
      </c>
      <c r="T374">
        <f>IFERROR(IF(A375=A374, (M375-M374)/(B375-B374), ""), "null")</f>
        <v>0.54256001599999881</v>
      </c>
      <c r="U374">
        <f>ROUND(E374,0)</f>
        <v>58</v>
      </c>
      <c r="V374">
        <f>IFERROR(ROUND(I374,0),"null")</f>
        <v>46</v>
      </c>
      <c r="W374">
        <f>IFERROR(ROUND(M374,0), "null")</f>
        <v>76</v>
      </c>
      <c r="X374" t="str">
        <f>IF(AND(A375=A374, U375&gt;99, U374&gt;99), "full access", "")</f>
        <v/>
      </c>
      <c r="Y374" t="str">
        <f>IF(AND(A375=A374, V375&gt;99, V374&gt;99), "full access", "")</f>
        <v/>
      </c>
      <c r="Z374" t="str">
        <f>IF(AND(A375=A374, W375&gt;99, W374&gt;99), "full access", "")</f>
        <v/>
      </c>
      <c r="AA374">
        <f>IF(AND(ISNUMBER(S374), ISNUMBER(T374)), S374 - T374, "")</f>
        <v>0.90203775000000097</v>
      </c>
      <c r="AB374" t="str">
        <f>_xlfn.XLOOKUP(A374, Regions!A:A, Regions!B:B, "Not Found")</f>
        <v>Sub-Saharan Africa</v>
      </c>
    </row>
    <row r="375" spans="1:28" ht="12.75" x14ac:dyDescent="0.2">
      <c r="A375" s="1" t="s">
        <v>204</v>
      </c>
      <c r="B375" s="1">
        <v>2020</v>
      </c>
      <c r="C375" s="1">
        <v>7976.9848629999997</v>
      </c>
      <c r="D375" s="1">
        <v>42.923000340000002</v>
      </c>
      <c r="E375" s="1">
        <v>63.766285619999998</v>
      </c>
      <c r="F375" s="1">
        <v>9.0233163570000006</v>
      </c>
      <c r="G375" s="1">
        <v>15.5639457</v>
      </c>
      <c r="H375" s="1">
        <v>11.646452330000001</v>
      </c>
      <c r="I375" s="1">
        <v>52.752702669999998</v>
      </c>
      <c r="J375" s="1">
        <v>5.2211368890000003</v>
      </c>
      <c r="K375" s="1">
        <v>23.142949089999998</v>
      </c>
      <c r="L375" s="1">
        <v>18.88321135</v>
      </c>
      <c r="M375" s="1">
        <v>78.411637659999997</v>
      </c>
      <c r="N375" s="1">
        <v>14.079277429999999</v>
      </c>
      <c r="O375" s="1">
        <v>5.4857354369999998</v>
      </c>
      <c r="P375" s="1">
        <v>2.0233494749999998</v>
      </c>
      <c r="Q375" s="1">
        <f>IF(A375=A374, B375-B374,"")</f>
        <v>5</v>
      </c>
      <c r="R375" t="str">
        <f>IFERROR(IF(A376=A375, (E376-E375)/(B376-B375), ""), "null")</f>
        <v/>
      </c>
      <c r="S375" t="str">
        <f>IFERROR(IF(A376=A375, (I376-I375)/(B376-B375), ""), "null")</f>
        <v/>
      </c>
      <c r="T375" t="str">
        <f>IFERROR(IF(A376=A375, (M376-M375)/(B376-B375), ""), "null")</f>
        <v/>
      </c>
      <c r="U375">
        <f>ROUND(E375,0)</f>
        <v>64</v>
      </c>
      <c r="V375">
        <f>IFERROR(ROUND(I375,0),"null")</f>
        <v>53</v>
      </c>
      <c r="W375">
        <f>IFERROR(ROUND(M375,0), "null")</f>
        <v>78</v>
      </c>
      <c r="X375" t="str">
        <f>IF(AND(A376=A375, U376&gt;99, U375&gt;99), "full access", "")</f>
        <v/>
      </c>
      <c r="Y375" t="str">
        <f>IF(AND(A376=A375, V376&gt;99, V375&gt;99), "full access", "")</f>
        <v/>
      </c>
      <c r="Z375" t="str">
        <f>IF(AND(A376=A375, W376&gt;99, W375&gt;99), "full access", "")</f>
        <v/>
      </c>
      <c r="AA375" t="str">
        <f>IF(AND(ISNUMBER(S375), ISNUMBER(T375)), S375 - T375, "")</f>
        <v/>
      </c>
      <c r="AB375" t="str">
        <f>_xlfn.XLOOKUP(A375, Regions!A:A, Regions!B:B, "Not Found")</f>
        <v>Sub-Saharan Africa</v>
      </c>
    </row>
    <row r="376" spans="1:28" ht="12.75" x14ac:dyDescent="0.2">
      <c r="A376" s="1" t="s">
        <v>205</v>
      </c>
      <c r="B376" s="1">
        <v>2015</v>
      </c>
      <c r="C376" s="1">
        <v>5592.1430659999996</v>
      </c>
      <c r="D376" s="1">
        <v>100</v>
      </c>
      <c r="E376" s="1">
        <v>100</v>
      </c>
      <c r="F376" s="1">
        <v>0</v>
      </c>
      <c r="G376" s="1">
        <v>0</v>
      </c>
      <c r="H376" s="1">
        <v>0</v>
      </c>
      <c r="I376" s="1" t="s">
        <v>21</v>
      </c>
      <c r="J376" s="1" t="s">
        <v>21</v>
      </c>
      <c r="K376" s="1" t="s">
        <v>21</v>
      </c>
      <c r="L376" s="1" t="s">
        <v>21</v>
      </c>
      <c r="M376" s="1">
        <v>100</v>
      </c>
      <c r="N376" s="1">
        <v>0</v>
      </c>
      <c r="O376" s="1">
        <v>0</v>
      </c>
      <c r="P376" s="1">
        <v>0</v>
      </c>
      <c r="Q376" s="1" t="str">
        <f>IF(A376=A375, B376-B375,"")</f>
        <v/>
      </c>
      <c r="R376">
        <f>IFERROR(IF(A377=A376, (E377-E376)/(B377-B376), ""), "null")</f>
        <v>0</v>
      </c>
      <c r="S376" t="str">
        <f>IFERROR(IF(A377=A376, (I377-I376)/(B377-B376), ""), "null")</f>
        <v>null</v>
      </c>
      <c r="T376">
        <f>IFERROR(IF(A377=A376, (M377-M376)/(B377-B376), ""), "null")</f>
        <v>0</v>
      </c>
      <c r="U376">
        <f>ROUND(E376,0)</f>
        <v>100</v>
      </c>
      <c r="V376" t="str">
        <f>IFERROR(ROUND(I376,0),"null")</f>
        <v>null</v>
      </c>
      <c r="W376">
        <f>IFERROR(ROUND(M376,0), "null")</f>
        <v>100</v>
      </c>
      <c r="X376" t="str">
        <f>IF(AND(A377=A376, U377&gt;99, U376&gt;99), "full access", "")</f>
        <v>full access</v>
      </c>
      <c r="Y376" t="str">
        <f>IF(AND(A377=A376, V377&gt;99, V376&gt;99), "full access", "")</f>
        <v>full access</v>
      </c>
      <c r="Z376" t="str">
        <f>IF(AND(A377=A376, W377&gt;99, W376&gt;99), "full access", "")</f>
        <v>full access</v>
      </c>
      <c r="AA376" t="str">
        <f>IF(AND(ISNUMBER(S376), ISNUMBER(T376)), S376 - T376, "")</f>
        <v/>
      </c>
      <c r="AB376" t="str">
        <f>_xlfn.XLOOKUP(A376, Regions!A:A, Regions!B:B, "Not Found")</f>
        <v>East Asia &amp; Pacific</v>
      </c>
    </row>
    <row r="377" spans="1:28" ht="12.75" x14ac:dyDescent="0.2">
      <c r="A377" s="1" t="s">
        <v>205</v>
      </c>
      <c r="B377" s="1">
        <v>2020</v>
      </c>
      <c r="C377" s="1">
        <v>5850.3427730000003</v>
      </c>
      <c r="D377" s="1">
        <v>100</v>
      </c>
      <c r="E377" s="1">
        <v>100</v>
      </c>
      <c r="F377" s="1">
        <v>0</v>
      </c>
      <c r="G377" s="1">
        <v>0</v>
      </c>
      <c r="H377" s="1">
        <v>0</v>
      </c>
      <c r="I377" s="1" t="s">
        <v>21</v>
      </c>
      <c r="J377" s="1" t="s">
        <v>21</v>
      </c>
      <c r="K377" s="1" t="s">
        <v>21</v>
      </c>
      <c r="L377" s="1" t="s">
        <v>21</v>
      </c>
      <c r="M377" s="1">
        <v>100</v>
      </c>
      <c r="N377" s="1">
        <v>0</v>
      </c>
      <c r="O377" s="1">
        <v>0</v>
      </c>
      <c r="P377" s="1">
        <v>0</v>
      </c>
      <c r="Q377" s="1">
        <f>IF(A377=A376, B377-B376,"")</f>
        <v>5</v>
      </c>
      <c r="R377" t="str">
        <f>IFERROR(IF(A378=A377, (E378-E377)/(B378-B377), ""), "null")</f>
        <v/>
      </c>
      <c r="S377" t="str">
        <f>IFERROR(IF(A378=A377, (I378-I377)/(B378-B377), ""), "null")</f>
        <v/>
      </c>
      <c r="T377" t="str">
        <f>IFERROR(IF(A378=A377, (M378-M377)/(B378-B377), ""), "null")</f>
        <v/>
      </c>
      <c r="U377">
        <f>ROUND(E377,0)</f>
        <v>100</v>
      </c>
      <c r="V377" t="str">
        <f>IFERROR(ROUND(I377,0),"null")</f>
        <v>null</v>
      </c>
      <c r="W377">
        <f>IFERROR(ROUND(M377,0), "null")</f>
        <v>100</v>
      </c>
      <c r="X377" t="str">
        <f>IF(AND(A378=A377, U378&gt;99, U377&gt;99), "full access", "")</f>
        <v/>
      </c>
      <c r="Y377" t="str">
        <f>IF(AND(A378=A377, V378&gt;99, V377&gt;99), "full access", "")</f>
        <v/>
      </c>
      <c r="Z377" t="str">
        <f>IF(AND(A378=A377, W378&gt;99, W377&gt;99), "full access", "")</f>
        <v/>
      </c>
      <c r="AA377" t="str">
        <f>IF(AND(ISNUMBER(S377), ISNUMBER(T377)), S377 - T377, "")</f>
        <v/>
      </c>
      <c r="AB377" t="str">
        <f>_xlfn.XLOOKUP(A377, Regions!A:A, Regions!B:B, "Not Found")</f>
        <v>East Asia &amp; Pacific</v>
      </c>
    </row>
    <row r="378" spans="1:28" ht="12.75" x14ac:dyDescent="0.2">
      <c r="A378" s="1" t="s">
        <v>206</v>
      </c>
      <c r="B378" s="1">
        <v>2015</v>
      </c>
      <c r="C378" s="1">
        <v>39.966999049999998</v>
      </c>
      <c r="D378" s="1">
        <v>100</v>
      </c>
      <c r="E378" s="1">
        <v>95.311179330000002</v>
      </c>
      <c r="F378" s="1">
        <v>0</v>
      </c>
      <c r="G378" s="1">
        <v>4.6888206700000001</v>
      </c>
      <c r="H378" s="1">
        <v>0</v>
      </c>
      <c r="I378" s="1" t="s">
        <v>21</v>
      </c>
      <c r="J378" s="1" t="s">
        <v>21</v>
      </c>
      <c r="K378" s="1" t="s">
        <v>21</v>
      </c>
      <c r="L378" s="1" t="s">
        <v>21</v>
      </c>
      <c r="M378" s="1">
        <v>95.311179330000002</v>
      </c>
      <c r="N378" s="1">
        <v>0</v>
      </c>
      <c r="O378" s="1">
        <v>4.6888206700000001</v>
      </c>
      <c r="P378" s="1">
        <v>0</v>
      </c>
      <c r="Q378" s="1" t="str">
        <f>IF(A378=A377, B378-B377,"")</f>
        <v/>
      </c>
      <c r="R378">
        <f>IFERROR(IF(A379=A378, (E379-E378)/(B379-B378), ""), "null")</f>
        <v>0</v>
      </c>
      <c r="S378" t="str">
        <f>IFERROR(IF(A379=A378, (I379-I378)/(B379-B378), ""), "null")</f>
        <v>null</v>
      </c>
      <c r="T378">
        <f>IFERROR(IF(A379=A378, (M379-M378)/(B379-B378), ""), "null")</f>
        <v>0</v>
      </c>
      <c r="U378">
        <f>ROUND(E378,0)</f>
        <v>95</v>
      </c>
      <c r="V378" t="str">
        <f>IFERROR(ROUND(I378,0),"null")</f>
        <v>null</v>
      </c>
      <c r="W378">
        <f>IFERROR(ROUND(M378,0), "null")</f>
        <v>95</v>
      </c>
      <c r="X378" t="str">
        <f>IF(AND(A379=A378, U379&gt;99, U378&gt;99), "full access", "")</f>
        <v/>
      </c>
      <c r="Y378" t="str">
        <f>IF(AND(A379=A378, V379&gt;99, V378&gt;99), "full access", "")</f>
        <v>full access</v>
      </c>
      <c r="Z378" t="str">
        <f>IF(AND(A379=A378, W379&gt;99, W378&gt;99), "full access", "")</f>
        <v/>
      </c>
      <c r="AA378" t="str">
        <f>IF(AND(ISNUMBER(S378), ISNUMBER(T378)), S378 - T378, "")</f>
        <v/>
      </c>
      <c r="AB378" t="str">
        <f>_xlfn.XLOOKUP(A378, Regions!A:A, Regions!B:B, "Not Found")</f>
        <v>Latin America &amp; Caribbean</v>
      </c>
    </row>
    <row r="379" spans="1:28" ht="12.75" x14ac:dyDescent="0.2">
      <c r="A379" s="1" t="s">
        <v>206</v>
      </c>
      <c r="B379" s="1">
        <v>2017</v>
      </c>
      <c r="C379" s="1">
        <v>41.444000240000001</v>
      </c>
      <c r="D379" s="1">
        <v>100</v>
      </c>
      <c r="E379" s="1">
        <v>95.311179330000002</v>
      </c>
      <c r="F379" s="1">
        <v>0</v>
      </c>
      <c r="G379" s="1">
        <v>4.6888206700000001</v>
      </c>
      <c r="H379" s="1">
        <v>0</v>
      </c>
      <c r="I379" s="1" t="s">
        <v>21</v>
      </c>
      <c r="J379" s="1" t="s">
        <v>21</v>
      </c>
      <c r="K379" s="1" t="s">
        <v>21</v>
      </c>
      <c r="L379" s="1" t="s">
        <v>21</v>
      </c>
      <c r="M379" s="1">
        <v>95.311179330000002</v>
      </c>
      <c r="N379" s="1">
        <v>0</v>
      </c>
      <c r="O379" s="1">
        <v>4.6888206700000001</v>
      </c>
      <c r="P379" s="1">
        <v>0</v>
      </c>
      <c r="Q379" s="1">
        <f>IF(A379=A378, B379-B378,"")</f>
        <v>2</v>
      </c>
      <c r="R379" t="str">
        <f>IFERROR(IF(A380=A379, (E380-E379)/(B380-B379), ""), "null")</f>
        <v/>
      </c>
      <c r="S379" t="str">
        <f>IFERROR(IF(A380=A379, (I380-I379)/(B380-B379), ""), "null")</f>
        <v/>
      </c>
      <c r="T379" t="str">
        <f>IFERROR(IF(A380=A379, (M380-M379)/(B380-B379), ""), "null")</f>
        <v/>
      </c>
      <c r="U379">
        <f>ROUND(E379,0)</f>
        <v>95</v>
      </c>
      <c r="V379" t="str">
        <f>IFERROR(ROUND(I379,0),"null")</f>
        <v>null</v>
      </c>
      <c r="W379">
        <f>IFERROR(ROUND(M379,0), "null")</f>
        <v>95</v>
      </c>
      <c r="X379" t="str">
        <f>IF(AND(A380=A379, U380&gt;99, U379&gt;99), "full access", "")</f>
        <v/>
      </c>
      <c r="Y379" t="str">
        <f>IF(AND(A380=A379, V380&gt;99, V379&gt;99), "full access", "")</f>
        <v/>
      </c>
      <c r="Z379" t="str">
        <f>IF(AND(A380=A379, W380&gt;99, W379&gt;99), "full access", "")</f>
        <v/>
      </c>
      <c r="AA379" t="str">
        <f>IF(AND(ISNUMBER(S379), ISNUMBER(T379)), S379 - T379, "")</f>
        <v/>
      </c>
      <c r="AB379" t="str">
        <f>_xlfn.XLOOKUP(A379, Regions!A:A, Regions!B:B, "Not Found")</f>
        <v>Latin America &amp; Caribbean</v>
      </c>
    </row>
    <row r="380" spans="1:28" ht="12.75" x14ac:dyDescent="0.2">
      <c r="A380" s="1" t="s">
        <v>207</v>
      </c>
      <c r="B380" s="1">
        <v>2015</v>
      </c>
      <c r="C380" s="1">
        <v>5435.6137699999999</v>
      </c>
      <c r="D380" s="1">
        <v>53.888999939999998</v>
      </c>
      <c r="E380" s="1">
        <v>99.787189130000002</v>
      </c>
      <c r="F380" s="1">
        <v>0.21281086739999999</v>
      </c>
      <c r="G380" s="1">
        <v>0</v>
      </c>
      <c r="H380" s="1">
        <v>0</v>
      </c>
      <c r="I380" s="1">
        <v>100</v>
      </c>
      <c r="J380" s="1">
        <v>0</v>
      </c>
      <c r="K380" s="1">
        <v>0</v>
      </c>
      <c r="L380" s="1">
        <v>0</v>
      </c>
      <c r="M380" s="1">
        <v>99.605094059999999</v>
      </c>
      <c r="N380" s="1">
        <v>0.39490593740000002</v>
      </c>
      <c r="O380" s="1">
        <v>0</v>
      </c>
      <c r="P380" s="1">
        <v>0</v>
      </c>
      <c r="Q380" s="1" t="str">
        <f>IF(A380=A379, B380-B379,"")</f>
        <v/>
      </c>
      <c r="R380">
        <f>IFERROR(IF(A381=A380, (E381-E380)/(B381-B380), ""), "null")</f>
        <v>1.018899999991163E-4</v>
      </c>
      <c r="S380">
        <f>IFERROR(IF(A381=A380, (I381-I380)/(B381-B380), ""), "null")</f>
        <v>0</v>
      </c>
      <c r="T380">
        <f>IFERROR(IF(A381=A380, (M381-M380)/(B381-B380), ""), "null")</f>
        <v>0</v>
      </c>
      <c r="U380">
        <f>ROUND(E380,0)</f>
        <v>100</v>
      </c>
      <c r="V380">
        <f>IFERROR(ROUND(I380,0),"null")</f>
        <v>100</v>
      </c>
      <c r="W380">
        <f>IFERROR(ROUND(M380,0), "null")</f>
        <v>100</v>
      </c>
      <c r="X380" t="str">
        <f>IF(AND(A381=A380, U381&gt;99, U380&gt;99), "full access", "")</f>
        <v>full access</v>
      </c>
      <c r="Y380" t="str">
        <f>IF(AND(A381=A380, V381&gt;99, V380&gt;99), "full access", "")</f>
        <v>full access</v>
      </c>
      <c r="Z380" t="str">
        <f>IF(AND(A381=A380, W381&gt;99, W380&gt;99), "full access", "")</f>
        <v>full access</v>
      </c>
      <c r="AA380">
        <f>IF(AND(ISNUMBER(S380), ISNUMBER(T380)), S380 - T380, "")</f>
        <v>0</v>
      </c>
      <c r="AB380" t="str">
        <f>_xlfn.XLOOKUP(A380, Regions!A:A, Regions!B:B, "Not Found")</f>
        <v>Europe &amp; Central Asia</v>
      </c>
    </row>
    <row r="381" spans="1:28" ht="12.75" x14ac:dyDescent="0.2">
      <c r="A381" s="1" t="s">
        <v>207</v>
      </c>
      <c r="B381" s="1">
        <v>2020</v>
      </c>
      <c r="C381" s="1">
        <v>5459.6430659999996</v>
      </c>
      <c r="D381" s="1">
        <v>53.759998320000001</v>
      </c>
      <c r="E381" s="1">
        <v>99.787698579999997</v>
      </c>
      <c r="F381" s="1">
        <v>0.2123014241</v>
      </c>
      <c r="G381" s="1">
        <v>0</v>
      </c>
      <c r="H381" s="1">
        <v>0</v>
      </c>
      <c r="I381" s="1">
        <v>100</v>
      </c>
      <c r="J381" s="1">
        <v>0</v>
      </c>
      <c r="K381" s="1">
        <v>0</v>
      </c>
      <c r="L381" s="1">
        <v>0</v>
      </c>
      <c r="M381" s="1">
        <v>99.605094059999999</v>
      </c>
      <c r="N381" s="1">
        <v>0.39490593740000002</v>
      </c>
      <c r="O381" s="1">
        <v>0</v>
      </c>
      <c r="P381" s="1">
        <v>0</v>
      </c>
      <c r="Q381" s="1">
        <f>IF(A381=A380, B381-B380,"")</f>
        <v>5</v>
      </c>
      <c r="R381" t="str">
        <f>IFERROR(IF(A382=A381, (E382-E381)/(B382-B381), ""), "null")</f>
        <v/>
      </c>
      <c r="S381" t="str">
        <f>IFERROR(IF(A382=A381, (I382-I381)/(B382-B381), ""), "null")</f>
        <v/>
      </c>
      <c r="T381" t="str">
        <f>IFERROR(IF(A382=A381, (M382-M381)/(B382-B381), ""), "null")</f>
        <v/>
      </c>
      <c r="U381">
        <f>ROUND(E381,0)</f>
        <v>100</v>
      </c>
      <c r="V381">
        <f>IFERROR(ROUND(I381,0),"null")</f>
        <v>100</v>
      </c>
      <c r="W381">
        <f>IFERROR(ROUND(M381,0), "null")</f>
        <v>100</v>
      </c>
      <c r="X381" t="str">
        <f>IF(AND(A382=A381, U382&gt;99, U381&gt;99), "full access", "")</f>
        <v/>
      </c>
      <c r="Y381" t="str">
        <f>IF(AND(A382=A381, V382&gt;99, V381&gt;99), "full access", "")</f>
        <v/>
      </c>
      <c r="Z381" t="str">
        <f>IF(AND(A382=A381, W382&gt;99, W381&gt;99), "full access", "")</f>
        <v/>
      </c>
      <c r="AA381" t="str">
        <f>IF(AND(ISNUMBER(S381), ISNUMBER(T381)), S381 - T381, "")</f>
        <v/>
      </c>
      <c r="AB381" t="str">
        <f>_xlfn.XLOOKUP(A381, Regions!A:A, Regions!B:B, "Not Found")</f>
        <v>Europe &amp; Central Asia</v>
      </c>
    </row>
    <row r="382" spans="1:28" ht="12.75" x14ac:dyDescent="0.2">
      <c r="A382" s="1" t="s">
        <v>208</v>
      </c>
      <c r="B382" s="1">
        <v>2015</v>
      </c>
      <c r="C382" s="1">
        <v>2071.1989749999998</v>
      </c>
      <c r="D382" s="1">
        <v>53.78100586</v>
      </c>
      <c r="E382" s="1">
        <v>99.5</v>
      </c>
      <c r="F382" s="1">
        <v>0</v>
      </c>
      <c r="G382" s="1">
        <v>0.5</v>
      </c>
      <c r="H382" s="1">
        <v>0</v>
      </c>
      <c r="I382" s="1" t="s">
        <v>21</v>
      </c>
      <c r="J382" s="1" t="s">
        <v>21</v>
      </c>
      <c r="K382" s="1" t="s">
        <v>21</v>
      </c>
      <c r="L382" s="1" t="s">
        <v>21</v>
      </c>
      <c r="M382" s="1" t="s">
        <v>21</v>
      </c>
      <c r="N382" s="1" t="s">
        <v>21</v>
      </c>
      <c r="O382" s="1" t="s">
        <v>21</v>
      </c>
      <c r="P382" s="1" t="s">
        <v>21</v>
      </c>
      <c r="Q382" s="1" t="str">
        <f>IF(A382=A381, B382-B381,"")</f>
        <v/>
      </c>
      <c r="R382">
        <f>IFERROR(IF(A383=A382, (E383-E382)/(B383-B382), ""), "null")</f>
        <v>0</v>
      </c>
      <c r="S382" t="str">
        <f>IFERROR(IF(A383=A382, (I383-I382)/(B383-B382), ""), "null")</f>
        <v>null</v>
      </c>
      <c r="T382" t="str">
        <f>IFERROR(IF(A383=A382, (M383-M382)/(B383-B382), ""), "null")</f>
        <v>null</v>
      </c>
      <c r="U382">
        <f>ROUND(E382,0)</f>
        <v>100</v>
      </c>
      <c r="V382" t="str">
        <f>IFERROR(ROUND(I382,0),"null")</f>
        <v>null</v>
      </c>
      <c r="W382" t="str">
        <f>IFERROR(ROUND(M382,0), "null")</f>
        <v>null</v>
      </c>
      <c r="X382" t="str">
        <f>IF(AND(A383=A382, U383&gt;99, U382&gt;99), "full access", "")</f>
        <v>full access</v>
      </c>
      <c r="Y382" t="str">
        <f>IF(AND(A383=A382, V383&gt;99, V382&gt;99), "full access", "")</f>
        <v>full access</v>
      </c>
      <c r="Z382" t="str">
        <f>IF(AND(A383=A382, W383&gt;99, W382&gt;99), "full access", "")</f>
        <v>full access</v>
      </c>
      <c r="AA382" t="str">
        <f>IF(AND(ISNUMBER(S382), ISNUMBER(T382)), S382 - T382, "")</f>
        <v/>
      </c>
      <c r="AB382" t="str">
        <f>_xlfn.XLOOKUP(A382, Regions!A:A, Regions!B:B, "Not Found")</f>
        <v>Europe &amp; Central Asia</v>
      </c>
    </row>
    <row r="383" spans="1:28" ht="12.75" x14ac:dyDescent="0.2">
      <c r="A383" s="1" t="s">
        <v>208</v>
      </c>
      <c r="B383" s="1">
        <v>2020</v>
      </c>
      <c r="C383" s="1">
        <v>2078.931885</v>
      </c>
      <c r="D383" s="1">
        <v>55.118003850000001</v>
      </c>
      <c r="E383" s="1">
        <v>99.5</v>
      </c>
      <c r="F383" s="1">
        <v>0</v>
      </c>
      <c r="G383" s="1">
        <v>0.5</v>
      </c>
      <c r="H383" s="1">
        <v>0</v>
      </c>
      <c r="I383" s="1" t="s">
        <v>21</v>
      </c>
      <c r="J383" s="1" t="s">
        <v>21</v>
      </c>
      <c r="K383" s="1" t="s">
        <v>21</v>
      </c>
      <c r="L383" s="1" t="s">
        <v>21</v>
      </c>
      <c r="M383" s="1" t="s">
        <v>21</v>
      </c>
      <c r="N383" s="1" t="s">
        <v>21</v>
      </c>
      <c r="O383" s="1" t="s">
        <v>21</v>
      </c>
      <c r="P383" s="1" t="s">
        <v>21</v>
      </c>
      <c r="Q383" s="1">
        <f>IF(A383=A382, B383-B382,"")</f>
        <v>5</v>
      </c>
      <c r="R383" t="str">
        <f>IFERROR(IF(A384=A383, (E384-E383)/(B384-B383), ""), "null")</f>
        <v/>
      </c>
      <c r="S383" t="str">
        <f>IFERROR(IF(A384=A383, (I384-I383)/(B384-B383), ""), "null")</f>
        <v/>
      </c>
      <c r="T383" t="str">
        <f>IFERROR(IF(A384=A383, (M384-M383)/(B384-B383), ""), "null")</f>
        <v/>
      </c>
      <c r="U383">
        <f>ROUND(E383,0)</f>
        <v>100</v>
      </c>
      <c r="V383" t="str">
        <f>IFERROR(ROUND(I383,0),"null")</f>
        <v>null</v>
      </c>
      <c r="W383" t="str">
        <f>IFERROR(ROUND(M383,0), "null")</f>
        <v>null</v>
      </c>
      <c r="X383" t="str">
        <f>IF(AND(A384=A383, U384&gt;99, U383&gt;99), "full access", "")</f>
        <v/>
      </c>
      <c r="Y383" t="str">
        <f>IF(AND(A384=A383, V384&gt;99, V383&gt;99), "full access", "")</f>
        <v/>
      </c>
      <c r="Z383" t="str">
        <f>IF(AND(A384=A383, W384&gt;99, W383&gt;99), "full access", "")</f>
        <v/>
      </c>
      <c r="AA383" t="str">
        <f>IF(AND(ISNUMBER(S383), ISNUMBER(T383)), S383 - T383, "")</f>
        <v/>
      </c>
      <c r="AB383" t="str">
        <f>_xlfn.XLOOKUP(A383, Regions!A:A, Regions!B:B, "Not Found")</f>
        <v>Europe &amp; Central Asia</v>
      </c>
    </row>
    <row r="384" spans="1:28" ht="12.75" x14ac:dyDescent="0.2">
      <c r="A384" s="1" t="s">
        <v>209</v>
      </c>
      <c r="B384" s="1">
        <v>2015</v>
      </c>
      <c r="C384" s="1">
        <v>603.13299559999996</v>
      </c>
      <c r="D384" s="1">
        <v>22.359998699999998</v>
      </c>
      <c r="E384" s="1">
        <v>69.329918890000002</v>
      </c>
      <c r="F384" s="1">
        <v>5.7052676340000001</v>
      </c>
      <c r="G384" s="1">
        <v>18.988981249999998</v>
      </c>
      <c r="H384" s="1">
        <v>5.9758322210000001</v>
      </c>
      <c r="I384" s="1">
        <v>63.012138190000002</v>
      </c>
      <c r="J384" s="1">
        <v>6.3384682029999997</v>
      </c>
      <c r="K384" s="1">
        <v>23.284595639999999</v>
      </c>
      <c r="L384" s="1">
        <v>7.3647979660000003</v>
      </c>
      <c r="M384" s="1">
        <v>91.266972050000007</v>
      </c>
      <c r="N384" s="1">
        <v>3.5066230169999999</v>
      </c>
      <c r="O384" s="1">
        <v>4.0734396070000001</v>
      </c>
      <c r="P384" s="1">
        <v>1.1529653280000001</v>
      </c>
      <c r="Q384" s="1" t="str">
        <f>IF(A384=A383, B384-B383,"")</f>
        <v/>
      </c>
      <c r="R384">
        <f>IFERROR(IF(A385=A384, (E385-E384)/(B385-B384), ""), "null")</f>
        <v>-0.40577867000000084</v>
      </c>
      <c r="S384">
        <f>IFERROR(IF(A385=A384, (I385-I384)/(B385-B384), ""), "null")</f>
        <v>-0.72137414000000033</v>
      </c>
      <c r="T384">
        <f>IFERROR(IF(A385=A384, (M385-M384)/(B385-B384), ""), "null")</f>
        <v>2.8760967999997434E-2</v>
      </c>
      <c r="U384">
        <f>ROUND(E384,0)</f>
        <v>69</v>
      </c>
      <c r="V384">
        <f>IFERROR(ROUND(I384,0),"null")</f>
        <v>63</v>
      </c>
      <c r="W384">
        <f>IFERROR(ROUND(M384,0), "null")</f>
        <v>91</v>
      </c>
      <c r="X384" t="str">
        <f>IF(AND(A385=A384, U385&gt;99, U384&gt;99), "full access", "")</f>
        <v/>
      </c>
      <c r="Y384" t="str">
        <f>IF(AND(A385=A384, V385&gt;99, V384&gt;99), "full access", "")</f>
        <v/>
      </c>
      <c r="Z384" t="str">
        <f>IF(AND(A385=A384, W385&gt;99, W384&gt;99), "full access", "")</f>
        <v/>
      </c>
      <c r="AA384">
        <f>IF(AND(ISNUMBER(S384), ISNUMBER(T384)), S384 - T384, "")</f>
        <v>-0.75013510799999772</v>
      </c>
      <c r="AB384" t="str">
        <f>_xlfn.XLOOKUP(A384, Regions!A:A, Regions!B:B, "Not Found")</f>
        <v>East Asia &amp; Pacific</v>
      </c>
    </row>
    <row r="385" spans="1:28" ht="12.75" x14ac:dyDescent="0.2">
      <c r="A385" s="1" t="s">
        <v>209</v>
      </c>
      <c r="B385" s="1">
        <v>2020</v>
      </c>
      <c r="C385" s="1">
        <v>686.87799070000005</v>
      </c>
      <c r="D385" s="1">
        <v>24.670000080000001</v>
      </c>
      <c r="E385" s="1">
        <v>67.301025539999998</v>
      </c>
      <c r="F385" s="1">
        <v>5.79547831</v>
      </c>
      <c r="G385" s="1">
        <v>21.267843129999999</v>
      </c>
      <c r="H385" s="1">
        <v>5.6356530249999999</v>
      </c>
      <c r="I385" s="1">
        <v>59.40526749</v>
      </c>
      <c r="J385" s="1">
        <v>6.5285236490000003</v>
      </c>
      <c r="K385" s="1">
        <v>26.955911</v>
      </c>
      <c r="L385" s="1">
        <v>7.1102978569999999</v>
      </c>
      <c r="M385" s="1">
        <v>91.410776889999994</v>
      </c>
      <c r="N385" s="1">
        <v>3.5571204249999999</v>
      </c>
      <c r="O385" s="1">
        <v>3.8992861369999998</v>
      </c>
      <c r="P385" s="1">
        <v>1.1328165530000001</v>
      </c>
      <c r="Q385" s="1">
        <f>IF(A385=A384, B385-B384,"")</f>
        <v>5</v>
      </c>
      <c r="R385" t="str">
        <f>IFERROR(IF(A386=A385, (E386-E385)/(B386-B385), ""), "null")</f>
        <v/>
      </c>
      <c r="S385" t="str">
        <f>IFERROR(IF(A386=A385, (I386-I385)/(B386-B385), ""), "null")</f>
        <v/>
      </c>
      <c r="T385" t="str">
        <f>IFERROR(IF(A386=A385, (M386-M385)/(B386-B385), ""), "null")</f>
        <v/>
      </c>
      <c r="U385">
        <f>ROUND(E385,0)</f>
        <v>67</v>
      </c>
      <c r="V385">
        <f>IFERROR(ROUND(I385,0),"null")</f>
        <v>59</v>
      </c>
      <c r="W385">
        <f>IFERROR(ROUND(M385,0), "null")</f>
        <v>91</v>
      </c>
      <c r="X385" t="str">
        <f>IF(AND(A386=A385, U386&gt;99, U385&gt;99), "full access", "")</f>
        <v/>
      </c>
      <c r="Y385" t="str">
        <f>IF(AND(A386=A385, V386&gt;99, V385&gt;99), "full access", "")</f>
        <v/>
      </c>
      <c r="Z385" t="str">
        <f>IF(AND(A386=A385, W386&gt;99, W385&gt;99), "full access", "")</f>
        <v/>
      </c>
      <c r="AA385" t="str">
        <f>IF(AND(ISNUMBER(S385), ISNUMBER(T385)), S385 - T385, "")</f>
        <v/>
      </c>
      <c r="AB385" t="str">
        <f>_xlfn.XLOOKUP(A385, Regions!A:A, Regions!B:B, "Not Found")</f>
        <v>East Asia &amp; Pacific</v>
      </c>
    </row>
    <row r="386" spans="1:28" ht="12.75" x14ac:dyDescent="0.2">
      <c r="A386" s="1" t="s">
        <v>210</v>
      </c>
      <c r="B386" s="1">
        <v>2015</v>
      </c>
      <c r="C386" s="1">
        <v>13797.204100000001</v>
      </c>
      <c r="D386" s="1">
        <v>43.245002749999998</v>
      </c>
      <c r="E386" s="1">
        <v>48.711153680000002</v>
      </c>
      <c r="F386" s="1">
        <v>23.406187760000002</v>
      </c>
      <c r="G386" s="1">
        <v>20.154106760000001</v>
      </c>
      <c r="H386" s="1">
        <v>7.7285517889999999</v>
      </c>
      <c r="I386" s="1">
        <v>29.2281926</v>
      </c>
      <c r="J386" s="1">
        <v>28.887148530000001</v>
      </c>
      <c r="K386" s="1">
        <v>28.975788860000002</v>
      </c>
      <c r="L386" s="1">
        <v>12.908870009999999</v>
      </c>
      <c r="M386" s="1">
        <v>74.28070864</v>
      </c>
      <c r="N386" s="1">
        <v>16.212941990000001</v>
      </c>
      <c r="O386" s="1">
        <v>8.5764782830000001</v>
      </c>
      <c r="P386" s="1">
        <v>0.92987109219999997</v>
      </c>
      <c r="Q386" s="1" t="str">
        <f>IF(A386=A385, B386-B385,"")</f>
        <v/>
      </c>
      <c r="R386">
        <f>IFERROR(IF(A387=A386, (E387-E386)/(B387-B386), ""), "null")</f>
        <v>1.553163941999999</v>
      </c>
      <c r="S386">
        <f>IFERROR(IF(A387=A386, (I387-I386)/(B387-B386), ""), "null")</f>
        <v>1.5695340439999996</v>
      </c>
      <c r="T386">
        <f>IFERROR(IF(A387=A386, (M387-M386)/(B387-B386), ""), "null")</f>
        <v>0.96851942000000124</v>
      </c>
      <c r="U386">
        <f>ROUND(E386,0)</f>
        <v>49</v>
      </c>
      <c r="V386">
        <f>IFERROR(ROUND(I386,0),"null")</f>
        <v>29</v>
      </c>
      <c r="W386">
        <f>IFERROR(ROUND(M386,0), "null")</f>
        <v>74</v>
      </c>
      <c r="X386" t="str">
        <f>IF(AND(A387=A386, U387&gt;99, U386&gt;99), "full access", "")</f>
        <v/>
      </c>
      <c r="Y386" t="str">
        <f>IF(AND(A387=A386, V387&gt;99, V386&gt;99), "full access", "")</f>
        <v/>
      </c>
      <c r="Z386" t="str">
        <f>IF(AND(A387=A386, W387&gt;99, W386&gt;99), "full access", "")</f>
        <v/>
      </c>
      <c r="AA386">
        <f>IF(AND(ISNUMBER(S386), ISNUMBER(T386)), S386 - T386, "")</f>
        <v>0.60101462399999839</v>
      </c>
      <c r="AB386" t="str">
        <f>_xlfn.XLOOKUP(A386, Regions!A:A, Regions!B:B, "Not Found")</f>
        <v>Sub-Saharan Africa</v>
      </c>
    </row>
    <row r="387" spans="1:28" ht="12.75" x14ac:dyDescent="0.2">
      <c r="A387" s="1" t="s">
        <v>210</v>
      </c>
      <c r="B387" s="1">
        <v>2020</v>
      </c>
      <c r="C387" s="1">
        <v>15893.21875</v>
      </c>
      <c r="D387" s="1">
        <v>46.140998840000002</v>
      </c>
      <c r="E387" s="1">
        <v>56.476973389999998</v>
      </c>
      <c r="F387" s="1">
        <v>27.704199559999999</v>
      </c>
      <c r="G387" s="1">
        <v>13.41704303</v>
      </c>
      <c r="H387" s="1">
        <v>2.4017840210000001</v>
      </c>
      <c r="I387" s="1">
        <v>37.075862819999998</v>
      </c>
      <c r="J387" s="1">
        <v>36.643249580000003</v>
      </c>
      <c r="K387" s="1">
        <v>21.821495460000001</v>
      </c>
      <c r="L387" s="1">
        <v>4.4593921429999996</v>
      </c>
      <c r="M387" s="1">
        <v>79.123305740000006</v>
      </c>
      <c r="N387" s="1">
        <v>17.269915560000001</v>
      </c>
      <c r="O387" s="1">
        <v>3.6067787029999998</v>
      </c>
      <c r="P387" s="1">
        <v>0</v>
      </c>
      <c r="Q387" s="1">
        <f>IF(A387=A386, B387-B386,"")</f>
        <v>5</v>
      </c>
      <c r="R387" t="str">
        <f>IFERROR(IF(A388=A387, (E388-E387)/(B388-B387), ""), "null")</f>
        <v/>
      </c>
      <c r="S387" t="str">
        <f>IFERROR(IF(A388=A387, (I388-I387)/(B388-B387), ""), "null")</f>
        <v/>
      </c>
      <c r="T387" t="str">
        <f>IFERROR(IF(A388=A387, (M388-M387)/(B388-B387), ""), "null")</f>
        <v/>
      </c>
      <c r="U387">
        <f>ROUND(E387,0)</f>
        <v>56</v>
      </c>
      <c r="V387">
        <f>IFERROR(ROUND(I387,0),"null")</f>
        <v>37</v>
      </c>
      <c r="W387">
        <f>IFERROR(ROUND(M387,0), "null")</f>
        <v>79</v>
      </c>
      <c r="X387" t="str">
        <f>IF(AND(A388=A387, U388&gt;99, U387&gt;99), "full access", "")</f>
        <v/>
      </c>
      <c r="Y387" t="str">
        <f>IF(AND(A388=A387, V388&gt;99, V387&gt;99), "full access", "")</f>
        <v/>
      </c>
      <c r="Z387" t="str">
        <f>IF(AND(A388=A387, W388&gt;99, W387&gt;99), "full access", "")</f>
        <v/>
      </c>
      <c r="AA387" t="str">
        <f>IF(AND(ISNUMBER(S387), ISNUMBER(T387)), S387 - T387, "")</f>
        <v/>
      </c>
      <c r="AB387" t="str">
        <f>_xlfn.XLOOKUP(A387, Regions!A:A, Regions!B:B, "Not Found")</f>
        <v>Sub-Saharan Africa</v>
      </c>
    </row>
    <row r="388" spans="1:28" ht="12.75" x14ac:dyDescent="0.2">
      <c r="A388" s="1" t="s">
        <v>211</v>
      </c>
      <c r="B388" s="1">
        <v>2015</v>
      </c>
      <c r="C388" s="1">
        <v>55386.367189999997</v>
      </c>
      <c r="D388" s="1">
        <v>64.828002929999997</v>
      </c>
      <c r="E388" s="1">
        <v>91.876343869999999</v>
      </c>
      <c r="F388" s="1">
        <v>2.8031559650000002</v>
      </c>
      <c r="G388" s="1">
        <v>2.0788208039999998</v>
      </c>
      <c r="H388" s="1">
        <v>3.2416793589999999</v>
      </c>
      <c r="I388" s="1">
        <v>79.033738529999994</v>
      </c>
      <c r="J388" s="1">
        <v>6.6176674499999999</v>
      </c>
      <c r="K388" s="1">
        <v>5.1319458180000002</v>
      </c>
      <c r="L388" s="1">
        <v>9.216648202</v>
      </c>
      <c r="M388" s="1">
        <v>98.844013450000006</v>
      </c>
      <c r="N388" s="1">
        <v>0.73361828630000003</v>
      </c>
      <c r="O388" s="1">
        <v>0.42236825970000003</v>
      </c>
      <c r="P388" s="1">
        <v>0</v>
      </c>
      <c r="Q388" s="1" t="str">
        <f>IF(A388=A387, B388-B387,"")</f>
        <v/>
      </c>
      <c r="R388">
        <f>IFERROR(IF(A389=A388, (E389-E388)/(B389-B388), ""), "null")</f>
        <v>0.4017427139999995</v>
      </c>
      <c r="S388">
        <f>IFERROR(IF(A389=A388, (I389-I388)/(B389-B388), ""), "null")</f>
        <v>0.85914853000000169</v>
      </c>
      <c r="T388">
        <f>IFERROR(IF(A389=A388, (M389-M388)/(B389-B388), ""), "null")</f>
        <v>3.1450277999999797E-2</v>
      </c>
      <c r="U388">
        <f>ROUND(E388,0)</f>
        <v>92</v>
      </c>
      <c r="V388">
        <f>IFERROR(ROUND(I388,0),"null")</f>
        <v>79</v>
      </c>
      <c r="W388">
        <f>IFERROR(ROUND(M388,0), "null")</f>
        <v>99</v>
      </c>
      <c r="X388" t="str">
        <f>IF(AND(A389=A388, U389&gt;99, U388&gt;99), "full access", "")</f>
        <v/>
      </c>
      <c r="Y388" t="str">
        <f>IF(AND(A389=A388, V389&gt;99, V388&gt;99), "full access", "")</f>
        <v/>
      </c>
      <c r="Z388" t="str">
        <f>IF(AND(A389=A388, W389&gt;99, W388&gt;99), "full access", "")</f>
        <v/>
      </c>
      <c r="AA388">
        <f>IF(AND(ISNUMBER(S388), ISNUMBER(T388)), S388 - T388, "")</f>
        <v>0.82769825200000191</v>
      </c>
      <c r="AB388" t="str">
        <f>_xlfn.XLOOKUP(A388, Regions!A:A, Regions!B:B, "Not Found")</f>
        <v>Sub-Saharan Africa</v>
      </c>
    </row>
    <row r="389" spans="1:28" ht="12.75" x14ac:dyDescent="0.2">
      <c r="A389" s="1" t="s">
        <v>211</v>
      </c>
      <c r="B389" s="1">
        <v>2020</v>
      </c>
      <c r="C389" s="1">
        <v>59308.691409999999</v>
      </c>
      <c r="D389" s="1">
        <v>67.354003910000003</v>
      </c>
      <c r="E389" s="1">
        <v>93.885057439999997</v>
      </c>
      <c r="F389" s="1">
        <v>2.7727361859999999</v>
      </c>
      <c r="G389" s="1">
        <v>1.410816657</v>
      </c>
      <c r="H389" s="1">
        <v>1.9313897120000001</v>
      </c>
      <c r="I389" s="1">
        <v>83.329481180000002</v>
      </c>
      <c r="J389" s="1">
        <v>6.9773593590000003</v>
      </c>
      <c r="K389" s="1">
        <v>3.7769992870000002</v>
      </c>
      <c r="L389" s="1">
        <v>5.9161601729999997</v>
      </c>
      <c r="M389" s="1">
        <v>99.001264840000005</v>
      </c>
      <c r="N389" s="1">
        <v>0.73478540299999995</v>
      </c>
      <c r="O389" s="1">
        <v>0.26394975469999998</v>
      </c>
      <c r="P389" s="1">
        <v>0</v>
      </c>
      <c r="Q389" s="1">
        <f>IF(A389=A388, B389-B388,"")</f>
        <v>5</v>
      </c>
      <c r="R389" t="str">
        <f>IFERROR(IF(A390=A389, (E390-E389)/(B390-B389), ""), "null")</f>
        <v/>
      </c>
      <c r="S389" t="str">
        <f>IFERROR(IF(A390=A389, (I390-I389)/(B390-B389), ""), "null")</f>
        <v/>
      </c>
      <c r="T389" t="str">
        <f>IFERROR(IF(A390=A389, (M390-M389)/(B390-B389), ""), "null")</f>
        <v/>
      </c>
      <c r="U389">
        <f>ROUND(E389,0)</f>
        <v>94</v>
      </c>
      <c r="V389">
        <f>IFERROR(ROUND(I389,0),"null")</f>
        <v>83</v>
      </c>
      <c r="W389">
        <f>IFERROR(ROUND(M389,0), "null")</f>
        <v>99</v>
      </c>
      <c r="X389" t="str">
        <f>IF(AND(A390=A389, U390&gt;99, U389&gt;99), "full access", "")</f>
        <v/>
      </c>
      <c r="Y389" t="str">
        <f>IF(AND(A390=A389, V390&gt;99, V389&gt;99), "full access", "")</f>
        <v/>
      </c>
      <c r="Z389" t="str">
        <f>IF(AND(A390=A389, W390&gt;99, W389&gt;99), "full access", "")</f>
        <v/>
      </c>
      <c r="AA389" t="str">
        <f>IF(AND(ISNUMBER(S389), ISNUMBER(T389)), S389 - T389, "")</f>
        <v/>
      </c>
      <c r="AB389" t="str">
        <f>_xlfn.XLOOKUP(A389, Regions!A:A, Regions!B:B, "Not Found")</f>
        <v>Sub-Saharan Africa</v>
      </c>
    </row>
    <row r="390" spans="1:28" ht="12.75" x14ac:dyDescent="0.2">
      <c r="A390" s="1" t="s">
        <v>212</v>
      </c>
      <c r="B390" s="1">
        <v>2015</v>
      </c>
      <c r="C390" s="1">
        <v>10715.657230000001</v>
      </c>
      <c r="D390" s="1">
        <v>18.851999280000001</v>
      </c>
      <c r="E390" s="1">
        <v>41.247509460000003</v>
      </c>
      <c r="F390" s="1">
        <v>30.695737130000001</v>
      </c>
      <c r="G390" s="1">
        <v>13.55439295</v>
      </c>
      <c r="H390" s="1">
        <v>14.502360449999999</v>
      </c>
      <c r="I390" s="1">
        <v>36.726779729999997</v>
      </c>
      <c r="J390" s="1">
        <v>32.662799669999998</v>
      </c>
      <c r="K390" s="1">
        <v>14.310065379999999</v>
      </c>
      <c r="L390" s="1">
        <v>16.30035522</v>
      </c>
      <c r="M390" s="1">
        <v>60.70687736</v>
      </c>
      <c r="N390" s="1">
        <v>22.228553949999998</v>
      </c>
      <c r="O390" s="1">
        <v>10.301639140000001</v>
      </c>
      <c r="P390" s="1">
        <v>6.7629295520000001</v>
      </c>
      <c r="Q390" s="1" t="str">
        <f>IF(A390=A389, B390-B389,"")</f>
        <v/>
      </c>
      <c r="R390">
        <f>IFERROR(IF(A391=A390, (E391-E390)/(B391-B390), ""), "null")</f>
        <v>-5.9316458000000696E-2</v>
      </c>
      <c r="S390">
        <f>IFERROR(IF(A391=A390, (I391-I390)/(B391-B390), ""), "null")</f>
        <v>-0.6266301839999997</v>
      </c>
      <c r="T390">
        <f>IFERROR(IF(A391=A390, (M391-M390)/(B391-B390), ""), "null")</f>
        <v>1.8621654179999994</v>
      </c>
      <c r="U390">
        <f>ROUND(E390,0)</f>
        <v>41</v>
      </c>
      <c r="V390">
        <f>IFERROR(ROUND(I390,0),"null")</f>
        <v>37</v>
      </c>
      <c r="W390">
        <f>IFERROR(ROUND(M390,0), "null")</f>
        <v>61</v>
      </c>
      <c r="X390" t="str">
        <f>IF(AND(A391=A390, U391&gt;99, U390&gt;99), "full access", "")</f>
        <v/>
      </c>
      <c r="Y390" t="str">
        <f>IF(AND(A391=A390, V391&gt;99, V390&gt;99), "full access", "")</f>
        <v/>
      </c>
      <c r="Z390" t="str">
        <f>IF(AND(A391=A390, W391&gt;99, W390&gt;99), "full access", "")</f>
        <v/>
      </c>
      <c r="AA390">
        <f>IF(AND(ISNUMBER(S390), ISNUMBER(T390)), S390 - T390, "")</f>
        <v>-2.4887956019999988</v>
      </c>
      <c r="AB390" t="str">
        <f>_xlfn.XLOOKUP(A390, Regions!A:A, Regions!B:B, "Not Found")</f>
        <v>Sub-Saharan Africa</v>
      </c>
    </row>
    <row r="391" spans="1:28" ht="12.75" x14ac:dyDescent="0.2">
      <c r="A391" s="1" t="s">
        <v>212</v>
      </c>
      <c r="B391" s="1">
        <v>2020</v>
      </c>
      <c r="C391" s="1">
        <v>11193.728520000001</v>
      </c>
      <c r="D391" s="1">
        <v>20.198999400000002</v>
      </c>
      <c r="E391" s="1">
        <v>40.95092717</v>
      </c>
      <c r="F391" s="1">
        <v>37.426962869999997</v>
      </c>
      <c r="G391" s="1">
        <v>13.537555190000001</v>
      </c>
      <c r="H391" s="1">
        <v>8.0845547619999998</v>
      </c>
      <c r="I391" s="1">
        <v>33.593628809999998</v>
      </c>
      <c r="J391" s="1">
        <v>42.164380680000001</v>
      </c>
      <c r="K391" s="1">
        <v>14.111096160000001</v>
      </c>
      <c r="L391" s="1">
        <v>10.13089435</v>
      </c>
      <c r="M391" s="1">
        <v>70.017704449999997</v>
      </c>
      <c r="N391" s="1">
        <v>18.710660919999999</v>
      </c>
      <c r="O391" s="1">
        <v>11.27163464</v>
      </c>
      <c r="P391" s="1">
        <v>0</v>
      </c>
      <c r="Q391" s="1">
        <f>IF(A391=A390, B391-B390,"")</f>
        <v>5</v>
      </c>
      <c r="R391" t="str">
        <f>IFERROR(IF(A392=A391, (E392-E391)/(B392-B391), ""), "null")</f>
        <v/>
      </c>
      <c r="S391" t="str">
        <f>IFERROR(IF(A392=A391, (I392-I391)/(B392-B391), ""), "null")</f>
        <v/>
      </c>
      <c r="T391" t="str">
        <f>IFERROR(IF(A392=A391, (M392-M391)/(B392-B391), ""), "null")</f>
        <v/>
      </c>
      <c r="U391">
        <f>ROUND(E391,0)</f>
        <v>41</v>
      </c>
      <c r="V391">
        <f>IFERROR(ROUND(I391,0),"null")</f>
        <v>34</v>
      </c>
      <c r="W391">
        <f>IFERROR(ROUND(M391,0), "null")</f>
        <v>70</v>
      </c>
      <c r="X391" t="str">
        <f>IF(AND(A392=A391, U392&gt;99, U391&gt;99), "full access", "")</f>
        <v/>
      </c>
      <c r="Y391" t="str">
        <f>IF(AND(A392=A391, V392&gt;99, V391&gt;99), "full access", "")</f>
        <v/>
      </c>
      <c r="Z391" t="str">
        <f>IF(AND(A392=A391, W392&gt;99, W391&gt;99), "full access", "")</f>
        <v/>
      </c>
      <c r="AA391" t="str">
        <f>IF(AND(ISNUMBER(S391), ISNUMBER(T391)), S391 - T391, "")</f>
        <v/>
      </c>
      <c r="AB391" t="str">
        <f>_xlfn.XLOOKUP(A391, Regions!A:A, Regions!B:B, "Not Found")</f>
        <v>Sub-Saharan Africa</v>
      </c>
    </row>
    <row r="392" spans="1:28" ht="12.75" x14ac:dyDescent="0.2">
      <c r="A392" s="1" t="s">
        <v>213</v>
      </c>
      <c r="B392" s="1">
        <v>2015</v>
      </c>
      <c r="C392" s="1">
        <v>46671.917970000002</v>
      </c>
      <c r="D392" s="1">
        <v>79.60199738</v>
      </c>
      <c r="E392" s="1">
        <v>99.926720459999999</v>
      </c>
      <c r="F392" s="1">
        <v>0</v>
      </c>
      <c r="G392" s="1">
        <v>7.3279544409999994E-2</v>
      </c>
      <c r="H392" s="1">
        <v>0</v>
      </c>
      <c r="I392" s="1">
        <v>100</v>
      </c>
      <c r="J392" s="1">
        <v>0</v>
      </c>
      <c r="K392" s="1">
        <v>0</v>
      </c>
      <c r="L392" s="1">
        <v>0</v>
      </c>
      <c r="M392" s="1">
        <v>99.907945209999994</v>
      </c>
      <c r="N392" s="1">
        <v>0</v>
      </c>
      <c r="O392" s="1">
        <v>9.2054794519999997E-2</v>
      </c>
      <c r="P392" s="1">
        <v>0</v>
      </c>
      <c r="Q392" s="1" t="str">
        <f>IF(A392=A391, B392-B391,"")</f>
        <v/>
      </c>
      <c r="R392">
        <f>IFERROR(IF(A393=A392, (E393-E392)/(B393-B392), ""), "null")</f>
        <v>-2.2156999999936033E-4</v>
      </c>
      <c r="S392">
        <f>IFERROR(IF(A393=A392, (I393-I392)/(B393-B392), ""), "null")</f>
        <v>0</v>
      </c>
      <c r="T392">
        <f>IFERROR(IF(A393=A392, (M393-M392)/(B393-B392), ""), "null")</f>
        <v>0</v>
      </c>
      <c r="U392">
        <f>ROUND(E392,0)</f>
        <v>100</v>
      </c>
      <c r="V392">
        <f>IFERROR(ROUND(I392,0),"null")</f>
        <v>100</v>
      </c>
      <c r="W392">
        <f>IFERROR(ROUND(M392,0), "null")</f>
        <v>100</v>
      </c>
      <c r="X392" t="str">
        <f>IF(AND(A393=A392, U393&gt;99, U392&gt;99), "full access", "")</f>
        <v>full access</v>
      </c>
      <c r="Y392" t="str">
        <f>IF(AND(A393=A392, V393&gt;99, V392&gt;99), "full access", "")</f>
        <v>full access</v>
      </c>
      <c r="Z392" t="str">
        <f>IF(AND(A393=A392, W393&gt;99, W392&gt;99), "full access", "")</f>
        <v>full access</v>
      </c>
      <c r="AA392">
        <f>IF(AND(ISNUMBER(S392), ISNUMBER(T392)), S392 - T392, "")</f>
        <v>0</v>
      </c>
      <c r="AB392" t="str">
        <f>_xlfn.XLOOKUP(A392, Regions!A:A, Regions!B:B, "Not Found")</f>
        <v>Europe &amp; Central Asia</v>
      </c>
    </row>
    <row r="393" spans="1:28" ht="12.75" x14ac:dyDescent="0.2">
      <c r="A393" s="1" t="s">
        <v>213</v>
      </c>
      <c r="B393" s="1">
        <v>2020</v>
      </c>
      <c r="C393" s="1">
        <v>46754.78125</v>
      </c>
      <c r="D393" s="1">
        <v>80.809997559999999</v>
      </c>
      <c r="E393" s="1">
        <v>99.925612610000002</v>
      </c>
      <c r="F393" s="1">
        <v>0</v>
      </c>
      <c r="G393" s="1">
        <v>7.4387391420000004E-2</v>
      </c>
      <c r="H393" s="1">
        <v>0</v>
      </c>
      <c r="I393" s="1">
        <v>100</v>
      </c>
      <c r="J393" s="1">
        <v>0</v>
      </c>
      <c r="K393" s="1">
        <v>0</v>
      </c>
      <c r="L393" s="1">
        <v>0</v>
      </c>
      <c r="M393" s="1">
        <v>99.907945209999994</v>
      </c>
      <c r="N393" s="1">
        <v>0</v>
      </c>
      <c r="O393" s="1">
        <v>9.2054794519999997E-2</v>
      </c>
      <c r="P393" s="1">
        <v>0</v>
      </c>
      <c r="Q393" s="1">
        <f>IF(A393=A392, B393-B392,"")</f>
        <v>5</v>
      </c>
      <c r="R393" t="str">
        <f>IFERROR(IF(A394=A393, (E394-E393)/(B394-B393), ""), "null")</f>
        <v/>
      </c>
      <c r="S393" t="str">
        <f>IFERROR(IF(A394=A393, (I394-I393)/(B394-B393), ""), "null")</f>
        <v/>
      </c>
      <c r="T393" t="str">
        <f>IFERROR(IF(A394=A393, (M394-M393)/(B394-B393), ""), "null")</f>
        <v/>
      </c>
      <c r="U393">
        <f>ROUND(E393,0)</f>
        <v>100</v>
      </c>
      <c r="V393">
        <f>IFERROR(ROUND(I393,0),"null")</f>
        <v>100</v>
      </c>
      <c r="W393">
        <f>IFERROR(ROUND(M393,0), "null")</f>
        <v>100</v>
      </c>
      <c r="X393" t="str">
        <f>IF(AND(A394=A393, U394&gt;99, U393&gt;99), "full access", "")</f>
        <v/>
      </c>
      <c r="Y393" t="str">
        <f>IF(AND(A394=A393, V394&gt;99, V393&gt;99), "full access", "")</f>
        <v/>
      </c>
      <c r="Z393" t="str">
        <f>IF(AND(A394=A393, W394&gt;99, W393&gt;99), "full access", "")</f>
        <v/>
      </c>
      <c r="AA393" t="str">
        <f>IF(AND(ISNUMBER(S393), ISNUMBER(T393)), S393 - T393, "")</f>
        <v/>
      </c>
      <c r="AB393" t="str">
        <f>_xlfn.XLOOKUP(A393, Regions!A:A, Regions!B:B, "Not Found")</f>
        <v>Europe &amp; Central Asia</v>
      </c>
    </row>
    <row r="394" spans="1:28" ht="12.75" x14ac:dyDescent="0.2">
      <c r="A394" s="1" t="s">
        <v>214</v>
      </c>
      <c r="B394" s="1">
        <v>2015</v>
      </c>
      <c r="C394" s="1">
        <v>20908.023440000001</v>
      </c>
      <c r="D394" s="1">
        <v>18.256000520000001</v>
      </c>
      <c r="E394" s="1">
        <v>90.111028570000002</v>
      </c>
      <c r="F394" s="1">
        <v>0.91280129350000005</v>
      </c>
      <c r="G394" s="1">
        <v>6.7615228930000004</v>
      </c>
      <c r="H394" s="1">
        <v>2.2146472469999998</v>
      </c>
      <c r="I394" s="1">
        <v>88.257106140000005</v>
      </c>
      <c r="J394" s="1">
        <v>1.0162902579999999</v>
      </c>
      <c r="K394" s="1">
        <v>8.017356135</v>
      </c>
      <c r="L394" s="1">
        <v>2.7092474630000001</v>
      </c>
      <c r="M394" s="1">
        <v>98.412246519999997</v>
      </c>
      <c r="N394" s="1">
        <v>0.44941380939999998</v>
      </c>
      <c r="O394" s="1">
        <v>1.1383396720000001</v>
      </c>
      <c r="P394" s="1">
        <v>0</v>
      </c>
      <c r="Q394" s="1" t="str">
        <f>IF(A394=A393, B394-B393,"")</f>
        <v/>
      </c>
      <c r="R394">
        <f>IFERROR(IF(A395=A394, (E395-E394)/(B395-B394), ""), "null")</f>
        <v>0.42331015999999977</v>
      </c>
      <c r="S394">
        <f>IFERROR(IF(A395=A394, (I395-I394)/(B395-B394), ""), "null")</f>
        <v>0.45606591199999968</v>
      </c>
      <c r="T394">
        <f>IFERROR(IF(A395=A394, (M395-M394)/(B395-B394), ""), "null")</f>
        <v>0.23142673400000149</v>
      </c>
      <c r="U394">
        <f>ROUND(E394,0)</f>
        <v>90</v>
      </c>
      <c r="V394">
        <f>IFERROR(ROUND(I394,0),"null")</f>
        <v>88</v>
      </c>
      <c r="W394">
        <f>IFERROR(ROUND(M394,0), "null")</f>
        <v>98</v>
      </c>
      <c r="X394" t="str">
        <f>IF(AND(A395=A394, U395&gt;99, U394&gt;99), "full access", "")</f>
        <v/>
      </c>
      <c r="Y394" t="str">
        <f>IF(AND(A395=A394, V395&gt;99, V394&gt;99), "full access", "")</f>
        <v/>
      </c>
      <c r="Z394" t="str">
        <f>IF(AND(A395=A394, W395&gt;99, W394&gt;99), "full access", "")</f>
        <v/>
      </c>
      <c r="AA394">
        <f>IF(AND(ISNUMBER(S394), ISNUMBER(T394)), S394 - T394, "")</f>
        <v>0.22463917799999819</v>
      </c>
      <c r="AB394" t="str">
        <f>_xlfn.XLOOKUP(A394, Regions!A:A, Regions!B:B, "Not Found")</f>
        <v>South Asia</v>
      </c>
    </row>
    <row r="395" spans="1:28" ht="12.75" x14ac:dyDescent="0.2">
      <c r="A395" s="1" t="s">
        <v>214</v>
      </c>
      <c r="B395" s="1">
        <v>2020</v>
      </c>
      <c r="C395" s="1">
        <v>21413.25</v>
      </c>
      <c r="D395" s="1">
        <v>18.71299934</v>
      </c>
      <c r="E395" s="1">
        <v>92.227579370000001</v>
      </c>
      <c r="F395" s="1">
        <v>0.59545814949999998</v>
      </c>
      <c r="G395" s="1">
        <v>5.3489270639999997</v>
      </c>
      <c r="H395" s="1">
        <v>1.82803542</v>
      </c>
      <c r="I395" s="1">
        <v>90.537435700000003</v>
      </c>
      <c r="J395" s="1">
        <v>0.70320990380000004</v>
      </c>
      <c r="K395" s="1">
        <v>6.5104886119999996</v>
      </c>
      <c r="L395" s="1">
        <v>2.2488657820000002</v>
      </c>
      <c r="M395" s="1">
        <v>99.569380190000004</v>
      </c>
      <c r="N395" s="1">
        <v>0.12739779009999999</v>
      </c>
      <c r="O395" s="1">
        <v>0.3032220202</v>
      </c>
      <c r="P395" s="1">
        <v>0</v>
      </c>
      <c r="Q395" s="1">
        <f>IF(A395=A394, B395-B394,"")</f>
        <v>5</v>
      </c>
      <c r="R395" t="str">
        <f>IFERROR(IF(A396=A395, (E396-E395)/(B396-B395), ""), "null")</f>
        <v/>
      </c>
      <c r="S395" t="str">
        <f>IFERROR(IF(A396=A395, (I396-I395)/(B396-B395), ""), "null")</f>
        <v/>
      </c>
      <c r="T395" t="str">
        <f>IFERROR(IF(A396=A395, (M396-M395)/(B396-B395), ""), "null")</f>
        <v/>
      </c>
      <c r="U395">
        <f>ROUND(E395,0)</f>
        <v>92</v>
      </c>
      <c r="V395">
        <f>IFERROR(ROUND(I395,0),"null")</f>
        <v>91</v>
      </c>
      <c r="W395">
        <f>IFERROR(ROUND(M395,0), "null")</f>
        <v>100</v>
      </c>
      <c r="X395" t="str">
        <f>IF(AND(A396=A395, U396&gt;99, U395&gt;99), "full access", "")</f>
        <v/>
      </c>
      <c r="Y395" t="str">
        <f>IF(AND(A396=A395, V396&gt;99, V395&gt;99), "full access", "")</f>
        <v/>
      </c>
      <c r="Z395" t="str">
        <f>IF(AND(A396=A395, W396&gt;99, W395&gt;99), "full access", "")</f>
        <v/>
      </c>
      <c r="AA395" t="str">
        <f>IF(AND(ISNUMBER(S395), ISNUMBER(T395)), S395 - T395, "")</f>
        <v/>
      </c>
      <c r="AB395" t="str">
        <f>_xlfn.XLOOKUP(A395, Regions!A:A, Regions!B:B, "Not Found")</f>
        <v>South Asia</v>
      </c>
    </row>
    <row r="396" spans="1:28" ht="12.75" x14ac:dyDescent="0.2">
      <c r="A396" s="1" t="s">
        <v>215</v>
      </c>
      <c r="B396" s="1">
        <v>2015</v>
      </c>
      <c r="C396" s="1">
        <v>38902.949220000002</v>
      </c>
      <c r="D396" s="1">
        <v>33.894001009999997</v>
      </c>
      <c r="E396" s="1">
        <v>58.950253320000002</v>
      </c>
      <c r="F396" s="1">
        <v>26.111815979999999</v>
      </c>
      <c r="G396" s="1">
        <v>5.635847128</v>
      </c>
      <c r="H396" s="1">
        <v>9.3020835690000006</v>
      </c>
      <c r="I396" s="1">
        <v>51.707437730000002</v>
      </c>
      <c r="J396" s="1">
        <v>26.687789639999998</v>
      </c>
      <c r="K396" s="1">
        <v>8.1225675119999998</v>
      </c>
      <c r="L396" s="1">
        <v>13.482205130000001</v>
      </c>
      <c r="M396" s="1">
        <v>73.076457570000002</v>
      </c>
      <c r="N396" s="1">
        <v>24.98845154</v>
      </c>
      <c r="O396" s="1">
        <v>0.78581062170000004</v>
      </c>
      <c r="P396" s="1">
        <v>1.14928027</v>
      </c>
      <c r="Q396" s="1" t="str">
        <f>IF(A396=A395, B396-B395,"")</f>
        <v/>
      </c>
      <c r="R396">
        <f>IFERROR(IF(A397=A396, (E397-E396)/(B397-B396), ""), "null")</f>
        <v>0.29968445599999993</v>
      </c>
      <c r="S396">
        <f>IFERROR(IF(A397=A396, (I397-I396)/(B397-B396), ""), "null")</f>
        <v>0.29831786799999949</v>
      </c>
      <c r="T396">
        <f>IFERROR(IF(A397=A396, (M397-M396)/(B397-B396), ""), "null")</f>
        <v>0.13744039799999824</v>
      </c>
      <c r="U396">
        <f>ROUND(E396,0)</f>
        <v>59</v>
      </c>
      <c r="V396">
        <f>IFERROR(ROUND(I396,0),"null")</f>
        <v>52</v>
      </c>
      <c r="W396">
        <f>IFERROR(ROUND(M396,0), "null")</f>
        <v>73</v>
      </c>
      <c r="X396" t="str">
        <f>IF(AND(A397=A396, U397&gt;99, U396&gt;99), "full access", "")</f>
        <v/>
      </c>
      <c r="Y396" t="str">
        <f>IF(AND(A397=A396, V397&gt;99, V396&gt;99), "full access", "")</f>
        <v/>
      </c>
      <c r="Z396" t="str">
        <f>IF(AND(A397=A396, W397&gt;99, W396&gt;99), "full access", "")</f>
        <v/>
      </c>
      <c r="AA396">
        <f>IF(AND(ISNUMBER(S396), ISNUMBER(T396)), S396 - T396, "")</f>
        <v>0.16087747000000124</v>
      </c>
      <c r="AB396" t="str">
        <f>_xlfn.XLOOKUP(A396, Regions!A:A, Regions!B:B, "Not Found")</f>
        <v>Middle East &amp; North Africa</v>
      </c>
    </row>
    <row r="397" spans="1:28" ht="12.75" x14ac:dyDescent="0.2">
      <c r="A397" s="1" t="s">
        <v>215</v>
      </c>
      <c r="B397" s="1">
        <v>2020</v>
      </c>
      <c r="C397" s="1">
        <v>43849.269529999998</v>
      </c>
      <c r="D397" s="1">
        <v>35.252998349999999</v>
      </c>
      <c r="E397" s="1">
        <v>60.448675600000001</v>
      </c>
      <c r="F397" s="1">
        <v>26.670019750000002</v>
      </c>
      <c r="G397" s="1">
        <v>3.6502178750000001</v>
      </c>
      <c r="H397" s="1">
        <v>9.2310867739999996</v>
      </c>
      <c r="I397" s="1">
        <v>53.19902707</v>
      </c>
      <c r="J397" s="1">
        <v>27.457644510000002</v>
      </c>
      <c r="K397" s="1">
        <v>5.6376600080000001</v>
      </c>
      <c r="L397" s="1">
        <v>13.70566842</v>
      </c>
      <c r="M397" s="1">
        <v>73.763659559999994</v>
      </c>
      <c r="N397" s="1">
        <v>25.223439859999999</v>
      </c>
      <c r="O397" s="1">
        <v>0</v>
      </c>
      <c r="P397" s="1">
        <v>1.012900581</v>
      </c>
      <c r="Q397" s="1">
        <f>IF(A397=A396, B397-B396,"")</f>
        <v>5</v>
      </c>
      <c r="R397" t="str">
        <f>IFERROR(IF(A398=A397, (E398-E397)/(B398-B397), ""), "null")</f>
        <v/>
      </c>
      <c r="S397" t="str">
        <f>IFERROR(IF(A398=A397, (I398-I397)/(B398-B397), ""), "null")</f>
        <v/>
      </c>
      <c r="T397" t="str">
        <f>IFERROR(IF(A398=A397, (M398-M397)/(B398-B397), ""), "null")</f>
        <v/>
      </c>
      <c r="U397">
        <f>ROUND(E397,0)</f>
        <v>60</v>
      </c>
      <c r="V397">
        <f>IFERROR(ROUND(I397,0),"null")</f>
        <v>53</v>
      </c>
      <c r="W397">
        <f>IFERROR(ROUND(M397,0), "null")</f>
        <v>74</v>
      </c>
      <c r="X397" t="str">
        <f>IF(AND(A398=A397, U398&gt;99, U397&gt;99), "full access", "")</f>
        <v/>
      </c>
      <c r="Y397" t="str">
        <f>IF(AND(A398=A397, V398&gt;99, V397&gt;99), "full access", "")</f>
        <v/>
      </c>
      <c r="Z397" t="str">
        <f>IF(AND(A398=A397, W398&gt;99, W397&gt;99), "full access", "")</f>
        <v/>
      </c>
      <c r="AA397" t="str">
        <f>IF(AND(ISNUMBER(S397), ISNUMBER(T397)), S397 - T397, "")</f>
        <v/>
      </c>
      <c r="AB397" t="str">
        <f>_xlfn.XLOOKUP(A397, Regions!A:A, Regions!B:B, "Not Found")</f>
        <v>Middle East &amp; North Africa</v>
      </c>
    </row>
    <row r="398" spans="1:28" ht="12.75" x14ac:dyDescent="0.2">
      <c r="A398" s="1" t="s">
        <v>216</v>
      </c>
      <c r="B398" s="1">
        <v>2015</v>
      </c>
      <c r="C398" s="1">
        <v>559.13598630000001</v>
      </c>
      <c r="D398" s="1">
        <v>66.055999760000006</v>
      </c>
      <c r="E398" s="1">
        <v>95.747692169999993</v>
      </c>
      <c r="F398" s="1">
        <v>0.88280139830000004</v>
      </c>
      <c r="G398" s="1">
        <v>1.0138349760000001</v>
      </c>
      <c r="H398" s="1">
        <v>2.3556714599999999</v>
      </c>
      <c r="I398" s="1">
        <v>90.57961632</v>
      </c>
      <c r="J398" s="1">
        <v>1.2850321419999999</v>
      </c>
      <c r="K398" s="1">
        <v>1.200506574</v>
      </c>
      <c r="L398" s="1">
        <v>6.9348449649999999</v>
      </c>
      <c r="M398" s="1">
        <v>98.403399699999994</v>
      </c>
      <c r="N398" s="1">
        <v>0.67610833329999998</v>
      </c>
      <c r="O398" s="1">
        <v>0.91790651420000002</v>
      </c>
      <c r="P398" s="1">
        <v>2.585454545E-3</v>
      </c>
      <c r="Q398" s="1" t="str">
        <f>IF(A398=A397, B398-B397,"")</f>
        <v/>
      </c>
      <c r="R398">
        <f>IFERROR(IF(A399=A398, (E399-E398)/(B399-B398), ""), "null")</f>
        <v>0.44838790000000017</v>
      </c>
      <c r="S398">
        <f>IFERROR(IF(A399=A398, (I399-I398)/(B399-B398), ""), "null")</f>
        <v>1.1989592619999996</v>
      </c>
      <c r="T398">
        <f>IFERROR(IF(A399=A398, (M399-M398)/(B399-B398), ""), "null")</f>
        <v>6.209083399999997E-2</v>
      </c>
      <c r="U398">
        <f>ROUND(E398,0)</f>
        <v>96</v>
      </c>
      <c r="V398">
        <f>IFERROR(ROUND(I398,0),"null")</f>
        <v>91</v>
      </c>
      <c r="W398">
        <f>IFERROR(ROUND(M398,0), "null")</f>
        <v>98</v>
      </c>
      <c r="X398" t="str">
        <f>IF(AND(A399=A398, U399&gt;99, U398&gt;99), "full access", "")</f>
        <v/>
      </c>
      <c r="Y398" t="str">
        <f>IF(AND(A399=A398, V399&gt;99, V398&gt;99), "full access", "")</f>
        <v/>
      </c>
      <c r="Z398" t="str">
        <f>IF(AND(A399=A398, W399&gt;99, W398&gt;99), "full access", "")</f>
        <v/>
      </c>
      <c r="AA398">
        <f>IF(AND(ISNUMBER(S398), ISNUMBER(T398)), S398 - T398, "")</f>
        <v>1.1368684279999997</v>
      </c>
      <c r="AB398" t="str">
        <f>_xlfn.XLOOKUP(A398, Regions!A:A, Regions!B:B, "Not Found")</f>
        <v>Latin America &amp; Caribbean</v>
      </c>
    </row>
    <row r="399" spans="1:28" ht="12.75" x14ac:dyDescent="0.2">
      <c r="A399" s="1" t="s">
        <v>216</v>
      </c>
      <c r="B399" s="1">
        <v>2020</v>
      </c>
      <c r="C399" s="1">
        <v>586.63397220000002</v>
      </c>
      <c r="D399" s="1">
        <v>66.149002080000002</v>
      </c>
      <c r="E399" s="1">
        <v>97.989631669999994</v>
      </c>
      <c r="F399" s="1">
        <v>1.0672469410000001</v>
      </c>
      <c r="G399" s="1">
        <v>0.37933650730000001</v>
      </c>
      <c r="H399" s="1">
        <v>0.56378488400000004</v>
      </c>
      <c r="I399" s="1">
        <v>96.574412629999998</v>
      </c>
      <c r="J399" s="1">
        <v>1.6002958599999999</v>
      </c>
      <c r="K399" s="1">
        <v>0.1598017947</v>
      </c>
      <c r="L399" s="1">
        <v>1.6654897200000001</v>
      </c>
      <c r="M399" s="1">
        <v>98.713853869999994</v>
      </c>
      <c r="N399" s="1">
        <v>0.79446523710000005</v>
      </c>
      <c r="O399" s="1">
        <v>0.49168089250000002</v>
      </c>
      <c r="P399" s="1">
        <v>0</v>
      </c>
      <c r="Q399" s="1">
        <f>IF(A399=A398, B399-B398,"")</f>
        <v>5</v>
      </c>
      <c r="R399" t="str">
        <f>IFERROR(IF(A400=A399, (E400-E399)/(B400-B399), ""), "null")</f>
        <v/>
      </c>
      <c r="S399" t="str">
        <f>IFERROR(IF(A400=A399, (I400-I399)/(B400-B399), ""), "null")</f>
        <v/>
      </c>
      <c r="T399" t="str">
        <f>IFERROR(IF(A400=A399, (M400-M399)/(B400-B399), ""), "null")</f>
        <v/>
      </c>
      <c r="U399">
        <f>ROUND(E399,0)</f>
        <v>98</v>
      </c>
      <c r="V399">
        <f>IFERROR(ROUND(I399,0),"null")</f>
        <v>97</v>
      </c>
      <c r="W399">
        <f>IFERROR(ROUND(M399,0), "null")</f>
        <v>99</v>
      </c>
      <c r="X399" t="str">
        <f>IF(AND(A400=A399, U400&gt;99, U399&gt;99), "full access", "")</f>
        <v/>
      </c>
      <c r="Y399" t="str">
        <f>IF(AND(A400=A399, V400&gt;99, V399&gt;99), "full access", "")</f>
        <v/>
      </c>
      <c r="Z399" t="str">
        <f>IF(AND(A400=A399, W400&gt;99, W399&gt;99), "full access", "")</f>
        <v/>
      </c>
      <c r="AA399" t="str">
        <f>IF(AND(ISNUMBER(S399), ISNUMBER(T399)), S399 - T399, "")</f>
        <v/>
      </c>
      <c r="AB399" t="str">
        <f>_xlfn.XLOOKUP(A399, Regions!A:A, Regions!B:B, "Not Found")</f>
        <v>Latin America &amp; Caribbean</v>
      </c>
    </row>
    <row r="400" spans="1:28" ht="12.75" x14ac:dyDescent="0.2">
      <c r="A400" s="1" t="s">
        <v>217</v>
      </c>
      <c r="B400" s="1">
        <v>2015</v>
      </c>
      <c r="C400" s="1">
        <v>9764.9492190000001</v>
      </c>
      <c r="D400" s="1">
        <v>86.553001399999999</v>
      </c>
      <c r="E400" s="1">
        <v>99.781231030000001</v>
      </c>
      <c r="F400" s="1">
        <v>0</v>
      </c>
      <c r="G400" s="1">
        <v>0.2187689729</v>
      </c>
      <c r="H400" s="1">
        <v>0</v>
      </c>
      <c r="I400" s="1">
        <v>99.549986529999998</v>
      </c>
      <c r="J400" s="1">
        <v>0</v>
      </c>
      <c r="K400" s="1">
        <v>0.4500134657</v>
      </c>
      <c r="L400" s="1">
        <v>0</v>
      </c>
      <c r="M400" s="1">
        <v>99.817160389999998</v>
      </c>
      <c r="N400" s="1">
        <v>0</v>
      </c>
      <c r="O400" s="1">
        <v>0.18283961479999999</v>
      </c>
      <c r="P400" s="1">
        <v>0</v>
      </c>
      <c r="Q400" s="1" t="str">
        <f>IF(A400=A399, B400-B399,"")</f>
        <v/>
      </c>
      <c r="R400">
        <f>IFERROR(IF(A401=A400, (E401-E400)/(B401-B400), ""), "null")</f>
        <v>9.1273199999989171E-3</v>
      </c>
      <c r="S400">
        <f>IFERROR(IF(A401=A400, (I401-I400)/(B401-B400), ""), "null")</f>
        <v>3.387764200000163E-2</v>
      </c>
      <c r="T400">
        <f>IFERROR(IF(A401=A400, (M401-M400)/(B401-B400), ""), "null")</f>
        <v>4.8794579999992035E-3</v>
      </c>
      <c r="U400">
        <f>ROUND(E400,0)</f>
        <v>100</v>
      </c>
      <c r="V400">
        <f>IFERROR(ROUND(I400,0),"null")</f>
        <v>100</v>
      </c>
      <c r="W400">
        <f>IFERROR(ROUND(M400,0), "null")</f>
        <v>100</v>
      </c>
      <c r="X400" t="str">
        <f>IF(AND(A401=A400, U401&gt;99, U400&gt;99), "full access", "")</f>
        <v>full access</v>
      </c>
      <c r="Y400" t="str">
        <f>IF(AND(A401=A400, V401&gt;99, V400&gt;99), "full access", "")</f>
        <v>full access</v>
      </c>
      <c r="Z400" t="str">
        <f>IF(AND(A401=A400, W401&gt;99, W400&gt;99), "full access", "")</f>
        <v>full access</v>
      </c>
      <c r="AA400">
        <f>IF(AND(ISNUMBER(S400), ISNUMBER(T400)), S400 - T400, "")</f>
        <v>2.8998184000002425E-2</v>
      </c>
      <c r="AB400" t="str">
        <f>_xlfn.XLOOKUP(A400, Regions!A:A, Regions!B:B, "Not Found")</f>
        <v>Europe &amp; Central Asia</v>
      </c>
    </row>
    <row r="401" spans="1:28" ht="12.75" x14ac:dyDescent="0.2">
      <c r="A401" s="1" t="s">
        <v>217</v>
      </c>
      <c r="B401" s="1">
        <v>2020</v>
      </c>
      <c r="C401" s="1">
        <v>10099.26953</v>
      </c>
      <c r="D401" s="1">
        <v>87.97699738</v>
      </c>
      <c r="E401" s="1">
        <v>99.826867629999995</v>
      </c>
      <c r="F401" s="1">
        <v>0</v>
      </c>
      <c r="G401" s="1">
        <v>0.17313237349999999</v>
      </c>
      <c r="H401" s="1">
        <v>0</v>
      </c>
      <c r="I401" s="1">
        <v>99.719374740000006</v>
      </c>
      <c r="J401" s="1">
        <v>0</v>
      </c>
      <c r="K401" s="1">
        <v>0.28062526259999998</v>
      </c>
      <c r="L401" s="1">
        <v>0</v>
      </c>
      <c r="M401" s="1">
        <v>99.841557679999994</v>
      </c>
      <c r="N401" s="1">
        <v>0</v>
      </c>
      <c r="O401" s="1">
        <v>0.1584423157</v>
      </c>
      <c r="P401" s="1">
        <v>0</v>
      </c>
      <c r="Q401" s="1">
        <f>IF(A401=A400, B401-B400,"")</f>
        <v>5</v>
      </c>
      <c r="R401" t="str">
        <f>IFERROR(IF(A402=A401, (E402-E401)/(B402-B401), ""), "null")</f>
        <v/>
      </c>
      <c r="S401" t="str">
        <f>IFERROR(IF(A402=A401, (I402-I401)/(B402-B401), ""), "null")</f>
        <v/>
      </c>
      <c r="T401" t="str">
        <f>IFERROR(IF(A402=A401, (M402-M401)/(B402-B401), ""), "null")</f>
        <v/>
      </c>
      <c r="U401">
        <f>ROUND(E401,0)</f>
        <v>100</v>
      </c>
      <c r="V401">
        <f>IFERROR(ROUND(I401,0),"null")</f>
        <v>100</v>
      </c>
      <c r="W401">
        <f>IFERROR(ROUND(M401,0), "null")</f>
        <v>100</v>
      </c>
      <c r="X401" t="str">
        <f>IF(AND(A402=A401, U402&gt;99, U401&gt;99), "full access", "")</f>
        <v/>
      </c>
      <c r="Y401" t="str">
        <f>IF(AND(A402=A401, V402&gt;99, V401&gt;99), "full access", "")</f>
        <v/>
      </c>
      <c r="Z401" t="str">
        <f>IF(AND(A402=A401, W402&gt;99, W401&gt;99), "full access", "")</f>
        <v/>
      </c>
      <c r="AA401" t="str">
        <f>IF(AND(ISNUMBER(S401), ISNUMBER(T401)), S401 - T401, "")</f>
        <v/>
      </c>
      <c r="AB401" t="str">
        <f>_xlfn.XLOOKUP(A401, Regions!A:A, Regions!B:B, "Not Found")</f>
        <v>Europe &amp; Central Asia</v>
      </c>
    </row>
    <row r="402" spans="1:28" ht="12.75" x14ac:dyDescent="0.2">
      <c r="A402" s="1" t="s">
        <v>218</v>
      </c>
      <c r="B402" s="1">
        <v>2015</v>
      </c>
      <c r="C402" s="1">
        <v>8296.7753909999992</v>
      </c>
      <c r="D402" s="1">
        <v>73.718002319999997</v>
      </c>
      <c r="E402" s="1">
        <v>100</v>
      </c>
      <c r="F402" s="1">
        <v>0</v>
      </c>
      <c r="G402" s="1">
        <v>0</v>
      </c>
      <c r="H402" s="1">
        <v>0</v>
      </c>
      <c r="I402" s="1">
        <v>100</v>
      </c>
      <c r="J402" s="1">
        <v>0</v>
      </c>
      <c r="K402" s="1">
        <v>0</v>
      </c>
      <c r="L402" s="1">
        <v>0</v>
      </c>
      <c r="M402" s="1">
        <v>100</v>
      </c>
      <c r="N402" s="1">
        <v>0</v>
      </c>
      <c r="O402" s="1">
        <v>0</v>
      </c>
      <c r="P402" s="1">
        <v>0</v>
      </c>
      <c r="Q402" s="1" t="str">
        <f>IF(A402=A401, B402-B401,"")</f>
        <v/>
      </c>
      <c r="R402">
        <f>IFERROR(IF(A403=A402, (E403-E402)/(B403-B402), ""), "null")</f>
        <v>5.6000000085987263E-7</v>
      </c>
      <c r="S402">
        <f>IFERROR(IF(A403=A402, (I403-I402)/(B403-B402), ""), "null")</f>
        <v>0</v>
      </c>
      <c r="T402">
        <f>IFERROR(IF(A403=A402, (M403-M402)/(B403-B402), ""), "null")</f>
        <v>0</v>
      </c>
      <c r="U402">
        <f>ROUND(E402,0)</f>
        <v>100</v>
      </c>
      <c r="V402">
        <f>IFERROR(ROUND(I402,0),"null")</f>
        <v>100</v>
      </c>
      <c r="W402">
        <f>IFERROR(ROUND(M402,0), "null")</f>
        <v>100</v>
      </c>
      <c r="X402" t="str">
        <f>IF(AND(A403=A402, U403&gt;99, U402&gt;99), "full access", "")</f>
        <v>full access</v>
      </c>
      <c r="Y402" t="str">
        <f>IF(AND(A403=A402, V403&gt;99, V402&gt;99), "full access", "")</f>
        <v>full access</v>
      </c>
      <c r="Z402" t="str">
        <f>IF(AND(A403=A402, W403&gt;99, W402&gt;99), "full access", "")</f>
        <v>full access</v>
      </c>
      <c r="AA402">
        <f>IF(AND(ISNUMBER(S402), ISNUMBER(T402)), S402 - T402, "")</f>
        <v>0</v>
      </c>
      <c r="AB402" t="str">
        <f>_xlfn.XLOOKUP(A402, Regions!A:A, Regions!B:B, "Not Found")</f>
        <v>Europe &amp; Central Asia</v>
      </c>
    </row>
    <row r="403" spans="1:28" ht="12.75" x14ac:dyDescent="0.2">
      <c r="A403" s="1" t="s">
        <v>218</v>
      </c>
      <c r="B403" s="1">
        <v>2020</v>
      </c>
      <c r="C403" s="1">
        <v>8654.6181639999995</v>
      </c>
      <c r="D403" s="1">
        <v>73.915000919999997</v>
      </c>
      <c r="E403" s="1">
        <v>100.0000028</v>
      </c>
      <c r="F403" s="1">
        <v>0</v>
      </c>
      <c r="G403" s="1">
        <v>0</v>
      </c>
      <c r="H403" s="1">
        <v>0</v>
      </c>
      <c r="I403" s="1">
        <v>100</v>
      </c>
      <c r="J403" s="1">
        <v>0</v>
      </c>
      <c r="K403" s="1">
        <v>0</v>
      </c>
      <c r="L403" s="1">
        <v>0</v>
      </c>
      <c r="M403" s="1">
        <v>100</v>
      </c>
      <c r="N403" s="1">
        <v>0</v>
      </c>
      <c r="O403" s="1">
        <v>0</v>
      </c>
      <c r="P403" s="1">
        <v>0</v>
      </c>
      <c r="Q403" s="1">
        <f>IF(A403=A402, B403-B402,"")</f>
        <v>5</v>
      </c>
      <c r="R403" t="str">
        <f>IFERROR(IF(A404=A403, (E404-E403)/(B404-B403), ""), "null")</f>
        <v/>
      </c>
      <c r="S403" t="str">
        <f>IFERROR(IF(A404=A403, (I404-I403)/(B404-B403), ""), "null")</f>
        <v/>
      </c>
      <c r="T403" t="str">
        <f>IFERROR(IF(A404=A403, (M404-M403)/(B404-B403), ""), "null")</f>
        <v/>
      </c>
      <c r="U403">
        <f>ROUND(E403,0)</f>
        <v>100</v>
      </c>
      <c r="V403">
        <f>IFERROR(ROUND(I403,0),"null")</f>
        <v>100</v>
      </c>
      <c r="W403">
        <f>IFERROR(ROUND(M403,0), "null")</f>
        <v>100</v>
      </c>
      <c r="X403" t="str">
        <f>IF(AND(A404=A403, U404&gt;99, U403&gt;99), "full access", "")</f>
        <v/>
      </c>
      <c r="Y403" t="str">
        <f>IF(AND(A404=A403, V404&gt;99, V403&gt;99), "full access", "")</f>
        <v/>
      </c>
      <c r="Z403" t="str">
        <f>IF(AND(A404=A403, W404&gt;99, W403&gt;99), "full access", "")</f>
        <v/>
      </c>
      <c r="AA403" t="str">
        <f>IF(AND(ISNUMBER(S403), ISNUMBER(T403)), S403 - T403, "")</f>
        <v/>
      </c>
      <c r="AB403" t="str">
        <f>_xlfn.XLOOKUP(A403, Regions!A:A, Regions!B:B, "Not Found")</f>
        <v>Europe &amp; Central Asia</v>
      </c>
    </row>
    <row r="404" spans="1:28" ht="12.75" x14ac:dyDescent="0.2">
      <c r="A404" s="1" t="s">
        <v>219</v>
      </c>
      <c r="B404" s="1">
        <v>2015</v>
      </c>
      <c r="C404" s="1">
        <v>17997.410159999999</v>
      </c>
      <c r="D404" s="1">
        <v>52.167999270000003</v>
      </c>
      <c r="E404" s="1">
        <v>93.509611480000004</v>
      </c>
      <c r="F404" s="1">
        <v>5.9680836279999996</v>
      </c>
      <c r="G404" s="1">
        <v>0.52230488829999999</v>
      </c>
      <c r="H404" s="1">
        <v>0</v>
      </c>
      <c r="I404" s="1">
        <v>91.385705099999996</v>
      </c>
      <c r="J404" s="1">
        <v>7.8573236560000002</v>
      </c>
      <c r="K404" s="1">
        <v>0.75697124390000003</v>
      </c>
      <c r="L404" s="1">
        <v>0</v>
      </c>
      <c r="M404" s="1">
        <v>95.456987190000007</v>
      </c>
      <c r="N404" s="1">
        <v>4.2358697369999998</v>
      </c>
      <c r="O404" s="1">
        <v>0.30714306949999998</v>
      </c>
      <c r="P404" s="1">
        <v>0</v>
      </c>
      <c r="Q404" s="1" t="str">
        <f>IF(A404=A403, B404-B403,"")</f>
        <v/>
      </c>
      <c r="R404">
        <f>IFERROR(IF(A405=A404, (E405-E404)/(B405-B404), ""), "null")</f>
        <v>8.3249139999998084E-2</v>
      </c>
      <c r="S404">
        <f>IFERROR(IF(A405=A404, (I405-I404)/(B405-B404), ""), "null")</f>
        <v>0.13940798000000143</v>
      </c>
      <c r="T404">
        <f>IFERROR(IF(A405=A404, (M405-M404)/(B405-B404), ""), "null")</f>
        <v>-1.0364566000001218E-2</v>
      </c>
      <c r="U404">
        <f>ROUND(E404,0)</f>
        <v>94</v>
      </c>
      <c r="V404">
        <f>IFERROR(ROUND(I404,0),"null")</f>
        <v>91</v>
      </c>
      <c r="W404">
        <f>IFERROR(ROUND(M404,0), "null")</f>
        <v>95</v>
      </c>
      <c r="X404" t="str">
        <f>IF(AND(A405=A404, U405&gt;99, U404&gt;99), "full access", "")</f>
        <v/>
      </c>
      <c r="Y404" t="str">
        <f>IF(AND(A405=A404, V405&gt;99, V404&gt;99), "full access", "")</f>
        <v/>
      </c>
      <c r="Z404" t="str">
        <f>IF(AND(A405=A404, W405&gt;99, W404&gt;99), "full access", "")</f>
        <v/>
      </c>
      <c r="AA404">
        <f>IF(AND(ISNUMBER(S404), ISNUMBER(T404)), S404 - T404, "")</f>
        <v>0.14977254600000264</v>
      </c>
      <c r="AB404" t="str">
        <f>_xlfn.XLOOKUP(A404, Regions!A:A, Regions!B:B, "Not Found")</f>
        <v>Middle East &amp; North Africa</v>
      </c>
    </row>
    <row r="405" spans="1:28" ht="12.75" x14ac:dyDescent="0.2">
      <c r="A405" s="1" t="s">
        <v>219</v>
      </c>
      <c r="B405" s="1">
        <v>2020</v>
      </c>
      <c r="C405" s="1">
        <v>17500.65625</v>
      </c>
      <c r="D405" s="1">
        <v>55.475002289999999</v>
      </c>
      <c r="E405" s="1">
        <v>93.925857179999994</v>
      </c>
      <c r="F405" s="1">
        <v>5.8737307679999997</v>
      </c>
      <c r="G405" s="1">
        <v>0.20041205419999999</v>
      </c>
      <c r="H405" s="1">
        <v>0</v>
      </c>
      <c r="I405" s="1">
        <v>92.082745000000003</v>
      </c>
      <c r="J405" s="1">
        <v>7.9172549999999999</v>
      </c>
      <c r="K405" s="1">
        <v>0</v>
      </c>
      <c r="L405" s="1">
        <v>0</v>
      </c>
      <c r="M405" s="1">
        <v>95.405164360000001</v>
      </c>
      <c r="N405" s="1">
        <v>4.2335701170000002</v>
      </c>
      <c r="O405" s="1">
        <v>0.36126552499999998</v>
      </c>
      <c r="P405" s="1">
        <v>0</v>
      </c>
      <c r="Q405" s="1">
        <f>IF(A405=A404, B405-B404,"")</f>
        <v>5</v>
      </c>
      <c r="R405" t="str">
        <f>IFERROR(IF(A406=A405, (E406-E405)/(B406-B405), ""), "null")</f>
        <v/>
      </c>
      <c r="S405" t="str">
        <f>IFERROR(IF(A406=A405, (I406-I405)/(B406-B405), ""), "null")</f>
        <v/>
      </c>
      <c r="T405" t="str">
        <f>IFERROR(IF(A406=A405, (M406-M405)/(B406-B405), ""), "null")</f>
        <v/>
      </c>
      <c r="U405">
        <f>ROUND(E405,0)</f>
        <v>94</v>
      </c>
      <c r="V405">
        <f>IFERROR(ROUND(I405,0),"null")</f>
        <v>92</v>
      </c>
      <c r="W405">
        <f>IFERROR(ROUND(M405,0), "null")</f>
        <v>95</v>
      </c>
      <c r="X405" t="str">
        <f>IF(AND(A406=A405, U406&gt;99, U405&gt;99), "full access", "")</f>
        <v/>
      </c>
      <c r="Y405" t="str">
        <f>IF(AND(A406=A405, V406&gt;99, V405&gt;99), "full access", "")</f>
        <v/>
      </c>
      <c r="Z405" t="str">
        <f>IF(AND(A406=A405, W406&gt;99, W405&gt;99), "full access", "")</f>
        <v/>
      </c>
      <c r="AA405" t="str">
        <f>IF(AND(ISNUMBER(S405), ISNUMBER(T405)), S405 - T405, "")</f>
        <v/>
      </c>
      <c r="AB405" t="str">
        <f>_xlfn.XLOOKUP(A405, Regions!A:A, Regions!B:B, "Not Found")</f>
        <v>Middle East &amp; North Africa</v>
      </c>
    </row>
    <row r="406" spans="1:28" ht="12.75" x14ac:dyDescent="0.2">
      <c r="A406" s="1" t="s">
        <v>220</v>
      </c>
      <c r="B406" s="1">
        <v>2015</v>
      </c>
      <c r="C406" s="1">
        <v>8454.0185550000006</v>
      </c>
      <c r="D406" s="1">
        <v>26.742000579999999</v>
      </c>
      <c r="E406" s="1">
        <v>76.239495509999998</v>
      </c>
      <c r="F406" s="1">
        <v>3.050011091</v>
      </c>
      <c r="G406" s="1">
        <v>3.944733748</v>
      </c>
      <c r="H406" s="1">
        <v>16.76575965</v>
      </c>
      <c r="I406" s="1">
        <v>69.552182060000007</v>
      </c>
      <c r="J406" s="1">
        <v>3.681021887</v>
      </c>
      <c r="K406" s="1">
        <v>4.8574855120000002</v>
      </c>
      <c r="L406" s="1">
        <v>21.90931054</v>
      </c>
      <c r="M406" s="1">
        <v>94.558955389999994</v>
      </c>
      <c r="N406" s="1">
        <v>1.321396987</v>
      </c>
      <c r="O406" s="1">
        <v>1.444318955</v>
      </c>
      <c r="P406" s="1">
        <v>2.6753286630000002</v>
      </c>
      <c r="Q406" s="1" t="str">
        <f>IF(A406=A405, B406-B405,"")</f>
        <v/>
      </c>
      <c r="R406">
        <f>IFERROR(IF(A407=A406, (E407-E406)/(B407-B406), ""), "null")</f>
        <v>1.1225839019999995</v>
      </c>
      <c r="S406">
        <f>IFERROR(IF(A407=A406, (I407-I406)/(B407-B406), ""), "null")</f>
        <v>1.4182834279999981</v>
      </c>
      <c r="T406">
        <f>IFERROR(IF(A407=A406, (M407-M406)/(B407-B406), ""), "null")</f>
        <v>0.20433369400000173</v>
      </c>
      <c r="U406">
        <f>ROUND(E406,0)</f>
        <v>76</v>
      </c>
      <c r="V406">
        <f>IFERROR(ROUND(I406,0),"null")</f>
        <v>70</v>
      </c>
      <c r="W406">
        <f>IFERROR(ROUND(M406,0), "null")</f>
        <v>95</v>
      </c>
      <c r="X406" t="str">
        <f>IF(AND(A407=A406, U407&gt;99, U406&gt;99), "full access", "")</f>
        <v/>
      </c>
      <c r="Y406" t="str">
        <f>IF(AND(A407=A406, V407&gt;99, V406&gt;99), "full access", "")</f>
        <v/>
      </c>
      <c r="Z406" t="str">
        <f>IF(AND(A407=A406, W407&gt;99, W406&gt;99), "full access", "")</f>
        <v/>
      </c>
      <c r="AA406">
        <f>IF(AND(ISNUMBER(S406), ISNUMBER(T406)), S406 - T406, "")</f>
        <v>1.2139497339999963</v>
      </c>
      <c r="AB406" t="str">
        <f>_xlfn.XLOOKUP(A406, Regions!A:A, Regions!B:B, "Not Found")</f>
        <v>Europe &amp; Central Asia</v>
      </c>
    </row>
    <row r="407" spans="1:28" ht="12.75" x14ac:dyDescent="0.2">
      <c r="A407" s="1" t="s">
        <v>220</v>
      </c>
      <c r="B407" s="1">
        <v>2020</v>
      </c>
      <c r="C407" s="1">
        <v>9537.6416019999997</v>
      </c>
      <c r="D407" s="1">
        <v>27.505998609999999</v>
      </c>
      <c r="E407" s="1">
        <v>81.852415019999995</v>
      </c>
      <c r="F407" s="1">
        <v>2.5683639349999998</v>
      </c>
      <c r="G407" s="1">
        <v>3.4218570050000001</v>
      </c>
      <c r="H407" s="1">
        <v>12.157364039999999</v>
      </c>
      <c r="I407" s="1">
        <v>76.643599199999997</v>
      </c>
      <c r="J407" s="1">
        <v>3.2071439279999998</v>
      </c>
      <c r="K407" s="1">
        <v>4.1407069480000001</v>
      </c>
      <c r="L407" s="1">
        <v>16.00854992</v>
      </c>
      <c r="M407" s="1">
        <v>95.580623860000003</v>
      </c>
      <c r="N407" s="1">
        <v>0.88481447629999999</v>
      </c>
      <c r="O407" s="1">
        <v>1.5272683229999999</v>
      </c>
      <c r="P407" s="1">
        <v>2.0072933389999998</v>
      </c>
      <c r="Q407" s="1">
        <f>IF(A407=A406, B407-B406,"")</f>
        <v>5</v>
      </c>
      <c r="R407" t="str">
        <f>IFERROR(IF(A408=A407, (E408-E407)/(B408-B407), ""), "null")</f>
        <v/>
      </c>
      <c r="S407" t="str">
        <f>IFERROR(IF(A408=A407, (I408-I407)/(B408-B407), ""), "null")</f>
        <v/>
      </c>
      <c r="T407" t="str">
        <f>IFERROR(IF(A408=A407, (M408-M407)/(B408-B407), ""), "null")</f>
        <v/>
      </c>
      <c r="U407">
        <f>ROUND(E407,0)</f>
        <v>82</v>
      </c>
      <c r="V407">
        <f>IFERROR(ROUND(I407,0),"null")</f>
        <v>77</v>
      </c>
      <c r="W407">
        <f>IFERROR(ROUND(M407,0), "null")</f>
        <v>96</v>
      </c>
      <c r="X407" t="str">
        <f>IF(AND(A408=A407, U408&gt;99, U407&gt;99), "full access", "")</f>
        <v/>
      </c>
      <c r="Y407" t="str">
        <f>IF(AND(A408=A407, V408&gt;99, V407&gt;99), "full access", "")</f>
        <v/>
      </c>
      <c r="Z407" t="str">
        <f>IF(AND(A408=A407, W408&gt;99, W407&gt;99), "full access", "")</f>
        <v/>
      </c>
      <c r="AA407" t="str">
        <f>IF(AND(ISNUMBER(S407), ISNUMBER(T407)), S407 - T407, "")</f>
        <v/>
      </c>
      <c r="AB407" t="str">
        <f>_xlfn.XLOOKUP(A407, Regions!A:A, Regions!B:B, "Not Found")</f>
        <v>Europe &amp; Central Asia</v>
      </c>
    </row>
    <row r="408" spans="1:28" ht="12.75" x14ac:dyDescent="0.2">
      <c r="A408" s="1" t="s">
        <v>221</v>
      </c>
      <c r="B408" s="1">
        <v>2015</v>
      </c>
      <c r="C408" s="1">
        <v>68714.515629999994</v>
      </c>
      <c r="D408" s="1">
        <v>47.694004059999997</v>
      </c>
      <c r="E408" s="1">
        <v>99.259170580000003</v>
      </c>
      <c r="F408" s="1">
        <v>0.2176525852</v>
      </c>
      <c r="G408" s="1">
        <v>0.1822513237</v>
      </c>
      <c r="H408" s="1">
        <v>0.34092551430000001</v>
      </c>
      <c r="I408" s="1">
        <v>98.879516710000004</v>
      </c>
      <c r="J408" s="1">
        <v>0.2456716052</v>
      </c>
      <c r="K408" s="1">
        <v>0.22302119049999999</v>
      </c>
      <c r="L408" s="1">
        <v>0.65179049</v>
      </c>
      <c r="M408" s="1">
        <v>99.675536840000007</v>
      </c>
      <c r="N408" s="1">
        <v>0.1869241354</v>
      </c>
      <c r="O408" s="1">
        <v>0.1375390245</v>
      </c>
      <c r="P408" s="1">
        <v>0</v>
      </c>
      <c r="Q408" s="1" t="str">
        <f>IF(A408=A407, B408-B407,"")</f>
        <v/>
      </c>
      <c r="R408">
        <f>IFERROR(IF(A409=A408, (E409-E408)/(B409-B408), ""), "null")</f>
        <v>0.14816588399999944</v>
      </c>
      <c r="S408">
        <f>IFERROR(IF(A409=A408, (I409-I408)/(B409-B408), ""), "null")</f>
        <v>0.22409665799999914</v>
      </c>
      <c r="T408">
        <f>IFERROR(IF(A409=A408, (M409-M408)/(B409-B408), ""), "null")</f>
        <v>6.4892631999998687E-2</v>
      </c>
      <c r="U408">
        <f>ROUND(E408,0)</f>
        <v>99</v>
      </c>
      <c r="V408">
        <f>IFERROR(ROUND(I408,0),"null")</f>
        <v>99</v>
      </c>
      <c r="W408">
        <f>IFERROR(ROUND(M408,0), "null")</f>
        <v>100</v>
      </c>
      <c r="X408" t="str">
        <f>IF(AND(A409=A408, U409&gt;99, U408&gt;99), "full access", "")</f>
        <v/>
      </c>
      <c r="Y408" t="str">
        <f>IF(AND(A409=A408, V409&gt;99, V408&gt;99), "full access", "")</f>
        <v/>
      </c>
      <c r="Z408" t="str">
        <f>IF(AND(A409=A408, W409&gt;99, W408&gt;99), "full access", "")</f>
        <v>full access</v>
      </c>
      <c r="AA408">
        <f>IF(AND(ISNUMBER(S408), ISNUMBER(T408)), S408 - T408, "")</f>
        <v>0.15920402600000044</v>
      </c>
      <c r="AB408" t="str">
        <f>_xlfn.XLOOKUP(A408, Regions!A:A, Regions!B:B, "Not Found")</f>
        <v>East Asia &amp; Pacific</v>
      </c>
    </row>
    <row r="409" spans="1:28" ht="12.75" x14ac:dyDescent="0.2">
      <c r="A409" s="1" t="s">
        <v>221</v>
      </c>
      <c r="B409" s="1">
        <v>2020</v>
      </c>
      <c r="C409" s="1">
        <v>69799.976559999996</v>
      </c>
      <c r="D409" s="1">
        <v>51.430000309999997</v>
      </c>
      <c r="E409" s="1">
        <v>100</v>
      </c>
      <c r="F409" s="1">
        <v>0</v>
      </c>
      <c r="G409" s="1">
        <v>0</v>
      </c>
      <c r="H409" s="1">
        <v>0</v>
      </c>
      <c r="I409" s="1">
        <v>100</v>
      </c>
      <c r="J409" s="1">
        <v>0</v>
      </c>
      <c r="K409" s="1">
        <v>0</v>
      </c>
      <c r="L409" s="1">
        <v>0</v>
      </c>
      <c r="M409" s="1">
        <v>100</v>
      </c>
      <c r="N409" s="1">
        <v>0</v>
      </c>
      <c r="O409" s="1">
        <v>0</v>
      </c>
      <c r="P409" s="1">
        <v>0</v>
      </c>
      <c r="Q409" s="1">
        <f>IF(A409=A408, B409-B408,"")</f>
        <v>5</v>
      </c>
      <c r="R409" t="str">
        <f>IFERROR(IF(A410=A409, (E410-E409)/(B410-B409), ""), "null")</f>
        <v/>
      </c>
      <c r="S409" t="str">
        <f>IFERROR(IF(A410=A409, (I410-I409)/(B410-B409), ""), "null")</f>
        <v/>
      </c>
      <c r="T409" t="str">
        <f>IFERROR(IF(A410=A409, (M410-M409)/(B410-B409), ""), "null")</f>
        <v/>
      </c>
      <c r="U409">
        <f>ROUND(E409,0)</f>
        <v>100</v>
      </c>
      <c r="V409">
        <f>IFERROR(ROUND(I409,0),"null")</f>
        <v>100</v>
      </c>
      <c r="W409">
        <f>IFERROR(ROUND(M409,0), "null")</f>
        <v>100</v>
      </c>
      <c r="X409" t="str">
        <f>IF(AND(A410=A409, U410&gt;99, U409&gt;99), "full access", "")</f>
        <v/>
      </c>
      <c r="Y409" t="str">
        <f>IF(AND(A410=A409, V410&gt;99, V409&gt;99), "full access", "")</f>
        <v/>
      </c>
      <c r="Z409" t="str">
        <f>IF(AND(A410=A409, W410&gt;99, W409&gt;99), "full access", "")</f>
        <v/>
      </c>
      <c r="AA409" t="str">
        <f>IF(AND(ISNUMBER(S409), ISNUMBER(T409)), S409 - T409, "")</f>
        <v/>
      </c>
      <c r="AB409" t="str">
        <f>_xlfn.XLOOKUP(A409, Regions!A:A, Regions!B:B, "Not Found")</f>
        <v>East Asia &amp; Pacific</v>
      </c>
    </row>
    <row r="410" spans="1:28" ht="12.75" x14ac:dyDescent="0.2">
      <c r="A410" s="1" t="s">
        <v>222</v>
      </c>
      <c r="B410" s="1">
        <v>2015</v>
      </c>
      <c r="C410" s="1">
        <v>1196.2939449999999</v>
      </c>
      <c r="D410" s="1">
        <v>29.489999770000001</v>
      </c>
      <c r="E410" s="1">
        <v>75.250103710000005</v>
      </c>
      <c r="F410" s="1">
        <v>3.486316247</v>
      </c>
      <c r="G410" s="1">
        <v>16.460746719999999</v>
      </c>
      <c r="H410" s="1">
        <v>4.8028333229999998</v>
      </c>
      <c r="I410" s="1">
        <v>68.95938975</v>
      </c>
      <c r="J410" s="1">
        <v>4.2085077100000001</v>
      </c>
      <c r="K410" s="1">
        <v>20.19524109</v>
      </c>
      <c r="L410" s="1">
        <v>6.6368614499999996</v>
      </c>
      <c r="M410" s="1">
        <v>90.291081230000003</v>
      </c>
      <c r="N410" s="1">
        <v>1.759571234</v>
      </c>
      <c r="O410" s="1">
        <v>7.5316383</v>
      </c>
      <c r="P410" s="1">
        <v>0.41770924009999999</v>
      </c>
      <c r="Q410" s="1" t="str">
        <f>IF(A410=A409, B410-B409,"")</f>
        <v/>
      </c>
      <c r="R410">
        <f>IFERROR(IF(A411=A410, (E411-E410)/(B411-B410), ""), "null")</f>
        <v>2.0490994979999981</v>
      </c>
      <c r="S410">
        <f>IFERROR(IF(A411=A410, (I411-I410)/(B411-B410), ""), "null")</f>
        <v>2.3056811740000001</v>
      </c>
      <c r="T410">
        <f>IFERROR(IF(A411=A410, (M411-M410)/(B411-B410), ""), "null")</f>
        <v>1.2371753380000001</v>
      </c>
      <c r="U410">
        <f>ROUND(E410,0)</f>
        <v>75</v>
      </c>
      <c r="V410">
        <f>IFERROR(ROUND(I410,0),"null")</f>
        <v>69</v>
      </c>
      <c r="W410">
        <f>IFERROR(ROUND(M410,0), "null")</f>
        <v>90</v>
      </c>
      <c r="X410" t="str">
        <f>IF(AND(A411=A410, U411&gt;99, U410&gt;99), "full access", "")</f>
        <v/>
      </c>
      <c r="Y410" t="str">
        <f>IF(AND(A411=A410, V411&gt;99, V410&gt;99), "full access", "")</f>
        <v/>
      </c>
      <c r="Z410" t="str">
        <f>IF(AND(A411=A410, W411&gt;99, W410&gt;99), "full access", "")</f>
        <v/>
      </c>
      <c r="AA410">
        <f>IF(AND(ISNUMBER(S410), ISNUMBER(T410)), S410 - T410, "")</f>
        <v>1.0685058359999999</v>
      </c>
      <c r="AB410" t="str">
        <f>_xlfn.XLOOKUP(A410, Regions!A:A, Regions!B:B, "Not Found")</f>
        <v>East Asia &amp; Pacific</v>
      </c>
    </row>
    <row r="411" spans="1:28" ht="12.75" x14ac:dyDescent="0.2">
      <c r="A411" s="1" t="s">
        <v>222</v>
      </c>
      <c r="B411" s="1">
        <v>2020</v>
      </c>
      <c r="C411" s="1">
        <v>1318.4420170000001</v>
      </c>
      <c r="D411" s="1">
        <v>31.31999969</v>
      </c>
      <c r="E411" s="1">
        <v>85.495601199999996</v>
      </c>
      <c r="F411" s="1">
        <v>1.88586597</v>
      </c>
      <c r="G411" s="1">
        <v>8.3600293969999999</v>
      </c>
      <c r="H411" s="1">
        <v>4.2585034329999996</v>
      </c>
      <c r="I411" s="1">
        <v>80.48779562</v>
      </c>
      <c r="J411" s="1">
        <v>2.0493646750000001</v>
      </c>
      <c r="K411" s="1">
        <v>11.26233968</v>
      </c>
      <c r="L411" s="1">
        <v>6.2005000179999996</v>
      </c>
      <c r="M411" s="1">
        <v>96.476957920000004</v>
      </c>
      <c r="N411" s="1">
        <v>1.527338152</v>
      </c>
      <c r="O411" s="1">
        <v>1.995703929</v>
      </c>
      <c r="P411" s="1">
        <v>0</v>
      </c>
      <c r="Q411" s="1">
        <f>IF(A411=A410, B411-B410,"")</f>
        <v>5</v>
      </c>
      <c r="R411" t="str">
        <f>IFERROR(IF(A412=A411, (E412-E411)/(B412-B411), ""), "null")</f>
        <v/>
      </c>
      <c r="S411" t="str">
        <f>IFERROR(IF(A412=A411, (I412-I411)/(B412-B411), ""), "null")</f>
        <v/>
      </c>
      <c r="T411" t="str">
        <f>IFERROR(IF(A412=A411, (M412-M411)/(B412-B411), ""), "null")</f>
        <v/>
      </c>
      <c r="U411">
        <f>ROUND(E411,0)</f>
        <v>85</v>
      </c>
      <c r="V411">
        <f>IFERROR(ROUND(I411,0),"null")</f>
        <v>80</v>
      </c>
      <c r="W411">
        <f>IFERROR(ROUND(M411,0), "null")</f>
        <v>96</v>
      </c>
      <c r="X411" t="str">
        <f>IF(AND(A412=A411, U412&gt;99, U411&gt;99), "full access", "")</f>
        <v/>
      </c>
      <c r="Y411" t="str">
        <f>IF(AND(A412=A411, V412&gt;99, V411&gt;99), "full access", "")</f>
        <v/>
      </c>
      <c r="Z411" t="str">
        <f>IF(AND(A412=A411, W412&gt;99, W411&gt;99), "full access", "")</f>
        <v/>
      </c>
      <c r="AA411" t="str">
        <f>IF(AND(ISNUMBER(S411), ISNUMBER(T411)), S411 - T411, "")</f>
        <v/>
      </c>
      <c r="AB411" t="str">
        <f>_xlfn.XLOOKUP(A411, Regions!A:A, Regions!B:B, "Not Found")</f>
        <v>East Asia &amp; Pacific</v>
      </c>
    </row>
    <row r="412" spans="1:28" ht="12.75" x14ac:dyDescent="0.2">
      <c r="A412" s="1" t="s">
        <v>223</v>
      </c>
      <c r="B412" s="1">
        <v>2015</v>
      </c>
      <c r="C412" s="1">
        <v>7323.1621089999999</v>
      </c>
      <c r="D412" s="1">
        <v>40.099998470000003</v>
      </c>
      <c r="E412" s="1">
        <v>63.637126350000003</v>
      </c>
      <c r="F412" s="1">
        <v>5.6657679649999997</v>
      </c>
      <c r="G412" s="1">
        <v>17.17891539</v>
      </c>
      <c r="H412" s="1">
        <v>13.51819029</v>
      </c>
      <c r="I412" s="1">
        <v>47.242183279999999</v>
      </c>
      <c r="J412" s="1">
        <v>7.3346522839999997</v>
      </c>
      <c r="K412" s="1">
        <v>23.470036180000001</v>
      </c>
      <c r="L412" s="1">
        <v>21.953128249999999</v>
      </c>
      <c r="M412" s="1">
        <v>88.127329700000004</v>
      </c>
      <c r="N412" s="1">
        <v>3.1728458380000002</v>
      </c>
      <c r="O412" s="1">
        <v>7.7814550410000001</v>
      </c>
      <c r="P412" s="1">
        <v>0.91836941770000002</v>
      </c>
      <c r="Q412" s="1" t="str">
        <f>IF(A412=A411, B412-B411,"")</f>
        <v/>
      </c>
      <c r="R412">
        <f>IFERROR(IF(A413=A412, (E413-E412)/(B413-B412), ""), "null")</f>
        <v>0.98931874799999941</v>
      </c>
      <c r="S412">
        <f>IFERROR(IF(A413=A412, (I413-I412)/(B413-B412), ""), "null")</f>
        <v>0.97507389400000055</v>
      </c>
      <c r="T412">
        <f>IFERROR(IF(A413=A412, (M413-M412)/(B413-B412), ""), "null")</f>
        <v>0.49251606199999853</v>
      </c>
      <c r="U412">
        <f>ROUND(E412,0)</f>
        <v>64</v>
      </c>
      <c r="V412">
        <f>IFERROR(ROUND(I412,0),"null")</f>
        <v>47</v>
      </c>
      <c r="W412">
        <f>IFERROR(ROUND(M412,0), "null")</f>
        <v>88</v>
      </c>
      <c r="X412" t="str">
        <f>IF(AND(A413=A412, U413&gt;99, U412&gt;99), "full access", "")</f>
        <v/>
      </c>
      <c r="Y412" t="str">
        <f>IF(AND(A413=A412, V413&gt;99, V412&gt;99), "full access", "")</f>
        <v/>
      </c>
      <c r="Z412" t="str">
        <f>IF(AND(A413=A412, W413&gt;99, W412&gt;99), "full access", "")</f>
        <v/>
      </c>
      <c r="AA412">
        <f>IF(AND(ISNUMBER(S412), ISNUMBER(T412)), S412 - T412, "")</f>
        <v>0.48255783200000202</v>
      </c>
      <c r="AB412" t="str">
        <f>_xlfn.XLOOKUP(A412, Regions!A:A, Regions!B:B, "Not Found")</f>
        <v>Sub-Saharan Africa</v>
      </c>
    </row>
    <row r="413" spans="1:28" ht="12.75" x14ac:dyDescent="0.2">
      <c r="A413" s="1" t="s">
        <v>223</v>
      </c>
      <c r="B413" s="1">
        <v>2020</v>
      </c>
      <c r="C413" s="1">
        <v>8278.7373050000006</v>
      </c>
      <c r="D413" s="1">
        <v>42.799999239999998</v>
      </c>
      <c r="E413" s="1">
        <v>68.58372009</v>
      </c>
      <c r="F413" s="1">
        <v>6.065434765</v>
      </c>
      <c r="G413" s="1">
        <v>14.16432245</v>
      </c>
      <c r="H413" s="1">
        <v>11.18652269</v>
      </c>
      <c r="I413" s="1">
        <v>52.117552750000002</v>
      </c>
      <c r="J413" s="1">
        <v>8.1875420190000003</v>
      </c>
      <c r="K413" s="1">
        <v>20.7910842</v>
      </c>
      <c r="L413" s="1">
        <v>18.90382103</v>
      </c>
      <c r="M413" s="1">
        <v>90.589910009999997</v>
      </c>
      <c r="N413" s="1">
        <v>3.2293480560000001</v>
      </c>
      <c r="O413" s="1">
        <v>5.3079905280000004</v>
      </c>
      <c r="P413" s="1">
        <v>0.87275140490000003</v>
      </c>
      <c r="Q413" s="1">
        <f>IF(A413=A412, B413-B412,"")</f>
        <v>5</v>
      </c>
      <c r="R413" t="str">
        <f>IFERROR(IF(A414=A413, (E414-E413)/(B414-B413), ""), "null")</f>
        <v/>
      </c>
      <c r="S413" t="str">
        <f>IFERROR(IF(A414=A413, (I414-I413)/(B414-B413), ""), "null")</f>
        <v/>
      </c>
      <c r="T413" t="str">
        <f>IFERROR(IF(A414=A413, (M414-M413)/(B414-B413), ""), "null")</f>
        <v/>
      </c>
      <c r="U413">
        <f>ROUND(E413,0)</f>
        <v>69</v>
      </c>
      <c r="V413">
        <f>IFERROR(ROUND(I413,0),"null")</f>
        <v>52</v>
      </c>
      <c r="W413">
        <f>IFERROR(ROUND(M413,0), "null")</f>
        <v>91</v>
      </c>
      <c r="X413" t="str">
        <f>IF(AND(A414=A413, U414&gt;99, U413&gt;99), "full access", "")</f>
        <v/>
      </c>
      <c r="Y413" t="str">
        <f>IF(AND(A414=A413, V414&gt;99, V413&gt;99), "full access", "")</f>
        <v/>
      </c>
      <c r="Z413" t="str">
        <f>IF(AND(A414=A413, W414&gt;99, W413&gt;99), "full access", "")</f>
        <v/>
      </c>
      <c r="AA413" t="str">
        <f>IF(AND(ISNUMBER(S413), ISNUMBER(T413)), S413 - T413, "")</f>
        <v/>
      </c>
      <c r="AB413" t="str">
        <f>_xlfn.XLOOKUP(A413, Regions!A:A, Regions!B:B, "Not Found")</f>
        <v>Sub-Saharan Africa</v>
      </c>
    </row>
    <row r="414" spans="1:28" ht="12.75" x14ac:dyDescent="0.2">
      <c r="A414" s="1" t="s">
        <v>224</v>
      </c>
      <c r="B414" s="1">
        <v>2015</v>
      </c>
      <c r="C414" s="1">
        <v>1.2469999789999999</v>
      </c>
      <c r="D414" s="1">
        <v>0</v>
      </c>
      <c r="E414" s="1">
        <v>99.457396000000003</v>
      </c>
      <c r="F414" s="1">
        <v>0</v>
      </c>
      <c r="G414" s="1">
        <v>0.54260399999999998</v>
      </c>
      <c r="H414" s="1">
        <v>0</v>
      </c>
      <c r="I414" s="1">
        <v>99.457396000000003</v>
      </c>
      <c r="J414" s="1">
        <v>0</v>
      </c>
      <c r="K414" s="1">
        <v>0.54260399999999998</v>
      </c>
      <c r="L414" s="1">
        <v>0</v>
      </c>
      <c r="M414" s="1" t="s">
        <v>21</v>
      </c>
      <c r="N414" s="1" t="s">
        <v>21</v>
      </c>
      <c r="O414" s="1" t="s">
        <v>21</v>
      </c>
      <c r="P414" s="1" t="s">
        <v>21</v>
      </c>
      <c r="Q414" s="1" t="str">
        <f>IF(A414=A413, B414-B413,"")</f>
        <v/>
      </c>
      <c r="R414">
        <f>IFERROR(IF(A415=A414, (E415-E414)/(B415-B414), ""), "null")</f>
        <v>5.0056129999998686E-2</v>
      </c>
      <c r="S414">
        <f>IFERROR(IF(A415=A414, (I415-I414)/(B415-B414), ""), "null")</f>
        <v>5.0056129999998686E-2</v>
      </c>
      <c r="T414" t="str">
        <f>IFERROR(IF(A415=A414, (M415-M414)/(B415-B414), ""), "null")</f>
        <v>null</v>
      </c>
      <c r="U414">
        <f>ROUND(E414,0)</f>
        <v>99</v>
      </c>
      <c r="V414">
        <f>IFERROR(ROUND(I414,0),"null")</f>
        <v>99</v>
      </c>
      <c r="W414" t="str">
        <f>IFERROR(ROUND(M414,0), "null")</f>
        <v>null</v>
      </c>
      <c r="X414" t="str">
        <f>IF(AND(A415=A414, U415&gt;99, U414&gt;99), "full access", "")</f>
        <v/>
      </c>
      <c r="Y414" t="str">
        <f>IF(AND(A415=A414, V415&gt;99, V414&gt;99), "full access", "")</f>
        <v/>
      </c>
      <c r="Z414" t="str">
        <f>IF(AND(A415=A414, W415&gt;99, W414&gt;99), "full access", "")</f>
        <v>full access</v>
      </c>
      <c r="AA414" t="str">
        <f>IF(AND(ISNUMBER(S414), ISNUMBER(T414)), S414 - T414, "")</f>
        <v/>
      </c>
      <c r="AB414" t="str">
        <f>_xlfn.XLOOKUP(A414, Regions!A:A, Regions!B:B, "Not Found")</f>
        <v>East Asia &amp; Pacific</v>
      </c>
    </row>
    <row r="415" spans="1:28" ht="12.75" x14ac:dyDescent="0.2">
      <c r="A415" s="1" t="s">
        <v>224</v>
      </c>
      <c r="B415" s="1">
        <v>2020</v>
      </c>
      <c r="C415" s="1">
        <v>1.3500000240000001</v>
      </c>
      <c r="D415" s="1">
        <v>0</v>
      </c>
      <c r="E415" s="1">
        <v>99.707676649999996</v>
      </c>
      <c r="F415" s="1">
        <v>0</v>
      </c>
      <c r="G415" s="1">
        <v>0.29232334589999998</v>
      </c>
      <c r="H415" s="1">
        <v>0</v>
      </c>
      <c r="I415" s="1">
        <v>99.707676649999996</v>
      </c>
      <c r="J415" s="1">
        <v>0</v>
      </c>
      <c r="K415" s="1">
        <v>0.29232334589999998</v>
      </c>
      <c r="L415" s="1">
        <v>0</v>
      </c>
      <c r="M415" s="1" t="s">
        <v>21</v>
      </c>
      <c r="N415" s="1" t="s">
        <v>21</v>
      </c>
      <c r="O415" s="1" t="s">
        <v>21</v>
      </c>
      <c r="P415" s="1" t="s">
        <v>21</v>
      </c>
      <c r="Q415" s="1">
        <f>IF(A415=A414, B415-B414,"")</f>
        <v>5</v>
      </c>
      <c r="R415" t="str">
        <f>IFERROR(IF(A416=A415, (E416-E415)/(B416-B415), ""), "null")</f>
        <v/>
      </c>
      <c r="S415" t="str">
        <f>IFERROR(IF(A416=A415, (I416-I415)/(B416-B415), ""), "null")</f>
        <v/>
      </c>
      <c r="T415" t="str">
        <f>IFERROR(IF(A416=A415, (M416-M415)/(B416-B415), ""), "null")</f>
        <v/>
      </c>
      <c r="U415">
        <f>ROUND(E415,0)</f>
        <v>100</v>
      </c>
      <c r="V415">
        <f>IFERROR(ROUND(I415,0),"null")</f>
        <v>100</v>
      </c>
      <c r="W415" t="str">
        <f>IFERROR(ROUND(M415,0), "null")</f>
        <v>null</v>
      </c>
      <c r="X415" t="str">
        <f>IF(AND(A416=A415, U416&gt;99, U415&gt;99), "full access", "")</f>
        <v/>
      </c>
      <c r="Y415" t="str">
        <f>IF(AND(A416=A415, V416&gt;99, V415&gt;99), "full access", "")</f>
        <v/>
      </c>
      <c r="Z415" t="str">
        <f>IF(AND(A416=A415, W416&gt;99, W415&gt;99), "full access", "")</f>
        <v/>
      </c>
      <c r="AA415" t="str">
        <f>IF(AND(ISNUMBER(S415), ISNUMBER(T415)), S415 - T415, "")</f>
        <v/>
      </c>
      <c r="AB415" t="str">
        <f>_xlfn.XLOOKUP(A415, Regions!A:A, Regions!B:B, "Not Found")</f>
        <v>East Asia &amp; Pacific</v>
      </c>
    </row>
    <row r="416" spans="1:28" ht="12.75" x14ac:dyDescent="0.2">
      <c r="A416" s="1" t="s">
        <v>225</v>
      </c>
      <c r="B416" s="1">
        <v>2015</v>
      </c>
      <c r="C416" s="1">
        <v>100.7799988</v>
      </c>
      <c r="D416" s="1">
        <v>23.274999619999999</v>
      </c>
      <c r="E416" s="1">
        <v>98.549705349999996</v>
      </c>
      <c r="F416" s="1">
        <v>0.87898212229999995</v>
      </c>
      <c r="G416" s="1">
        <v>0.57131252860000004</v>
      </c>
      <c r="H416" s="1">
        <v>0</v>
      </c>
      <c r="I416" s="1">
        <v>98.393048230000005</v>
      </c>
      <c r="J416" s="1">
        <v>1.1023191240000001</v>
      </c>
      <c r="K416" s="1">
        <v>0.50463264750000003</v>
      </c>
      <c r="L416" s="1">
        <v>0</v>
      </c>
      <c r="M416" s="1">
        <v>99.066110559999998</v>
      </c>
      <c r="N416" s="1">
        <v>0.14276156700000001</v>
      </c>
      <c r="O416" s="1">
        <v>0.79112787279999996</v>
      </c>
      <c r="P416" s="1">
        <v>0</v>
      </c>
      <c r="Q416" s="1" t="str">
        <f>IF(A416=A415, B416-B415,"")</f>
        <v/>
      </c>
      <c r="R416">
        <f>IFERROR(IF(A417=A416, (E417-E416)/(B417-B416), ""), "null")</f>
        <v>3.6275095999999965E-2</v>
      </c>
      <c r="S416">
        <f>IFERROR(IF(A417=A416, (I417-I416)/(B417-B416), ""), "null")</f>
        <v>1.5006061999997655E-2</v>
      </c>
      <c r="T416">
        <f>IFERROR(IF(A417=A416, (M417-M416)/(B417-B416), ""), "null")</f>
        <v>0.1081095260000012</v>
      </c>
      <c r="U416">
        <f>ROUND(E416,0)</f>
        <v>99</v>
      </c>
      <c r="V416">
        <f>IFERROR(ROUND(I416,0),"null")</f>
        <v>98</v>
      </c>
      <c r="W416">
        <f>IFERROR(ROUND(M416,0), "null")</f>
        <v>99</v>
      </c>
      <c r="X416" t="str">
        <f>IF(AND(A417=A416, U417&gt;99, U416&gt;99), "full access", "")</f>
        <v/>
      </c>
      <c r="Y416" t="str">
        <f>IF(AND(A417=A416, V417&gt;99, V416&gt;99), "full access", "")</f>
        <v/>
      </c>
      <c r="Z416" t="str">
        <f>IF(AND(A417=A416, W417&gt;99, W416&gt;99), "full access", "")</f>
        <v/>
      </c>
      <c r="AA416">
        <f>IF(AND(ISNUMBER(S416), ISNUMBER(T416)), S416 - T416, "")</f>
        <v>-9.310346400000355E-2</v>
      </c>
      <c r="AB416" t="str">
        <f>_xlfn.XLOOKUP(A416, Regions!A:A, Regions!B:B, "Not Found")</f>
        <v>East Asia &amp; Pacific</v>
      </c>
    </row>
    <row r="417" spans="1:28" ht="12.75" x14ac:dyDescent="0.2">
      <c r="A417" s="1" t="s">
        <v>225</v>
      </c>
      <c r="B417" s="1">
        <v>2020</v>
      </c>
      <c r="C417" s="1">
        <v>105.6969986</v>
      </c>
      <c r="D417" s="1">
        <v>23.098999020000001</v>
      </c>
      <c r="E417" s="1">
        <v>98.731080829999996</v>
      </c>
      <c r="F417" s="1">
        <v>0.88149729619999995</v>
      </c>
      <c r="G417" s="1">
        <v>0.38742187769999997</v>
      </c>
      <c r="H417" s="1">
        <v>0</v>
      </c>
      <c r="I417" s="1">
        <v>98.468078539999993</v>
      </c>
      <c r="J417" s="1">
        <v>1.103159706</v>
      </c>
      <c r="K417" s="1">
        <v>0.42876175509999997</v>
      </c>
      <c r="L417" s="1">
        <v>0</v>
      </c>
      <c r="M417" s="1">
        <v>99.606658190000005</v>
      </c>
      <c r="N417" s="1">
        <v>0.143540536</v>
      </c>
      <c r="O417" s="1">
        <v>0.2498012758</v>
      </c>
      <c r="P417" s="1">
        <v>0</v>
      </c>
      <c r="Q417" s="1">
        <f>IF(A417=A416, B417-B416,"")</f>
        <v>5</v>
      </c>
      <c r="R417" t="str">
        <f>IFERROR(IF(A418=A417, (E418-E417)/(B418-B417), ""), "null")</f>
        <v/>
      </c>
      <c r="S417" t="str">
        <f>IFERROR(IF(A418=A417, (I418-I417)/(B418-B417), ""), "null")</f>
        <v/>
      </c>
      <c r="T417" t="str">
        <f>IFERROR(IF(A418=A417, (M418-M417)/(B418-B417), ""), "null")</f>
        <v/>
      </c>
      <c r="U417">
        <f>ROUND(E417,0)</f>
        <v>99</v>
      </c>
      <c r="V417">
        <f>IFERROR(ROUND(I417,0),"null")</f>
        <v>98</v>
      </c>
      <c r="W417">
        <f>IFERROR(ROUND(M417,0), "null")</f>
        <v>100</v>
      </c>
      <c r="X417" t="str">
        <f>IF(AND(A418=A417, U418&gt;99, U417&gt;99), "full access", "")</f>
        <v/>
      </c>
      <c r="Y417" t="str">
        <f>IF(AND(A418=A417, V418&gt;99, V417&gt;99), "full access", "")</f>
        <v/>
      </c>
      <c r="Z417" t="str">
        <f>IF(AND(A418=A417, W418&gt;99, W417&gt;99), "full access", "")</f>
        <v/>
      </c>
      <c r="AA417" t="str">
        <f>IF(AND(ISNUMBER(S417), ISNUMBER(T417)), S417 - T417, "")</f>
        <v/>
      </c>
      <c r="AB417" t="str">
        <f>_xlfn.XLOOKUP(A417, Regions!A:A, Regions!B:B, "Not Found")</f>
        <v>East Asia &amp; Pacific</v>
      </c>
    </row>
    <row r="418" spans="1:28" ht="12.75" x14ac:dyDescent="0.2">
      <c r="A418" s="1" t="s">
        <v>226</v>
      </c>
      <c r="B418" s="1">
        <v>2015</v>
      </c>
      <c r="C418" s="1">
        <v>1370.3320309999999</v>
      </c>
      <c r="D418" s="1">
        <v>53.319000240000001</v>
      </c>
      <c r="E418" s="1">
        <v>98.136177649999993</v>
      </c>
      <c r="F418" s="1">
        <v>1.1164222559999999</v>
      </c>
      <c r="G418" s="1">
        <v>0.56928192339999995</v>
      </c>
      <c r="H418" s="1">
        <v>0.17811817260000001</v>
      </c>
      <c r="I418" s="1" t="s">
        <v>21</v>
      </c>
      <c r="J418" s="1" t="s">
        <v>21</v>
      </c>
      <c r="K418" s="1" t="s">
        <v>21</v>
      </c>
      <c r="L418" s="1" t="s">
        <v>21</v>
      </c>
      <c r="M418" s="1" t="s">
        <v>21</v>
      </c>
      <c r="N418" s="1" t="s">
        <v>21</v>
      </c>
      <c r="O418" s="1" t="s">
        <v>21</v>
      </c>
      <c r="P418" s="1" t="s">
        <v>21</v>
      </c>
      <c r="Q418" s="1" t="str">
        <f>IF(A418=A417, B418-B417,"")</f>
        <v/>
      </c>
      <c r="R418">
        <f>IFERROR(IF(A419=A418, (E419-E418)/(B419-B418), ""), "null")</f>
        <v>0.14779862400000071</v>
      </c>
      <c r="S418" t="str">
        <f>IFERROR(IF(A419=A418, (I419-I418)/(B419-B418), ""), "null")</f>
        <v>null</v>
      </c>
      <c r="T418" t="str">
        <f>IFERROR(IF(A419=A418, (M419-M418)/(B419-B418), ""), "null")</f>
        <v>null</v>
      </c>
      <c r="U418">
        <f>ROUND(E418,0)</f>
        <v>98</v>
      </c>
      <c r="V418" t="str">
        <f>IFERROR(ROUND(I418,0),"null")</f>
        <v>null</v>
      </c>
      <c r="W418" t="str">
        <f>IFERROR(ROUND(M418,0), "null")</f>
        <v>null</v>
      </c>
      <c r="X418" t="str">
        <f>IF(AND(A419=A418, U419&gt;99, U418&gt;99), "full access", "")</f>
        <v/>
      </c>
      <c r="Y418" t="str">
        <f>IF(AND(A419=A418, V419&gt;99, V418&gt;99), "full access", "")</f>
        <v>full access</v>
      </c>
      <c r="Z418" t="str">
        <f>IF(AND(A419=A418, W419&gt;99, W418&gt;99), "full access", "")</f>
        <v>full access</v>
      </c>
      <c r="AA418" t="str">
        <f>IF(AND(ISNUMBER(S418), ISNUMBER(T418)), S418 - T418, "")</f>
        <v/>
      </c>
      <c r="AB418" t="str">
        <f>_xlfn.XLOOKUP(A418, Regions!A:A, Regions!B:B, "Not Found")</f>
        <v>Latin America &amp; Caribbean</v>
      </c>
    </row>
    <row r="419" spans="1:28" ht="12.75" x14ac:dyDescent="0.2">
      <c r="A419" s="1" t="s">
        <v>226</v>
      </c>
      <c r="B419" s="1">
        <v>2020</v>
      </c>
      <c r="C419" s="1">
        <v>1399.490967</v>
      </c>
      <c r="D419" s="1">
        <v>53.2140007</v>
      </c>
      <c r="E419" s="1">
        <v>98.875170769999997</v>
      </c>
      <c r="F419" s="1">
        <v>1.1248292310000001</v>
      </c>
      <c r="G419" s="1">
        <v>0</v>
      </c>
      <c r="H419" s="1">
        <v>0</v>
      </c>
      <c r="I419" s="1" t="s">
        <v>21</v>
      </c>
      <c r="J419" s="1" t="s">
        <v>21</v>
      </c>
      <c r="K419" s="1" t="s">
        <v>21</v>
      </c>
      <c r="L419" s="1" t="s">
        <v>21</v>
      </c>
      <c r="M419" s="1" t="s">
        <v>21</v>
      </c>
      <c r="N419" s="1" t="s">
        <v>21</v>
      </c>
      <c r="O419" s="1" t="s">
        <v>21</v>
      </c>
      <c r="P419" s="1" t="s">
        <v>21</v>
      </c>
      <c r="Q419" s="1">
        <f>IF(A419=A418, B419-B418,"")</f>
        <v>5</v>
      </c>
      <c r="R419" t="str">
        <f>IFERROR(IF(A420=A419, (E420-E419)/(B420-B419), ""), "null")</f>
        <v/>
      </c>
      <c r="S419" t="str">
        <f>IFERROR(IF(A420=A419, (I420-I419)/(B420-B419), ""), "null")</f>
        <v/>
      </c>
      <c r="T419" t="str">
        <f>IFERROR(IF(A420=A419, (M420-M419)/(B420-B419), ""), "null")</f>
        <v/>
      </c>
      <c r="U419">
        <f>ROUND(E419,0)</f>
        <v>99</v>
      </c>
      <c r="V419" t="str">
        <f>IFERROR(ROUND(I419,0),"null")</f>
        <v>null</v>
      </c>
      <c r="W419" t="str">
        <f>IFERROR(ROUND(M419,0), "null")</f>
        <v>null</v>
      </c>
      <c r="X419" t="str">
        <f>IF(AND(A420=A419, U420&gt;99, U419&gt;99), "full access", "")</f>
        <v/>
      </c>
      <c r="Y419" t="str">
        <f>IF(AND(A420=A419, V420&gt;99, V419&gt;99), "full access", "")</f>
        <v/>
      </c>
      <c r="Z419" t="str">
        <f>IF(AND(A420=A419, W420&gt;99, W419&gt;99), "full access", "")</f>
        <v/>
      </c>
      <c r="AA419" t="str">
        <f>IF(AND(ISNUMBER(S419), ISNUMBER(T419)), S419 - T419, "")</f>
        <v/>
      </c>
      <c r="AB419" t="str">
        <f>_xlfn.XLOOKUP(A419, Regions!A:A, Regions!B:B, "Not Found")</f>
        <v>Latin America &amp; Caribbean</v>
      </c>
    </row>
    <row r="420" spans="1:28" ht="12.75" x14ac:dyDescent="0.2">
      <c r="A420" s="1" t="s">
        <v>227</v>
      </c>
      <c r="B420" s="1">
        <v>2015</v>
      </c>
      <c r="C420" s="1">
        <v>11179.95117</v>
      </c>
      <c r="D420" s="1">
        <v>68.055999760000006</v>
      </c>
      <c r="E420" s="1">
        <v>94.845455099999995</v>
      </c>
      <c r="F420" s="1">
        <v>2.9001003930000002</v>
      </c>
      <c r="G420" s="1">
        <v>2.1791030770000002</v>
      </c>
      <c r="H420" s="1">
        <v>7.5341425109999999E-2</v>
      </c>
      <c r="I420" s="1">
        <v>85.59067297</v>
      </c>
      <c r="J420" s="1">
        <v>7.6364837000000003</v>
      </c>
      <c r="K420" s="1">
        <v>6.5369886399999997</v>
      </c>
      <c r="L420" s="1">
        <v>0.23585469070000001</v>
      </c>
      <c r="M420" s="1">
        <v>99.189447939999994</v>
      </c>
      <c r="N420" s="1">
        <v>0.67694539840000001</v>
      </c>
      <c r="O420" s="1">
        <v>0.13360666639999999</v>
      </c>
      <c r="P420" s="1">
        <v>0</v>
      </c>
      <c r="Q420" s="1" t="str">
        <f>IF(A420=A419, B420-B419,"")</f>
        <v/>
      </c>
      <c r="R420">
        <f>IFERROR(IF(A421=A420, (E421-E420)/(B421-B420), ""), "null")</f>
        <v>0.53957077800000097</v>
      </c>
      <c r="S420">
        <f>IFERROR(IF(A421=A420, (I421-I420)/(B421-B420), ""), "null")</f>
        <v>1.6691117920000011</v>
      </c>
      <c r="T420">
        <f>IFERROR(IF(A421=A420, (M421-M420)/(B421-B420), ""), "null")</f>
        <v>-1.3650061999999252E-2</v>
      </c>
      <c r="U420">
        <f>ROUND(E420,0)</f>
        <v>95</v>
      </c>
      <c r="V420">
        <f>IFERROR(ROUND(I420,0),"null")</f>
        <v>86</v>
      </c>
      <c r="W420">
        <f>IFERROR(ROUND(M420,0), "null")</f>
        <v>99</v>
      </c>
      <c r="X420" t="str">
        <f>IF(AND(A421=A420, U421&gt;99, U420&gt;99), "full access", "")</f>
        <v/>
      </c>
      <c r="Y420" t="str">
        <f>IF(AND(A421=A420, V421&gt;99, V420&gt;99), "full access", "")</f>
        <v/>
      </c>
      <c r="Z420" t="str">
        <f>IF(AND(A421=A420, W421&gt;99, W420&gt;99), "full access", "")</f>
        <v/>
      </c>
      <c r="AA420">
        <f>IF(AND(ISNUMBER(S420), ISNUMBER(T420)), S420 - T420, "")</f>
        <v>1.6827618540000004</v>
      </c>
      <c r="AB420" t="str">
        <f>_xlfn.XLOOKUP(A420, Regions!A:A, Regions!B:B, "Not Found")</f>
        <v>Sub-Saharan Africa</v>
      </c>
    </row>
    <row r="421" spans="1:28" ht="12.75" x14ac:dyDescent="0.2">
      <c r="A421" s="1" t="s">
        <v>227</v>
      </c>
      <c r="B421" s="1">
        <v>2020</v>
      </c>
      <c r="C421" s="1">
        <v>11818.61816</v>
      </c>
      <c r="D421" s="1">
        <v>69.568000789999999</v>
      </c>
      <c r="E421" s="1">
        <v>97.54330899</v>
      </c>
      <c r="F421" s="1">
        <v>1.63135067</v>
      </c>
      <c r="G421" s="1">
        <v>0.82534033780000005</v>
      </c>
      <c r="H421" s="1">
        <v>0</v>
      </c>
      <c r="I421" s="1">
        <v>93.936231930000005</v>
      </c>
      <c r="J421" s="1">
        <v>3.3516873569999999</v>
      </c>
      <c r="K421" s="1">
        <v>2.71208071</v>
      </c>
      <c r="L421" s="1">
        <v>0</v>
      </c>
      <c r="M421" s="1">
        <v>99.121197629999998</v>
      </c>
      <c r="N421" s="1">
        <v>0.87880236840000003</v>
      </c>
      <c r="O421" s="1">
        <v>0</v>
      </c>
      <c r="P421" s="1">
        <v>0</v>
      </c>
      <c r="Q421" s="1">
        <f>IF(A421=A420, B421-B420,"")</f>
        <v>5</v>
      </c>
      <c r="R421" t="str">
        <f>IFERROR(IF(A422=A421, (E422-E421)/(B422-B421), ""), "null")</f>
        <v/>
      </c>
      <c r="S421" t="str">
        <f>IFERROR(IF(A422=A421, (I422-I421)/(B422-B421), ""), "null")</f>
        <v/>
      </c>
      <c r="T421" t="str">
        <f>IFERROR(IF(A422=A421, (M422-M421)/(B422-B421), ""), "null")</f>
        <v/>
      </c>
      <c r="U421">
        <f>ROUND(E421,0)</f>
        <v>98</v>
      </c>
      <c r="V421">
        <f>IFERROR(ROUND(I421,0),"null")</f>
        <v>94</v>
      </c>
      <c r="W421">
        <f>IFERROR(ROUND(M421,0), "null")</f>
        <v>99</v>
      </c>
      <c r="X421" t="str">
        <f>IF(AND(A422=A421, U422&gt;99, U421&gt;99), "full access", "")</f>
        <v/>
      </c>
      <c r="Y421" t="str">
        <f>IF(AND(A422=A421, V422&gt;99, V421&gt;99), "full access", "")</f>
        <v/>
      </c>
      <c r="Z421" t="str">
        <f>IF(AND(A422=A421, W422&gt;99, W421&gt;99), "full access", "")</f>
        <v/>
      </c>
      <c r="AA421" t="str">
        <f>IF(AND(ISNUMBER(S421), ISNUMBER(T421)), S421 - T421, "")</f>
        <v/>
      </c>
      <c r="AB421" t="str">
        <f>_xlfn.XLOOKUP(A421, Regions!A:A, Regions!B:B, "Not Found")</f>
        <v>Sub-Saharan Africa</v>
      </c>
    </row>
    <row r="422" spans="1:28" ht="12.75" x14ac:dyDescent="0.2">
      <c r="A422" s="1" t="s">
        <v>228</v>
      </c>
      <c r="B422" s="1">
        <v>2015</v>
      </c>
      <c r="C422" s="1">
        <v>78529.414059999996</v>
      </c>
      <c r="D422" s="1">
        <v>73.611000059999995</v>
      </c>
      <c r="E422" s="1">
        <v>96.256159120000007</v>
      </c>
      <c r="F422" s="1">
        <v>2.0267476019999999</v>
      </c>
      <c r="G422" s="1">
        <v>1.5188707130000001</v>
      </c>
      <c r="H422" s="1">
        <v>0.1982225671</v>
      </c>
      <c r="I422" s="1">
        <v>94.203882989999997</v>
      </c>
      <c r="J422" s="1">
        <v>2.6336569440000002</v>
      </c>
      <c r="K422" s="1">
        <v>2.7404600640000001</v>
      </c>
      <c r="L422" s="1">
        <v>0.42199999999999999</v>
      </c>
      <c r="M422" s="1">
        <v>96.99188504</v>
      </c>
      <c r="N422" s="1">
        <v>1.8091750579999999</v>
      </c>
      <c r="O422" s="1">
        <v>1.080939898</v>
      </c>
      <c r="P422" s="1">
        <v>0.11799999999999999</v>
      </c>
      <c r="Q422" s="1" t="str">
        <f>IF(A422=A421, B422-B421,"")</f>
        <v/>
      </c>
      <c r="R422">
        <f>IFERROR(IF(A423=A422, (E423-E422)/(B423-B422), ""), "null")</f>
        <v>0.15162200799999823</v>
      </c>
      <c r="S422">
        <f>IFERROR(IF(A423=A422, (I423-I422)/(B423-B422), ""), "null")</f>
        <v>0.36425735600000164</v>
      </c>
      <c r="T422">
        <f>IFERROR(IF(A423=A422, (M423-M422)/(B423-B422), ""), "null")</f>
        <v>6.6586558000000198E-2</v>
      </c>
      <c r="U422">
        <f>ROUND(E422,0)</f>
        <v>96</v>
      </c>
      <c r="V422">
        <f>IFERROR(ROUND(I422,0),"null")</f>
        <v>94</v>
      </c>
      <c r="W422">
        <f>IFERROR(ROUND(M422,0), "null")</f>
        <v>97</v>
      </c>
      <c r="X422" t="str">
        <f>IF(AND(A423=A422, U423&gt;99, U422&gt;99), "full access", "")</f>
        <v/>
      </c>
      <c r="Y422" t="str">
        <f>IF(AND(A423=A422, V423&gt;99, V422&gt;99), "full access", "")</f>
        <v/>
      </c>
      <c r="Z422" t="str">
        <f>IF(AND(A423=A422, W423&gt;99, W422&gt;99), "full access", "")</f>
        <v/>
      </c>
      <c r="AA422">
        <f>IF(AND(ISNUMBER(S422), ISNUMBER(T422)), S422 - T422, "")</f>
        <v>0.29767079800000146</v>
      </c>
      <c r="AB422" t="str">
        <f>_xlfn.XLOOKUP(A422, Regions!A:A, Regions!B:B, "Not Found")</f>
        <v>Europe &amp; Central Asia</v>
      </c>
    </row>
    <row r="423" spans="1:28" ht="12.75" x14ac:dyDescent="0.2">
      <c r="A423" s="1" t="s">
        <v>228</v>
      </c>
      <c r="B423" s="1">
        <v>2020</v>
      </c>
      <c r="C423" s="1">
        <v>84339.070309999996</v>
      </c>
      <c r="D423" s="1">
        <v>76.105003359999998</v>
      </c>
      <c r="E423" s="1">
        <v>97.014269159999998</v>
      </c>
      <c r="F423" s="1">
        <v>2.0230780749999999</v>
      </c>
      <c r="G423" s="1">
        <v>0.73767495449999998</v>
      </c>
      <c r="H423" s="1">
        <v>0.2249778093</v>
      </c>
      <c r="I423" s="1">
        <v>96.025169770000005</v>
      </c>
      <c r="J423" s="1">
        <v>2.684574639</v>
      </c>
      <c r="K423" s="1">
        <v>0.78825559109999999</v>
      </c>
      <c r="L423" s="1">
        <v>0.502</v>
      </c>
      <c r="M423" s="1">
        <v>97.324817830000001</v>
      </c>
      <c r="N423" s="1">
        <v>1.8153852029999999</v>
      </c>
      <c r="O423" s="1">
        <v>0.72179696339999999</v>
      </c>
      <c r="P423" s="1">
        <v>0.13800000000000001</v>
      </c>
      <c r="Q423" s="1">
        <f>IF(A423=A422, B423-B422,"")</f>
        <v>5</v>
      </c>
      <c r="R423" t="str">
        <f>IFERROR(IF(A424=A423, (E424-E423)/(B424-B423), ""), "null")</f>
        <v/>
      </c>
      <c r="S423" t="str">
        <f>IFERROR(IF(A424=A423, (I424-I423)/(B424-B423), ""), "null")</f>
        <v/>
      </c>
      <c r="T423" t="str">
        <f>IFERROR(IF(A424=A423, (M424-M423)/(B424-B423), ""), "null")</f>
        <v/>
      </c>
      <c r="U423">
        <f>ROUND(E423,0)</f>
        <v>97</v>
      </c>
      <c r="V423">
        <f>IFERROR(ROUND(I423,0),"null")</f>
        <v>96</v>
      </c>
      <c r="W423">
        <f>IFERROR(ROUND(M423,0), "null")</f>
        <v>97</v>
      </c>
      <c r="X423" t="str">
        <f>IF(AND(A424=A423, U424&gt;99, U423&gt;99), "full access", "")</f>
        <v/>
      </c>
      <c r="Y423" t="str">
        <f>IF(AND(A424=A423, V424&gt;99, V423&gt;99), "full access", "")</f>
        <v/>
      </c>
      <c r="Z423" t="str">
        <f>IF(AND(A424=A423, W424&gt;99, W423&gt;99), "full access", "")</f>
        <v/>
      </c>
      <c r="AA423" t="str">
        <f>IF(AND(ISNUMBER(S423), ISNUMBER(T423)), S423 - T423, "")</f>
        <v/>
      </c>
      <c r="AB423" t="str">
        <f>_xlfn.XLOOKUP(A423, Regions!A:A, Regions!B:B, "Not Found")</f>
        <v>Europe &amp; Central Asia</v>
      </c>
    </row>
    <row r="424" spans="1:28" ht="12.75" x14ac:dyDescent="0.2">
      <c r="A424" s="1" t="s">
        <v>229</v>
      </c>
      <c r="B424" s="1">
        <v>2015</v>
      </c>
      <c r="C424" s="1">
        <v>5565.283203</v>
      </c>
      <c r="D424" s="1">
        <v>50.317001339999997</v>
      </c>
      <c r="E424" s="1">
        <v>97.658944309999995</v>
      </c>
      <c r="F424" s="1">
        <v>0.94791505470000004</v>
      </c>
      <c r="G424" s="1">
        <v>0.24775003200000001</v>
      </c>
      <c r="H424" s="1">
        <v>1.1453906060000001</v>
      </c>
      <c r="I424" s="1">
        <v>96.219783160000006</v>
      </c>
      <c r="J424" s="1">
        <v>1.0009544290000001</v>
      </c>
      <c r="K424" s="1">
        <v>0.47386486500000002</v>
      </c>
      <c r="L424" s="1">
        <v>2.305397551</v>
      </c>
      <c r="M424" s="1">
        <v>99.079971720000003</v>
      </c>
      <c r="N424" s="1">
        <v>0.89554398800000001</v>
      </c>
      <c r="O424" s="1">
        <v>2.4484294899999998E-2</v>
      </c>
      <c r="P424" s="1">
        <v>0</v>
      </c>
      <c r="Q424" s="1" t="str">
        <f>IF(A424=A423, B424-B423,"")</f>
        <v/>
      </c>
      <c r="R424">
        <f>IFERROR(IF(A425=A424, (E425-E424)/(B425-B424), ""), "null")</f>
        <v>0.46821113800000091</v>
      </c>
      <c r="S424">
        <f>IFERROR(IF(A425=A424, (I425-I424)/(B425-B424), ""), "null")</f>
        <v>0.75604336799999883</v>
      </c>
      <c r="T424">
        <f>IFERROR(IF(A425=A424, (M425-M424)/(B425-B424), ""), "null")</f>
        <v>0.18400565599999935</v>
      </c>
      <c r="U424">
        <f>ROUND(E424,0)</f>
        <v>98</v>
      </c>
      <c r="V424">
        <f>IFERROR(ROUND(I424,0),"null")</f>
        <v>96</v>
      </c>
      <c r="W424">
        <f>IFERROR(ROUND(M424,0), "null")</f>
        <v>99</v>
      </c>
      <c r="X424" t="str">
        <f>IF(AND(A425=A424, U425&gt;99, U424&gt;99), "full access", "")</f>
        <v/>
      </c>
      <c r="Y424" t="str">
        <f>IF(AND(A425=A424, V425&gt;99, V424&gt;99), "full access", "")</f>
        <v/>
      </c>
      <c r="Z424" t="str">
        <f>IF(AND(A425=A424, W425&gt;99, W424&gt;99), "full access", "")</f>
        <v/>
      </c>
      <c r="AA424">
        <f>IF(AND(ISNUMBER(S424), ISNUMBER(T424)), S424 - T424, "")</f>
        <v>0.57203771199999953</v>
      </c>
      <c r="AB424" t="str">
        <f>_xlfn.XLOOKUP(A424, Regions!A:A, Regions!B:B, "Not Found")</f>
        <v>Europe &amp; Central Asia</v>
      </c>
    </row>
    <row r="425" spans="1:28" ht="12.75" x14ac:dyDescent="0.2">
      <c r="A425" s="1" t="s">
        <v>229</v>
      </c>
      <c r="B425" s="1">
        <v>2020</v>
      </c>
      <c r="C425" s="1">
        <v>6031.1870120000003</v>
      </c>
      <c r="D425" s="1">
        <v>52.516002659999998</v>
      </c>
      <c r="E425" s="1">
        <v>100</v>
      </c>
      <c r="F425" s="1">
        <v>0</v>
      </c>
      <c r="G425" s="1">
        <v>0</v>
      </c>
      <c r="H425" s="1">
        <v>0</v>
      </c>
      <c r="I425" s="1">
        <v>100</v>
      </c>
      <c r="J425" s="1">
        <v>0</v>
      </c>
      <c r="K425" s="1">
        <v>0</v>
      </c>
      <c r="L425" s="1">
        <v>0</v>
      </c>
      <c r="M425" s="1">
        <v>100</v>
      </c>
      <c r="N425" s="1">
        <v>0</v>
      </c>
      <c r="O425" s="1">
        <v>0</v>
      </c>
      <c r="P425" s="1">
        <v>0</v>
      </c>
      <c r="Q425" s="1">
        <f>IF(A425=A424, B425-B424,"")</f>
        <v>5</v>
      </c>
      <c r="R425" t="str">
        <f>IFERROR(IF(A426=A425, (E426-E425)/(B426-B425), ""), "null")</f>
        <v/>
      </c>
      <c r="S425" t="str">
        <f>IFERROR(IF(A426=A425, (I426-I425)/(B426-B425), ""), "null")</f>
        <v/>
      </c>
      <c r="T425" t="str">
        <f>IFERROR(IF(A426=A425, (M426-M425)/(B426-B425), ""), "null")</f>
        <v/>
      </c>
      <c r="U425">
        <f>ROUND(E425,0)</f>
        <v>100</v>
      </c>
      <c r="V425">
        <f>IFERROR(ROUND(I425,0),"null")</f>
        <v>100</v>
      </c>
      <c r="W425">
        <f>IFERROR(ROUND(M425,0), "null")</f>
        <v>100</v>
      </c>
      <c r="X425" t="str">
        <f>IF(AND(A426=A425, U426&gt;99, U425&gt;99), "full access", "")</f>
        <v/>
      </c>
      <c r="Y425" t="str">
        <f>IF(AND(A426=A425, V426&gt;99, V425&gt;99), "full access", "")</f>
        <v/>
      </c>
      <c r="Z425" t="str">
        <f>IF(AND(A426=A425, W426&gt;99, W425&gt;99), "full access", "")</f>
        <v/>
      </c>
      <c r="AA425" t="str">
        <f>IF(AND(ISNUMBER(S425), ISNUMBER(T425)), S425 - T425, "")</f>
        <v/>
      </c>
      <c r="AB425" t="str">
        <f>_xlfn.XLOOKUP(A425, Regions!A:A, Regions!B:B, "Not Found")</f>
        <v>Europe &amp; Central Asia</v>
      </c>
    </row>
    <row r="426" spans="1:28" ht="12.75" x14ac:dyDescent="0.2">
      <c r="A426" s="1" t="s">
        <v>230</v>
      </c>
      <c r="B426" s="1">
        <v>2015</v>
      </c>
      <c r="C426" s="1">
        <v>35.97900009</v>
      </c>
      <c r="D426" s="1">
        <v>92.194992069999998</v>
      </c>
      <c r="E426" s="1">
        <v>94.318181820000007</v>
      </c>
      <c r="F426" s="1">
        <v>0</v>
      </c>
      <c r="G426" s="1">
        <v>5.6818181819999998</v>
      </c>
      <c r="H426" s="1">
        <v>0</v>
      </c>
      <c r="I426" s="1" t="s">
        <v>21</v>
      </c>
      <c r="J426" s="1" t="s">
        <v>21</v>
      </c>
      <c r="K426" s="1" t="s">
        <v>21</v>
      </c>
      <c r="L426" s="1" t="s">
        <v>21</v>
      </c>
      <c r="M426" s="1" t="s">
        <v>21</v>
      </c>
      <c r="N426" s="1" t="s">
        <v>21</v>
      </c>
      <c r="O426" s="1" t="s">
        <v>21</v>
      </c>
      <c r="P426" s="1" t="s">
        <v>21</v>
      </c>
      <c r="Q426" s="1" t="str">
        <f>IF(A426=A425, B426-B425,"")</f>
        <v/>
      </c>
      <c r="R426">
        <f>IFERROR(IF(A427=A426, (E427-E426)/(B427-B426), ""), "null")</f>
        <v>0</v>
      </c>
      <c r="S426" t="str">
        <f>IFERROR(IF(A427=A426, (I427-I426)/(B427-B426), ""), "null")</f>
        <v>null</v>
      </c>
      <c r="T426" t="str">
        <f>IFERROR(IF(A427=A426, (M427-M426)/(B427-B426), ""), "null")</f>
        <v>null</v>
      </c>
      <c r="U426">
        <f>ROUND(E426,0)</f>
        <v>94</v>
      </c>
      <c r="V426" t="str">
        <f>IFERROR(ROUND(I426,0),"null")</f>
        <v>null</v>
      </c>
      <c r="W426" t="str">
        <f>IFERROR(ROUND(M426,0), "null")</f>
        <v>null</v>
      </c>
      <c r="X426" t="str">
        <f>IF(AND(A427=A426, U427&gt;99, U426&gt;99), "full access", "")</f>
        <v/>
      </c>
      <c r="Y426" t="str">
        <f>IF(AND(A427=A426, V427&gt;99, V426&gt;99), "full access", "")</f>
        <v>full access</v>
      </c>
      <c r="Z426" t="str">
        <f>IF(AND(A427=A426, W427&gt;99, W426&gt;99), "full access", "")</f>
        <v>full access</v>
      </c>
      <c r="AA426" t="str">
        <f>IF(AND(ISNUMBER(S426), ISNUMBER(T426)), S426 - T426, "")</f>
        <v/>
      </c>
      <c r="AB426" t="str">
        <f>_xlfn.XLOOKUP(A426, Regions!A:A, Regions!B:B, "Not Found")</f>
        <v>Latin America &amp; Caribbean</v>
      </c>
    </row>
    <row r="427" spans="1:28" ht="12.75" x14ac:dyDescent="0.2">
      <c r="A427" s="1" t="s">
        <v>230</v>
      </c>
      <c r="B427" s="1">
        <v>2018</v>
      </c>
      <c r="C427" s="1">
        <v>37.666999820000001</v>
      </c>
      <c r="D427" s="1">
        <v>93.097999569999999</v>
      </c>
      <c r="E427" s="1">
        <v>94.318181820000007</v>
      </c>
      <c r="F427" s="1">
        <v>0</v>
      </c>
      <c r="G427" s="1">
        <v>5.6818181819999998</v>
      </c>
      <c r="H427" s="1">
        <v>0</v>
      </c>
      <c r="I427" s="1" t="s">
        <v>21</v>
      </c>
      <c r="J427" s="1" t="s">
        <v>21</v>
      </c>
      <c r="K427" s="1" t="s">
        <v>21</v>
      </c>
      <c r="L427" s="1" t="s">
        <v>21</v>
      </c>
      <c r="M427" s="1" t="s">
        <v>21</v>
      </c>
      <c r="N427" s="1" t="s">
        <v>21</v>
      </c>
      <c r="O427" s="1" t="s">
        <v>21</v>
      </c>
      <c r="P427" s="1" t="s">
        <v>21</v>
      </c>
      <c r="Q427" s="1">
        <f>IF(A427=A426, B427-B426,"")</f>
        <v>3</v>
      </c>
      <c r="R427" t="str">
        <f>IFERROR(IF(A428=A427, (E428-E427)/(B428-B427), ""), "null")</f>
        <v/>
      </c>
      <c r="S427" t="str">
        <f>IFERROR(IF(A428=A427, (I428-I427)/(B428-B427), ""), "null")</f>
        <v/>
      </c>
      <c r="T427" t="str">
        <f>IFERROR(IF(A428=A427, (M428-M427)/(B428-B427), ""), "null")</f>
        <v/>
      </c>
      <c r="U427">
        <f>ROUND(E427,0)</f>
        <v>94</v>
      </c>
      <c r="V427" t="str">
        <f>IFERROR(ROUND(I427,0),"null")</f>
        <v>null</v>
      </c>
      <c r="W427" t="str">
        <f>IFERROR(ROUND(M427,0), "null")</f>
        <v>null</v>
      </c>
      <c r="X427" t="str">
        <f>IF(AND(A428=A427, U428&gt;99, U427&gt;99), "full access", "")</f>
        <v/>
      </c>
      <c r="Y427" t="str">
        <f>IF(AND(A428=A427, V428&gt;99, V427&gt;99), "full access", "")</f>
        <v/>
      </c>
      <c r="Z427" t="str">
        <f>IF(AND(A428=A427, W428&gt;99, W427&gt;99), "full access", "")</f>
        <v/>
      </c>
      <c r="AA427" t="str">
        <f>IF(AND(ISNUMBER(S427), ISNUMBER(T427)), S427 - T427, "")</f>
        <v/>
      </c>
      <c r="AB427" t="str">
        <f>_xlfn.XLOOKUP(A427, Regions!A:A, Regions!B:B, "Not Found")</f>
        <v>Latin America &amp; Caribbean</v>
      </c>
    </row>
    <row r="428" spans="1:28" ht="12.75" x14ac:dyDescent="0.2">
      <c r="A428" s="1" t="s">
        <v>231</v>
      </c>
      <c r="B428" s="1">
        <v>2015</v>
      </c>
      <c r="C428" s="1">
        <v>11.09899998</v>
      </c>
      <c r="D428" s="1">
        <v>59.729999540000001</v>
      </c>
      <c r="E428" s="1">
        <v>100</v>
      </c>
      <c r="F428" s="1">
        <v>0</v>
      </c>
      <c r="G428" s="1">
        <v>0</v>
      </c>
      <c r="H428" s="1">
        <v>0</v>
      </c>
      <c r="I428" s="1">
        <v>100</v>
      </c>
      <c r="J428" s="1">
        <v>0</v>
      </c>
      <c r="K428" s="1">
        <v>0</v>
      </c>
      <c r="L428" s="1">
        <v>0</v>
      </c>
      <c r="M428" s="1">
        <v>100</v>
      </c>
      <c r="N428" s="1">
        <v>0</v>
      </c>
      <c r="O428" s="1">
        <v>0</v>
      </c>
      <c r="P428" s="1">
        <v>0</v>
      </c>
      <c r="Q428" s="1" t="str">
        <f>IF(A428=A427, B428-B427,"")</f>
        <v/>
      </c>
      <c r="R428">
        <f>IFERROR(IF(A429=A428, (E429-E428)/(B429-B428), ""), "null")</f>
        <v>0</v>
      </c>
      <c r="S428">
        <f>IFERROR(IF(A429=A428, (I429-I428)/(B429-B428), ""), "null")</f>
        <v>0</v>
      </c>
      <c r="T428">
        <f>IFERROR(IF(A429=A428, (M429-M428)/(B429-B428), ""), "null")</f>
        <v>0</v>
      </c>
      <c r="U428">
        <f>ROUND(E428,0)</f>
        <v>100</v>
      </c>
      <c r="V428">
        <f>IFERROR(ROUND(I428,0),"null")</f>
        <v>100</v>
      </c>
      <c r="W428">
        <f>IFERROR(ROUND(M428,0), "null")</f>
        <v>100</v>
      </c>
      <c r="X428" t="str">
        <f>IF(AND(A429=A428, U429&gt;99, U428&gt;99), "full access", "")</f>
        <v>full access</v>
      </c>
      <c r="Y428" t="str">
        <f>IF(AND(A429=A428, V429&gt;99, V428&gt;99), "full access", "")</f>
        <v>full access</v>
      </c>
      <c r="Z428" t="str">
        <f>IF(AND(A429=A428, W429&gt;99, W428&gt;99), "full access", "")</f>
        <v>full access</v>
      </c>
      <c r="AA428">
        <f>IF(AND(ISNUMBER(S428), ISNUMBER(T428)), S428 - T428, "")</f>
        <v>0</v>
      </c>
      <c r="AB428" t="str">
        <f>_xlfn.XLOOKUP(A428, Regions!A:A, Regions!B:B, "Not Found")</f>
        <v>East Asia &amp; Pacific</v>
      </c>
    </row>
    <row r="429" spans="1:28" ht="12.75" x14ac:dyDescent="0.2">
      <c r="A429" s="1" t="s">
        <v>231</v>
      </c>
      <c r="B429" s="1">
        <v>2020</v>
      </c>
      <c r="C429" s="1">
        <v>11.791999819999999</v>
      </c>
      <c r="D429" s="1">
        <v>64.013999940000005</v>
      </c>
      <c r="E429" s="1">
        <v>100</v>
      </c>
      <c r="F429" s="1">
        <v>0</v>
      </c>
      <c r="G429" s="1">
        <v>0</v>
      </c>
      <c r="H429" s="1">
        <v>0</v>
      </c>
      <c r="I429" s="1">
        <v>100</v>
      </c>
      <c r="J429" s="1">
        <v>0</v>
      </c>
      <c r="K429" s="1">
        <v>0</v>
      </c>
      <c r="L429" s="1">
        <v>0</v>
      </c>
      <c r="M429" s="1">
        <v>100</v>
      </c>
      <c r="N429" s="1">
        <v>0</v>
      </c>
      <c r="O429" s="1">
        <v>0</v>
      </c>
      <c r="P429" s="1">
        <v>0</v>
      </c>
      <c r="Q429" s="1">
        <f>IF(A429=A428, B429-B428,"")</f>
        <v>5</v>
      </c>
      <c r="R429" t="str">
        <f>IFERROR(IF(A430=A429, (E430-E429)/(B430-B429), ""), "null")</f>
        <v/>
      </c>
      <c r="S429" t="str">
        <f>IFERROR(IF(A430=A429, (I430-I429)/(B430-B429), ""), "null")</f>
        <v/>
      </c>
      <c r="T429" t="str">
        <f>IFERROR(IF(A430=A429, (M430-M429)/(B430-B429), ""), "null")</f>
        <v/>
      </c>
      <c r="U429">
        <f>ROUND(E429,0)</f>
        <v>100</v>
      </c>
      <c r="V429">
        <f>IFERROR(ROUND(I429,0),"null")</f>
        <v>100</v>
      </c>
      <c r="W429">
        <f>IFERROR(ROUND(M429,0), "null")</f>
        <v>100</v>
      </c>
      <c r="X429" t="str">
        <f>IF(AND(A430=A429, U430&gt;99, U429&gt;99), "full access", "")</f>
        <v/>
      </c>
      <c r="Y429" t="str">
        <f>IF(AND(A430=A429, V430&gt;99, V429&gt;99), "full access", "")</f>
        <v/>
      </c>
      <c r="Z429" t="str">
        <f>IF(AND(A430=A429, W430&gt;99, W429&gt;99), "full access", "")</f>
        <v/>
      </c>
      <c r="AA429" t="str">
        <f>IF(AND(ISNUMBER(S429), ISNUMBER(T429)), S429 - T429, "")</f>
        <v/>
      </c>
      <c r="AB429" t="str">
        <f>_xlfn.XLOOKUP(A429, Regions!A:A, Regions!B:B, "Not Found")</f>
        <v>East Asia &amp; Pacific</v>
      </c>
    </row>
    <row r="430" spans="1:28" ht="12.75" x14ac:dyDescent="0.2">
      <c r="A430" s="1" t="s">
        <v>232</v>
      </c>
      <c r="B430" s="1">
        <v>2015</v>
      </c>
      <c r="C430" s="1">
        <v>38225.445310000003</v>
      </c>
      <c r="D430" s="1">
        <v>22.059999470000001</v>
      </c>
      <c r="E430" s="1">
        <v>47.841558360000001</v>
      </c>
      <c r="F430" s="1">
        <v>30.095403770000001</v>
      </c>
      <c r="G430" s="1">
        <v>15.106768450000001</v>
      </c>
      <c r="H430" s="1">
        <v>6.9562694199999999</v>
      </c>
      <c r="I430" s="1">
        <v>39.717003130000002</v>
      </c>
      <c r="J430" s="1">
        <v>34.176563299999998</v>
      </c>
      <c r="K430" s="1">
        <v>17.519117219999998</v>
      </c>
      <c r="L430" s="1">
        <v>8.5873163479999999</v>
      </c>
      <c r="M430" s="1">
        <v>76.546356090000003</v>
      </c>
      <c r="N430" s="1">
        <v>15.67629339</v>
      </c>
      <c r="O430" s="1">
        <v>6.5837192800000004</v>
      </c>
      <c r="P430" s="1">
        <v>1.1936312419999999</v>
      </c>
      <c r="Q430" s="1" t="str">
        <f>IF(A430=A429, B430-B429,"")</f>
        <v/>
      </c>
      <c r="R430">
        <f>IFERROR(IF(A431=A430, (E431-E430)/(B431-B430), ""), "null")</f>
        <v>1.6026981699999994</v>
      </c>
      <c r="S430">
        <f>IFERROR(IF(A431=A430, (I431-I430)/(B431-B430), ""), "null")</f>
        <v>1.7028372899999993</v>
      </c>
      <c r="T430">
        <f>IFERROR(IF(A431=A430, (M431-M430)/(B431-B430), ""), "null")</f>
        <v>0.44729914199999998</v>
      </c>
      <c r="U430">
        <f>ROUND(E430,0)</f>
        <v>48</v>
      </c>
      <c r="V430">
        <f>IFERROR(ROUND(I430,0),"null")</f>
        <v>40</v>
      </c>
      <c r="W430">
        <f>IFERROR(ROUND(M430,0), "null")</f>
        <v>77</v>
      </c>
      <c r="X430" t="str">
        <f>IF(AND(A431=A430, U431&gt;99, U430&gt;99), "full access", "")</f>
        <v/>
      </c>
      <c r="Y430" t="str">
        <f>IF(AND(A431=A430, V431&gt;99, V430&gt;99), "full access", "")</f>
        <v/>
      </c>
      <c r="Z430" t="str">
        <f>IF(AND(A431=A430, W431&gt;99, W430&gt;99), "full access", "")</f>
        <v/>
      </c>
      <c r="AA430">
        <f>IF(AND(ISNUMBER(S430), ISNUMBER(T430)), S430 - T430, "")</f>
        <v>1.2555381479999994</v>
      </c>
      <c r="AB430" t="str">
        <f>_xlfn.XLOOKUP(A430, Regions!A:A, Regions!B:B, "Not Found")</f>
        <v>Sub-Saharan Africa</v>
      </c>
    </row>
    <row r="431" spans="1:28" ht="12.75" x14ac:dyDescent="0.2">
      <c r="A431" s="1" t="s">
        <v>232</v>
      </c>
      <c r="B431" s="1">
        <v>2020</v>
      </c>
      <c r="C431" s="1">
        <v>45741</v>
      </c>
      <c r="D431" s="1">
        <v>24.95400047</v>
      </c>
      <c r="E431" s="1">
        <v>55.855049209999997</v>
      </c>
      <c r="F431" s="1">
        <v>27.282859999999999</v>
      </c>
      <c r="G431" s="1">
        <v>12.16590654</v>
      </c>
      <c r="H431" s="1">
        <v>4.6961842520000001</v>
      </c>
      <c r="I431" s="1">
        <v>48.231189579999999</v>
      </c>
      <c r="J431" s="1">
        <v>31.784694259999998</v>
      </c>
      <c r="K431" s="1">
        <v>14.076160610000001</v>
      </c>
      <c r="L431" s="1">
        <v>5.9079555460000002</v>
      </c>
      <c r="M431" s="1">
        <v>78.782851800000003</v>
      </c>
      <c r="N431" s="1">
        <v>13.74416783</v>
      </c>
      <c r="O431" s="1">
        <v>6.4210441329999997</v>
      </c>
      <c r="P431" s="1">
        <v>1.0519362379999999</v>
      </c>
      <c r="Q431" s="1">
        <f>IF(A431=A430, B431-B430,"")</f>
        <v>5</v>
      </c>
      <c r="R431" t="str">
        <f>IFERROR(IF(A432=A431, (E432-E431)/(B432-B431), ""), "null")</f>
        <v/>
      </c>
      <c r="S431" t="str">
        <f>IFERROR(IF(A432=A431, (I432-I431)/(B432-B431), ""), "null")</f>
        <v/>
      </c>
      <c r="T431" t="str">
        <f>IFERROR(IF(A432=A431, (M432-M431)/(B432-B431), ""), "null")</f>
        <v/>
      </c>
      <c r="U431">
        <f>ROUND(E431,0)</f>
        <v>56</v>
      </c>
      <c r="V431">
        <f>IFERROR(ROUND(I431,0),"null")</f>
        <v>48</v>
      </c>
      <c r="W431">
        <f>IFERROR(ROUND(M431,0), "null")</f>
        <v>79</v>
      </c>
      <c r="X431" t="str">
        <f>IF(AND(A432=A431, U432&gt;99, U431&gt;99), "full access", "")</f>
        <v/>
      </c>
      <c r="Y431" t="str">
        <f>IF(AND(A432=A431, V432&gt;99, V431&gt;99), "full access", "")</f>
        <v/>
      </c>
      <c r="Z431" t="str">
        <f>IF(AND(A432=A431, W432&gt;99, W431&gt;99), "full access", "")</f>
        <v/>
      </c>
      <c r="AA431" t="str">
        <f>IF(AND(ISNUMBER(S431), ISNUMBER(T431)), S431 - T431, "")</f>
        <v/>
      </c>
      <c r="AB431" t="str">
        <f>_xlfn.XLOOKUP(A431, Regions!A:A, Regions!B:B, "Not Found")</f>
        <v>Sub-Saharan Africa</v>
      </c>
    </row>
    <row r="432" spans="1:28" ht="12.75" x14ac:dyDescent="0.2">
      <c r="A432" s="1" t="s">
        <v>233</v>
      </c>
      <c r="B432" s="1">
        <v>2015</v>
      </c>
      <c r="C432" s="1">
        <v>44921.636720000002</v>
      </c>
      <c r="D432" s="1">
        <v>69.061004639999993</v>
      </c>
      <c r="E432" s="1">
        <v>93.65690669</v>
      </c>
      <c r="F432" s="1">
        <v>5.6308737229999997</v>
      </c>
      <c r="G432" s="1">
        <v>0.4364563488</v>
      </c>
      <c r="H432" s="1">
        <v>0.27576323949999998</v>
      </c>
      <c r="I432" s="1">
        <v>98.843111609999994</v>
      </c>
      <c r="J432" s="1">
        <v>0</v>
      </c>
      <c r="K432" s="1">
        <v>0.944405312</v>
      </c>
      <c r="L432" s="1">
        <v>0.21248308169999999</v>
      </c>
      <c r="M432" s="1">
        <v>91.333508530000003</v>
      </c>
      <c r="N432" s="1">
        <v>8.1534782769999996</v>
      </c>
      <c r="O432" s="1">
        <v>0.20890075559999999</v>
      </c>
      <c r="P432" s="1">
        <v>0.30411244139999999</v>
      </c>
      <c r="Q432" s="1" t="str">
        <f>IF(A432=A431, B432-B431,"")</f>
        <v/>
      </c>
      <c r="R432">
        <f>IFERROR(IF(A433=A432, (E433-E432)/(B433-B432), ""), "null")</f>
        <v>5.4275051999999845E-2</v>
      </c>
      <c r="S432">
        <f>IFERROR(IF(A433=A432, (I433-I432)/(B433-B432), ""), "null")</f>
        <v>0.2313776780000012</v>
      </c>
      <c r="T432">
        <f>IFERROR(IF(A433=A432, (M433-M432)/(B433-B432), ""), "null")</f>
        <v>-1.1247683999999935E-2</v>
      </c>
      <c r="U432">
        <f>ROUND(E432,0)</f>
        <v>94</v>
      </c>
      <c r="V432">
        <f>IFERROR(ROUND(I432,0),"null")</f>
        <v>99</v>
      </c>
      <c r="W432">
        <f>IFERROR(ROUND(M432,0), "null")</f>
        <v>91</v>
      </c>
      <c r="X432" t="str">
        <f>IF(AND(A433=A432, U433&gt;99, U432&gt;99), "full access", "")</f>
        <v/>
      </c>
      <c r="Y432" t="str">
        <f>IF(AND(A433=A432, V433&gt;99, V432&gt;99), "full access", "")</f>
        <v/>
      </c>
      <c r="Z432" t="str">
        <f>IF(AND(A433=A432, W433&gt;99, W432&gt;99), "full access", "")</f>
        <v/>
      </c>
      <c r="AA432">
        <f>IF(AND(ISNUMBER(S432), ISNUMBER(T432)), S432 - T432, "")</f>
        <v>0.24262536200000112</v>
      </c>
      <c r="AB432" t="str">
        <f>_xlfn.XLOOKUP(A432, Regions!A:A, Regions!B:B, "Not Found")</f>
        <v>Europe &amp; Central Asia</v>
      </c>
    </row>
    <row r="433" spans="1:28" ht="12.75" x14ac:dyDescent="0.2">
      <c r="A433" s="1" t="s">
        <v>233</v>
      </c>
      <c r="B433" s="1">
        <v>2020</v>
      </c>
      <c r="C433" s="1">
        <v>43733.757810000003</v>
      </c>
      <c r="D433" s="1">
        <v>69.608001709999996</v>
      </c>
      <c r="E433" s="1">
        <v>93.928281949999999</v>
      </c>
      <c r="F433" s="1">
        <v>5.671978717</v>
      </c>
      <c r="G433" s="1">
        <v>7.5904501289999995E-2</v>
      </c>
      <c r="H433" s="1">
        <v>0.32383483600000001</v>
      </c>
      <c r="I433" s="1">
        <v>100</v>
      </c>
      <c r="J433" s="1">
        <v>0</v>
      </c>
      <c r="K433" s="1">
        <v>0</v>
      </c>
      <c r="L433" s="1">
        <v>0</v>
      </c>
      <c r="M433" s="1">
        <v>91.277270110000003</v>
      </c>
      <c r="N433" s="1">
        <v>8.1484577900000001</v>
      </c>
      <c r="O433" s="1">
        <v>0.1090456533</v>
      </c>
      <c r="P433" s="1">
        <v>0.46522644460000001</v>
      </c>
      <c r="Q433" s="1">
        <f>IF(A433=A432, B433-B432,"")</f>
        <v>5</v>
      </c>
      <c r="R433" t="str">
        <f>IFERROR(IF(A434=A433, (E434-E433)/(B434-B433), ""), "null")</f>
        <v/>
      </c>
      <c r="S433" t="str">
        <f>IFERROR(IF(A434=A433, (I434-I433)/(B434-B433), ""), "null")</f>
        <v/>
      </c>
      <c r="T433" t="str">
        <f>IFERROR(IF(A434=A433, (M434-M433)/(B434-B433), ""), "null")</f>
        <v/>
      </c>
      <c r="U433">
        <f>ROUND(E433,0)</f>
        <v>94</v>
      </c>
      <c r="V433">
        <f>IFERROR(ROUND(I433,0),"null")</f>
        <v>100</v>
      </c>
      <c r="W433">
        <f>IFERROR(ROUND(M433,0), "null")</f>
        <v>91</v>
      </c>
      <c r="X433" t="str">
        <f>IF(AND(A434=A433, U434&gt;99, U433&gt;99), "full access", "")</f>
        <v/>
      </c>
      <c r="Y433" t="str">
        <f>IF(AND(A434=A433, V434&gt;99, V433&gt;99), "full access", "")</f>
        <v/>
      </c>
      <c r="Z433" t="str">
        <f>IF(AND(A434=A433, W434&gt;99, W433&gt;99), "full access", "")</f>
        <v/>
      </c>
      <c r="AA433" t="str">
        <f>IF(AND(ISNUMBER(S433), ISNUMBER(T433)), S433 - T433, "")</f>
        <v/>
      </c>
      <c r="AB433" t="str">
        <f>_xlfn.XLOOKUP(A433, Regions!A:A, Regions!B:B, "Not Found")</f>
        <v>Europe &amp; Central Asia</v>
      </c>
    </row>
    <row r="434" spans="1:28" ht="12.75" x14ac:dyDescent="0.2">
      <c r="A434" s="1" t="s">
        <v>234</v>
      </c>
      <c r="B434" s="1">
        <v>2015</v>
      </c>
      <c r="C434" s="1">
        <v>9262.8964840000008</v>
      </c>
      <c r="D434" s="1">
        <v>85.674003600000006</v>
      </c>
      <c r="E434" s="1">
        <v>99.971332469999993</v>
      </c>
      <c r="F434" s="1">
        <v>0</v>
      </c>
      <c r="G434" s="1">
        <v>2.8667534309999999E-2</v>
      </c>
      <c r="H434" s="1">
        <v>0</v>
      </c>
      <c r="I434" s="1" t="s">
        <v>21</v>
      </c>
      <c r="J434" s="1" t="s">
        <v>21</v>
      </c>
      <c r="K434" s="1" t="s">
        <v>21</v>
      </c>
      <c r="L434" s="1" t="s">
        <v>21</v>
      </c>
      <c r="M434" s="1" t="s">
        <v>21</v>
      </c>
      <c r="N434" s="1" t="s">
        <v>21</v>
      </c>
      <c r="O434" s="1" t="s">
        <v>21</v>
      </c>
      <c r="P434" s="1" t="s">
        <v>21</v>
      </c>
      <c r="Q434" s="1" t="str">
        <f>IF(A434=A433, B434-B433,"")</f>
        <v/>
      </c>
      <c r="R434">
        <f>IFERROR(IF(A435=A434, (E435-E434)/(B435-B434), ""), "null")</f>
        <v>-1.1472939999976005E-3</v>
      </c>
      <c r="S434" t="str">
        <f>IFERROR(IF(A435=A434, (I435-I434)/(B435-B434), ""), "null")</f>
        <v>null</v>
      </c>
      <c r="T434" t="str">
        <f>IFERROR(IF(A435=A434, (M435-M434)/(B435-B434), ""), "null")</f>
        <v>null</v>
      </c>
      <c r="U434">
        <f>ROUND(E434,0)</f>
        <v>100</v>
      </c>
      <c r="V434" t="str">
        <f>IFERROR(ROUND(I434,0),"null")</f>
        <v>null</v>
      </c>
      <c r="W434" t="str">
        <f>IFERROR(ROUND(M434,0), "null")</f>
        <v>null</v>
      </c>
      <c r="X434" t="str">
        <f>IF(AND(A435=A434, U435&gt;99, U434&gt;99), "full access", "")</f>
        <v>full access</v>
      </c>
      <c r="Y434" t="str">
        <f>IF(AND(A435=A434, V435&gt;99, V434&gt;99), "full access", "")</f>
        <v>full access</v>
      </c>
      <c r="Z434" t="str">
        <f>IF(AND(A435=A434, W435&gt;99, W434&gt;99), "full access", "")</f>
        <v>full access</v>
      </c>
      <c r="AA434" t="str">
        <f>IF(AND(ISNUMBER(S434), ISNUMBER(T434)), S434 - T434, "")</f>
        <v/>
      </c>
      <c r="AB434" t="str">
        <f>_xlfn.XLOOKUP(A434, Regions!A:A, Regions!B:B, "Not Found")</f>
        <v>Europe &amp; Central Asia</v>
      </c>
    </row>
    <row r="435" spans="1:28" ht="12.75" x14ac:dyDescent="0.2">
      <c r="A435" s="1" t="s">
        <v>234</v>
      </c>
      <c r="B435" s="1">
        <v>2020</v>
      </c>
      <c r="C435" s="1">
        <v>9890.4003909999992</v>
      </c>
      <c r="D435" s="1">
        <v>87.047996519999998</v>
      </c>
      <c r="E435" s="1">
        <v>99.965596000000005</v>
      </c>
      <c r="F435" s="1">
        <v>0</v>
      </c>
      <c r="G435" s="1">
        <v>3.4403999999999997E-2</v>
      </c>
      <c r="H435" s="1">
        <v>0</v>
      </c>
      <c r="I435" s="1" t="s">
        <v>21</v>
      </c>
      <c r="J435" s="1" t="s">
        <v>21</v>
      </c>
      <c r="K435" s="1" t="s">
        <v>21</v>
      </c>
      <c r="L435" s="1" t="s">
        <v>21</v>
      </c>
      <c r="M435" s="1" t="s">
        <v>21</v>
      </c>
      <c r="N435" s="1" t="s">
        <v>21</v>
      </c>
      <c r="O435" s="1" t="s">
        <v>21</v>
      </c>
      <c r="P435" s="1" t="s">
        <v>21</v>
      </c>
      <c r="Q435" s="1">
        <f>IF(A435=A434, B435-B434,"")</f>
        <v>5</v>
      </c>
      <c r="R435" t="str">
        <f>IFERROR(IF(A436=A435, (E436-E435)/(B436-B435), ""), "null")</f>
        <v/>
      </c>
      <c r="S435" t="str">
        <f>IFERROR(IF(A436=A435, (I436-I435)/(B436-B435), ""), "null")</f>
        <v/>
      </c>
      <c r="T435" t="str">
        <f>IFERROR(IF(A436=A435, (M436-M435)/(B436-B435), ""), "null")</f>
        <v/>
      </c>
      <c r="U435">
        <f>ROUND(E435,0)</f>
        <v>100</v>
      </c>
      <c r="V435" t="str">
        <f>IFERROR(ROUND(I435,0),"null")</f>
        <v>null</v>
      </c>
      <c r="W435" t="str">
        <f>IFERROR(ROUND(M435,0), "null")</f>
        <v>null</v>
      </c>
      <c r="X435" t="str">
        <f>IF(AND(A436=A435, U436&gt;99, U435&gt;99), "full access", "")</f>
        <v/>
      </c>
      <c r="Y435" t="str">
        <f>IF(AND(A436=A435, V436&gt;99, V435&gt;99), "full access", "")</f>
        <v/>
      </c>
      <c r="Z435" t="str">
        <f>IF(AND(A436=A435, W436&gt;99, W435&gt;99), "full access", "")</f>
        <v/>
      </c>
      <c r="AA435" t="str">
        <f>IF(AND(ISNUMBER(S435), ISNUMBER(T435)), S435 - T435, "")</f>
        <v/>
      </c>
      <c r="AB435" t="str">
        <f>_xlfn.XLOOKUP(A435, Regions!A:A, Regions!B:B, "Not Found")</f>
        <v>Europe &amp; Central Asia</v>
      </c>
    </row>
    <row r="436" spans="1:28" ht="12.75" x14ac:dyDescent="0.2">
      <c r="A436" s="1" t="s">
        <v>235</v>
      </c>
      <c r="B436" s="1">
        <v>2015</v>
      </c>
      <c r="C436" s="1">
        <v>65860.148440000004</v>
      </c>
      <c r="D436" s="1">
        <v>82.625999449999995</v>
      </c>
      <c r="E436" s="1">
        <v>100.0000015</v>
      </c>
      <c r="F436" s="1">
        <v>0</v>
      </c>
      <c r="G436" s="1">
        <v>0</v>
      </c>
      <c r="H436" s="1">
        <v>0</v>
      </c>
      <c r="I436" s="1">
        <v>100</v>
      </c>
      <c r="J436" s="1">
        <v>0</v>
      </c>
      <c r="K436" s="1">
        <v>0</v>
      </c>
      <c r="L436" s="1">
        <v>0</v>
      </c>
      <c r="M436" s="1">
        <v>100</v>
      </c>
      <c r="N436" s="1">
        <v>0</v>
      </c>
      <c r="O436" s="1">
        <v>0</v>
      </c>
      <c r="P436" s="1">
        <v>0</v>
      </c>
      <c r="Q436" s="1" t="str">
        <f>IF(A436=A435, B436-B435,"")</f>
        <v/>
      </c>
      <c r="R436">
        <f>IFERROR(IF(A437=A436, (E437-E436)/(B437-B436), ""), "null")</f>
        <v>-5.8800000033443214E-7</v>
      </c>
      <c r="S436">
        <f>IFERROR(IF(A437=A436, (I437-I436)/(B437-B436), ""), "null")</f>
        <v>0</v>
      </c>
      <c r="T436">
        <f>IFERROR(IF(A437=A436, (M437-M436)/(B437-B436), ""), "null")</f>
        <v>0</v>
      </c>
      <c r="U436">
        <f>ROUND(E436,0)</f>
        <v>100</v>
      </c>
      <c r="V436">
        <f>IFERROR(ROUND(I436,0),"null")</f>
        <v>100</v>
      </c>
      <c r="W436">
        <f>IFERROR(ROUND(M436,0), "null")</f>
        <v>100</v>
      </c>
      <c r="X436" t="str">
        <f>IF(AND(A437=A436, U437&gt;99, U436&gt;99), "full access", "")</f>
        <v>full access</v>
      </c>
      <c r="Y436" t="str">
        <f>IF(AND(A437=A436, V437&gt;99, V436&gt;99), "full access", "")</f>
        <v>full access</v>
      </c>
      <c r="Z436" t="str">
        <f>IF(AND(A437=A436, W437&gt;99, W436&gt;99), "full access", "")</f>
        <v>full access</v>
      </c>
      <c r="AA436">
        <f>IF(AND(ISNUMBER(S436), ISNUMBER(T436)), S436 - T436, "")</f>
        <v>0</v>
      </c>
      <c r="AB436" t="str">
        <f>_xlfn.XLOOKUP(A436, Regions!A:A, Regions!B:B, "Not Found")</f>
        <v>Europe &amp; Central Asia</v>
      </c>
    </row>
    <row r="437" spans="1:28" ht="12.75" x14ac:dyDescent="0.2">
      <c r="A437" s="1" t="s">
        <v>235</v>
      </c>
      <c r="B437" s="1">
        <v>2020</v>
      </c>
      <c r="C437" s="1">
        <v>67886.007809999996</v>
      </c>
      <c r="D437" s="1">
        <v>83.902999879999996</v>
      </c>
      <c r="E437" s="1">
        <v>99.999998559999995</v>
      </c>
      <c r="F437" s="1">
        <v>0</v>
      </c>
      <c r="G437" s="1">
        <v>1.4385328199999999E-6</v>
      </c>
      <c r="H437" s="1">
        <v>0</v>
      </c>
      <c r="I437" s="1">
        <v>100</v>
      </c>
      <c r="J437" s="1">
        <v>0</v>
      </c>
      <c r="K437" s="1">
        <v>0</v>
      </c>
      <c r="L437" s="1">
        <v>0</v>
      </c>
      <c r="M437" s="1">
        <v>100</v>
      </c>
      <c r="N437" s="1">
        <v>0</v>
      </c>
      <c r="O437" s="1">
        <v>0</v>
      </c>
      <c r="P437" s="1">
        <v>0</v>
      </c>
      <c r="Q437" s="1">
        <f>IF(A437=A436, B437-B436,"")</f>
        <v>5</v>
      </c>
      <c r="R437" t="str">
        <f>IFERROR(IF(A438=A437, (E438-E437)/(B438-B437), ""), "null")</f>
        <v/>
      </c>
      <c r="S437" t="str">
        <f>IFERROR(IF(A438=A437, (I438-I437)/(B438-B437), ""), "null")</f>
        <v/>
      </c>
      <c r="T437" t="str">
        <f>IFERROR(IF(A438=A437, (M438-M437)/(B438-B437), ""), "null")</f>
        <v/>
      </c>
      <c r="U437">
        <f>ROUND(E437,0)</f>
        <v>100</v>
      </c>
      <c r="V437">
        <f>IFERROR(ROUND(I437,0),"null")</f>
        <v>100</v>
      </c>
      <c r="W437">
        <f>IFERROR(ROUND(M437,0), "null")</f>
        <v>100</v>
      </c>
      <c r="X437" t="str">
        <f>IF(AND(A438=A437, U438&gt;99, U437&gt;99), "full access", "")</f>
        <v/>
      </c>
      <c r="Y437" t="str">
        <f>IF(AND(A438=A437, V438&gt;99, V437&gt;99), "full access", "")</f>
        <v/>
      </c>
      <c r="Z437" t="str">
        <f>IF(AND(A438=A437, W438&gt;99, W437&gt;99), "full access", "")</f>
        <v/>
      </c>
      <c r="AA437" t="str">
        <f>IF(AND(ISNUMBER(S437), ISNUMBER(T437)), S437 - T437, "")</f>
        <v/>
      </c>
      <c r="AB437" t="str">
        <f>_xlfn.XLOOKUP(A437, Regions!A:A, Regions!B:B, "Not Found")</f>
        <v>Europe &amp; Central Asia</v>
      </c>
    </row>
    <row r="438" spans="1:28" ht="12.75" x14ac:dyDescent="0.2">
      <c r="A438" s="1" t="s">
        <v>236</v>
      </c>
      <c r="B438" s="1">
        <v>2015</v>
      </c>
      <c r="C438" s="1">
        <v>51482.636720000002</v>
      </c>
      <c r="D438" s="1">
        <v>31.617000579999999</v>
      </c>
      <c r="E438" s="1">
        <v>52.963794589999999</v>
      </c>
      <c r="F438" s="1">
        <v>11.30893693</v>
      </c>
      <c r="G438" s="1">
        <v>21.385247880000001</v>
      </c>
      <c r="H438" s="1">
        <v>14.3420206</v>
      </c>
      <c r="I438" s="1">
        <v>38.863424559999999</v>
      </c>
      <c r="J438" s="1">
        <v>13.19289824</v>
      </c>
      <c r="K438" s="1">
        <v>28.1932841</v>
      </c>
      <c r="L438" s="1">
        <v>19.750393110000001</v>
      </c>
      <c r="M438" s="1">
        <v>83.4608554</v>
      </c>
      <c r="N438" s="1">
        <v>7.2342011279999996</v>
      </c>
      <c r="O438" s="1">
        <v>6.6604502999999999</v>
      </c>
      <c r="P438" s="1">
        <v>2.6444931710000001</v>
      </c>
      <c r="Q438" s="1" t="str">
        <f>IF(A438=A437, B438-B437,"")</f>
        <v/>
      </c>
      <c r="R438">
        <f>IFERROR(IF(A439=A438, (E439-E438)/(B439-B438), ""), "null")</f>
        <v>1.5506005999999999</v>
      </c>
      <c r="S438">
        <f>IFERROR(IF(A439=A438, (I439-I438)/(B439-B438), ""), "null")</f>
        <v>1.316708156</v>
      </c>
      <c r="T438">
        <f>IFERROR(IF(A439=A438, (M439-M438)/(B439-B438), ""), "null")</f>
        <v>1.0666138999999988</v>
      </c>
      <c r="U438">
        <f>ROUND(E438,0)</f>
        <v>53</v>
      </c>
      <c r="V438">
        <f>IFERROR(ROUND(I438,0),"null")</f>
        <v>39</v>
      </c>
      <c r="W438">
        <f>IFERROR(ROUND(M438,0), "null")</f>
        <v>83</v>
      </c>
      <c r="X438" t="str">
        <f>IF(AND(A439=A438, U439&gt;99, U438&gt;99), "full access", "")</f>
        <v/>
      </c>
      <c r="Y438" t="str">
        <f>IF(AND(A439=A438, V439&gt;99, V438&gt;99), "full access", "")</f>
        <v/>
      </c>
      <c r="Z438" t="str">
        <f>IF(AND(A439=A438, W439&gt;99, W438&gt;99), "full access", "")</f>
        <v/>
      </c>
      <c r="AA438">
        <f>IF(AND(ISNUMBER(S438), ISNUMBER(T438)), S438 - T438, "")</f>
        <v>0.25009425600000124</v>
      </c>
      <c r="AB438" t="str">
        <f>_xlfn.XLOOKUP(A438, Regions!A:A, Regions!B:B, "Not Found")</f>
        <v>Sub-Saharan Africa</v>
      </c>
    </row>
    <row r="439" spans="1:28" ht="12.75" x14ac:dyDescent="0.2">
      <c r="A439" s="1" t="s">
        <v>236</v>
      </c>
      <c r="B439" s="1">
        <v>2020</v>
      </c>
      <c r="C439" s="1">
        <v>59734.214840000001</v>
      </c>
      <c r="D439" s="1">
        <v>35.227001190000003</v>
      </c>
      <c r="E439" s="1">
        <v>60.716797589999999</v>
      </c>
      <c r="F439" s="1">
        <v>11.29007067</v>
      </c>
      <c r="G439" s="1">
        <v>14.51775136</v>
      </c>
      <c r="H439" s="1">
        <v>13.475380380000001</v>
      </c>
      <c r="I439" s="1">
        <v>45.446965339999998</v>
      </c>
      <c r="J439" s="1">
        <v>13.98368881</v>
      </c>
      <c r="K439" s="1">
        <v>21.21996133</v>
      </c>
      <c r="L439" s="1">
        <v>19.349384520000001</v>
      </c>
      <c r="M439" s="1">
        <v>88.793924899999993</v>
      </c>
      <c r="N439" s="1">
        <v>6.3372311659999996</v>
      </c>
      <c r="O439" s="1">
        <v>2.1941787860000002</v>
      </c>
      <c r="P439" s="1">
        <v>2.6746651520000002</v>
      </c>
      <c r="Q439" s="1">
        <f>IF(A439=A438, B439-B438,"")</f>
        <v>5</v>
      </c>
      <c r="R439" t="str">
        <f>IFERROR(IF(A440=A439, (E440-E439)/(B440-B439), ""), "null")</f>
        <v/>
      </c>
      <c r="S439" t="str">
        <f>IFERROR(IF(A440=A439, (I440-I439)/(B440-B439), ""), "null")</f>
        <v/>
      </c>
      <c r="T439" t="str">
        <f>IFERROR(IF(A440=A439, (M440-M439)/(B440-B439), ""), "null")</f>
        <v/>
      </c>
      <c r="U439">
        <f>ROUND(E439,0)</f>
        <v>61</v>
      </c>
      <c r="V439">
        <f>IFERROR(ROUND(I439,0),"null")</f>
        <v>45</v>
      </c>
      <c r="W439">
        <f>IFERROR(ROUND(M439,0), "null")</f>
        <v>89</v>
      </c>
      <c r="X439" t="str">
        <f>IF(AND(A440=A439, U440&gt;99, U439&gt;99), "full access", "")</f>
        <v/>
      </c>
      <c r="Y439" t="str">
        <f>IF(AND(A440=A439, V440&gt;99, V439&gt;99), "full access", "")</f>
        <v/>
      </c>
      <c r="Z439" t="str">
        <f>IF(AND(A440=A439, W440&gt;99, W439&gt;99), "full access", "")</f>
        <v/>
      </c>
      <c r="AA439" t="str">
        <f>IF(AND(ISNUMBER(S439), ISNUMBER(T439)), S439 - T439, "")</f>
        <v/>
      </c>
      <c r="AB439" t="str">
        <f>_xlfn.XLOOKUP(A439, Regions!A:A, Regions!B:B, "Not Found")</f>
        <v>Sub-Saharan Africa</v>
      </c>
    </row>
    <row r="440" spans="1:28" ht="12.75" x14ac:dyDescent="0.2">
      <c r="A440" s="1" t="s">
        <v>237</v>
      </c>
      <c r="B440" s="1">
        <v>2015</v>
      </c>
      <c r="C440" s="1">
        <v>320878.3125</v>
      </c>
      <c r="D440" s="1">
        <v>81.671005249999993</v>
      </c>
      <c r="E440" s="1">
        <v>99.447157759999996</v>
      </c>
      <c r="F440" s="1">
        <v>0</v>
      </c>
      <c r="G440" s="1">
        <v>0.55284223720000003</v>
      </c>
      <c r="H440" s="1">
        <v>0</v>
      </c>
      <c r="I440" s="1">
        <v>97.780118509999994</v>
      </c>
      <c r="J440" s="1">
        <v>0</v>
      </c>
      <c r="K440" s="1">
        <v>2.2198814850000002</v>
      </c>
      <c r="L440" s="1">
        <v>0</v>
      </c>
      <c r="M440" s="1">
        <v>99.821279809999993</v>
      </c>
      <c r="N440" s="1">
        <v>0</v>
      </c>
      <c r="O440" s="1">
        <v>0.1787201944</v>
      </c>
      <c r="P440" s="1">
        <v>0</v>
      </c>
      <c r="Q440" s="1" t="str">
        <f>IF(A440=A439, B440-B439,"")</f>
        <v/>
      </c>
      <c r="R440">
        <f>IFERROR(IF(A441=A440, (E441-E440)/(B441-B440), ""), "null")</f>
        <v>8.7273784000001339E-2</v>
      </c>
      <c r="S440">
        <f>IFERROR(IF(A441=A440, (I441-I440)/(B441-B440), ""), "null")</f>
        <v>0.37813376600000198</v>
      </c>
      <c r="T440">
        <f>IFERROR(IF(A441=A440, (M441-M440)/(B441-B440), ""), "null")</f>
        <v>2.1372932000002721E-2</v>
      </c>
      <c r="U440">
        <f>ROUND(E440,0)</f>
        <v>99</v>
      </c>
      <c r="V440">
        <f>IFERROR(ROUND(I440,0),"null")</f>
        <v>98</v>
      </c>
      <c r="W440">
        <f>IFERROR(ROUND(M440,0), "null")</f>
        <v>100</v>
      </c>
      <c r="X440" t="str">
        <f>IF(AND(A441=A440, U441&gt;99, U440&gt;99), "full access", "")</f>
        <v/>
      </c>
      <c r="Y440" t="str">
        <f>IF(AND(A441=A440, V441&gt;99, V440&gt;99), "full access", "")</f>
        <v/>
      </c>
      <c r="Z440" t="str">
        <f>IF(AND(A441=A440, W441&gt;99, W440&gt;99), "full access", "")</f>
        <v>full access</v>
      </c>
      <c r="AA440">
        <f>IF(AND(ISNUMBER(S440), ISNUMBER(T440)), S440 - T440, "")</f>
        <v>0.35676083399999925</v>
      </c>
      <c r="AB440" t="str">
        <f>_xlfn.XLOOKUP(A440, Regions!A:A, Regions!B:B, "Not Found")</f>
        <v>North America</v>
      </c>
    </row>
    <row r="441" spans="1:28" ht="12.75" x14ac:dyDescent="0.2">
      <c r="A441" s="1" t="s">
        <v>237</v>
      </c>
      <c r="B441" s="1">
        <v>2020</v>
      </c>
      <c r="C441" s="1">
        <v>331002.65629999997</v>
      </c>
      <c r="D441" s="1">
        <v>82.664001459999994</v>
      </c>
      <c r="E441" s="1">
        <v>99.883526680000003</v>
      </c>
      <c r="F441" s="1">
        <v>0</v>
      </c>
      <c r="G441" s="1">
        <v>0.1164733182</v>
      </c>
      <c r="H441" s="1">
        <v>0</v>
      </c>
      <c r="I441" s="1">
        <v>99.670787340000004</v>
      </c>
      <c r="J441" s="1">
        <v>0</v>
      </c>
      <c r="K441" s="1">
        <v>0.3292126628</v>
      </c>
      <c r="L441" s="1">
        <v>0</v>
      </c>
      <c r="M441" s="1">
        <v>99.928144470000007</v>
      </c>
      <c r="N441" s="1">
        <v>0</v>
      </c>
      <c r="O441" s="1">
        <v>7.1855529599999995E-2</v>
      </c>
      <c r="P441" s="1">
        <v>0</v>
      </c>
      <c r="Q441" s="1">
        <f>IF(A441=A440, B441-B440,"")</f>
        <v>5</v>
      </c>
      <c r="R441" t="str">
        <f>IFERROR(IF(A442=A441, (E442-E441)/(B442-B441), ""), "null")</f>
        <v/>
      </c>
      <c r="S441" t="str">
        <f>IFERROR(IF(A442=A441, (I442-I441)/(B442-B441), ""), "null")</f>
        <v/>
      </c>
      <c r="T441" t="str">
        <f>IFERROR(IF(A442=A441, (M442-M441)/(B442-B441), ""), "null")</f>
        <v/>
      </c>
      <c r="U441">
        <f>ROUND(E441,0)</f>
        <v>100</v>
      </c>
      <c r="V441">
        <f>IFERROR(ROUND(I441,0),"null")</f>
        <v>100</v>
      </c>
      <c r="W441">
        <f>IFERROR(ROUND(M441,0), "null")</f>
        <v>100</v>
      </c>
      <c r="X441" t="str">
        <f>IF(AND(A442=A441, U442&gt;99, U441&gt;99), "full access", "")</f>
        <v/>
      </c>
      <c r="Y441" t="str">
        <f>IF(AND(A442=A441, V442&gt;99, V441&gt;99), "full access", "")</f>
        <v/>
      </c>
      <c r="Z441" t="str">
        <f>IF(AND(A442=A441, W442&gt;99, W441&gt;99), "full access", "")</f>
        <v/>
      </c>
      <c r="AA441" t="str">
        <f>IF(AND(ISNUMBER(S441), ISNUMBER(T441)), S441 - T441, "")</f>
        <v/>
      </c>
      <c r="AB441" t="str">
        <f>_xlfn.XLOOKUP(A441, Regions!A:A, Regions!B:B, "Not Found")</f>
        <v>North America</v>
      </c>
    </row>
    <row r="442" spans="1:28" ht="12.75" x14ac:dyDescent="0.2">
      <c r="A442" s="1" t="s">
        <v>238</v>
      </c>
      <c r="B442" s="1">
        <v>2015</v>
      </c>
      <c r="C442" s="1">
        <v>104.9499969</v>
      </c>
      <c r="D442" s="1">
        <v>95.349998470000003</v>
      </c>
      <c r="E442" s="1">
        <v>98.718272810000002</v>
      </c>
      <c r="F442" s="1">
        <v>0</v>
      </c>
      <c r="G442" s="1">
        <v>1.2817271859999999</v>
      </c>
      <c r="H442" s="1">
        <v>0</v>
      </c>
      <c r="I442" s="1" t="s">
        <v>21</v>
      </c>
      <c r="J442" s="1" t="s">
        <v>21</v>
      </c>
      <c r="K442" s="1" t="s">
        <v>21</v>
      </c>
      <c r="L442" s="1" t="s">
        <v>21</v>
      </c>
      <c r="M442" s="1" t="s">
        <v>21</v>
      </c>
      <c r="N442" s="1" t="s">
        <v>21</v>
      </c>
      <c r="O442" s="1" t="s">
        <v>21</v>
      </c>
      <c r="P442" s="1" t="s">
        <v>21</v>
      </c>
      <c r="Q442" s="1" t="str">
        <f>IF(A442=A441, B442-B441,"")</f>
        <v/>
      </c>
      <c r="R442">
        <f>IFERROR(IF(A443=A442, (E443-E442)/(B443-B442), ""), "null")</f>
        <v>-1.0860000003276582E-6</v>
      </c>
      <c r="S442" t="str">
        <f>IFERROR(IF(A443=A442, (I443-I442)/(B443-B442), ""), "null")</f>
        <v>null</v>
      </c>
      <c r="T442" t="str">
        <f>IFERROR(IF(A443=A442, (M443-M442)/(B443-B442), ""), "null")</f>
        <v>null</v>
      </c>
      <c r="U442">
        <f>ROUND(E442,0)</f>
        <v>99</v>
      </c>
      <c r="V442" t="str">
        <f>IFERROR(ROUND(I442,0),"null")</f>
        <v>null</v>
      </c>
      <c r="W442" t="str">
        <f>IFERROR(ROUND(M442,0), "null")</f>
        <v>null</v>
      </c>
      <c r="X442" t="str">
        <f>IF(AND(A443=A442, U443&gt;99, U442&gt;99), "full access", "")</f>
        <v/>
      </c>
      <c r="Y442" t="str">
        <f>IF(AND(A443=A442, V443&gt;99, V442&gt;99), "full access", "")</f>
        <v>full access</v>
      </c>
      <c r="Z442" t="str">
        <f>IF(AND(A443=A442, W443&gt;99, W442&gt;99), "full access", "")</f>
        <v>full access</v>
      </c>
      <c r="AA442" t="str">
        <f>IF(AND(ISNUMBER(S442), ISNUMBER(T442)), S442 - T442, "")</f>
        <v/>
      </c>
      <c r="AB442" t="str">
        <f>_xlfn.XLOOKUP(A442, Regions!A:A, Regions!B:B, "Not Found")</f>
        <v>Latin America &amp; Caribbean</v>
      </c>
    </row>
    <row r="443" spans="1:28" ht="12.75" x14ac:dyDescent="0.2">
      <c r="A443" s="1" t="s">
        <v>238</v>
      </c>
      <c r="B443" s="1">
        <v>2020</v>
      </c>
      <c r="C443" s="1">
        <v>104.4229965</v>
      </c>
      <c r="D443" s="1">
        <v>95.939002990000006</v>
      </c>
      <c r="E443" s="1">
        <v>98.71826738</v>
      </c>
      <c r="F443" s="1">
        <v>0</v>
      </c>
      <c r="G443" s="1">
        <v>1.281732624</v>
      </c>
      <c r="H443" s="1">
        <v>0</v>
      </c>
      <c r="I443" s="1" t="s">
        <v>21</v>
      </c>
      <c r="J443" s="1" t="s">
        <v>21</v>
      </c>
      <c r="K443" s="1" t="s">
        <v>21</v>
      </c>
      <c r="L443" s="1" t="s">
        <v>21</v>
      </c>
      <c r="M443" s="1" t="s">
        <v>21</v>
      </c>
      <c r="N443" s="1" t="s">
        <v>21</v>
      </c>
      <c r="O443" s="1" t="s">
        <v>21</v>
      </c>
      <c r="P443" s="1" t="s">
        <v>21</v>
      </c>
      <c r="Q443" s="1">
        <f>IF(A443=A442, B443-B442,"")</f>
        <v>5</v>
      </c>
      <c r="R443" t="str">
        <f>IFERROR(IF(A444=A443, (E444-E443)/(B444-B443), ""), "null")</f>
        <v/>
      </c>
      <c r="S443" t="str">
        <f>IFERROR(IF(A444=A443, (I444-I443)/(B444-B443), ""), "null")</f>
        <v/>
      </c>
      <c r="T443" t="str">
        <f>IFERROR(IF(A444=A443, (M444-M443)/(B444-B443), ""), "null")</f>
        <v/>
      </c>
      <c r="U443">
        <f>ROUND(E443,0)</f>
        <v>99</v>
      </c>
      <c r="V443" t="str">
        <f>IFERROR(ROUND(I443,0),"null")</f>
        <v>null</v>
      </c>
      <c r="W443" t="str">
        <f>IFERROR(ROUND(M443,0), "null")</f>
        <v>null</v>
      </c>
      <c r="X443" t="str">
        <f>IF(AND(A444=A443, U444&gt;99, U443&gt;99), "full access", "")</f>
        <v/>
      </c>
      <c r="Y443" t="str">
        <f>IF(AND(A444=A443, V444&gt;99, V443&gt;99), "full access", "")</f>
        <v/>
      </c>
      <c r="Z443" t="str">
        <f>IF(AND(A444=A443, W444&gt;99, W443&gt;99), "full access", "")</f>
        <v/>
      </c>
      <c r="AA443" t="str">
        <f>IF(AND(ISNUMBER(S443), ISNUMBER(T443)), S443 - T443, "")</f>
        <v/>
      </c>
      <c r="AB443" t="str">
        <f>_xlfn.XLOOKUP(A443, Regions!A:A, Regions!B:B, "Not Found")</f>
        <v>Latin America &amp; Caribbean</v>
      </c>
    </row>
    <row r="444" spans="1:28" ht="12.75" x14ac:dyDescent="0.2">
      <c r="A444" s="1" t="s">
        <v>239</v>
      </c>
      <c r="B444" s="1">
        <v>2015</v>
      </c>
      <c r="C444" s="1">
        <v>3412.0129390000002</v>
      </c>
      <c r="D444" s="1">
        <v>95.04499817</v>
      </c>
      <c r="E444" s="1">
        <v>99.131397559999996</v>
      </c>
      <c r="F444" s="1">
        <v>0.53810473530000003</v>
      </c>
      <c r="G444" s="1">
        <v>0.30749747300000002</v>
      </c>
      <c r="H444" s="1">
        <v>2.3000230189999998E-2</v>
      </c>
      <c r="I444" s="1">
        <v>91.495843840000006</v>
      </c>
      <c r="J444" s="1">
        <v>4.5115506810000001</v>
      </c>
      <c r="K444" s="1">
        <v>3.5284232109999998</v>
      </c>
      <c r="L444" s="1">
        <v>0.46418227099999998</v>
      </c>
      <c r="M444" s="1">
        <v>99.529461979999994</v>
      </c>
      <c r="N444" s="1">
        <v>0.3309562908</v>
      </c>
      <c r="O444" s="1">
        <v>0.13958172699999999</v>
      </c>
      <c r="P444" s="1">
        <v>0</v>
      </c>
      <c r="Q444" s="1" t="str">
        <f>IF(A444=A443, B444-B443,"")</f>
        <v/>
      </c>
      <c r="R444">
        <f>IFERROR(IF(A445=A444, (E445-E444)/(B445-B444), ""), "null")</f>
        <v>7.2872000000000978E-2</v>
      </c>
      <c r="S444">
        <f>IFERROR(IF(A445=A444, (I445-I444)/(B445-B444), ""), "null")</f>
        <v>0.76099723199999969</v>
      </c>
      <c r="T444">
        <f>IFERROR(IF(A445=A444, (M445-M444)/(B445-B444), ""), "null")</f>
        <v>3.2654492000000347E-2</v>
      </c>
      <c r="U444">
        <f>ROUND(E444,0)</f>
        <v>99</v>
      </c>
      <c r="V444">
        <f>IFERROR(ROUND(I444,0),"null")</f>
        <v>91</v>
      </c>
      <c r="W444">
        <f>IFERROR(ROUND(M444,0), "null")</f>
        <v>100</v>
      </c>
      <c r="X444" t="str">
        <f>IF(AND(A445=A444, U445&gt;99, U444&gt;99), "full access", "")</f>
        <v/>
      </c>
      <c r="Y444" t="str">
        <f>IF(AND(A445=A444, V445&gt;99, V444&gt;99), "full access", "")</f>
        <v/>
      </c>
      <c r="Z444" t="str">
        <f>IF(AND(A445=A444, W445&gt;99, W444&gt;99), "full access", "")</f>
        <v>full access</v>
      </c>
      <c r="AA444">
        <f>IF(AND(ISNUMBER(S444), ISNUMBER(T444)), S444 - T444, "")</f>
        <v>0.72834273999999932</v>
      </c>
      <c r="AB444" t="str">
        <f>_xlfn.XLOOKUP(A444, Regions!A:A, Regions!B:B, "Not Found")</f>
        <v>Latin America &amp; Caribbean</v>
      </c>
    </row>
    <row r="445" spans="1:28" ht="12.75" x14ac:dyDescent="0.2">
      <c r="A445" s="1" t="s">
        <v>239</v>
      </c>
      <c r="B445" s="1">
        <v>2020</v>
      </c>
      <c r="C445" s="1">
        <v>3473.7270509999998</v>
      </c>
      <c r="D445" s="1">
        <v>95.51499939</v>
      </c>
      <c r="E445" s="1">
        <v>99.495757560000001</v>
      </c>
      <c r="F445" s="1">
        <v>0.50424244119999995</v>
      </c>
      <c r="G445" s="1">
        <v>0</v>
      </c>
      <c r="H445" s="1">
        <v>0</v>
      </c>
      <c r="I445" s="1">
        <v>95.300830000000005</v>
      </c>
      <c r="J445" s="1">
        <v>4.6991699999999996</v>
      </c>
      <c r="K445" s="1">
        <v>0</v>
      </c>
      <c r="L445" s="1">
        <v>0</v>
      </c>
      <c r="M445" s="1">
        <v>99.692734439999995</v>
      </c>
      <c r="N445" s="1">
        <v>0.30726556170000002</v>
      </c>
      <c r="O445" s="1">
        <v>0</v>
      </c>
      <c r="P445" s="1">
        <v>0</v>
      </c>
      <c r="Q445" s="1">
        <f>IF(A445=A444, B445-B444,"")</f>
        <v>5</v>
      </c>
      <c r="R445" t="str">
        <f>IFERROR(IF(A446=A445, (E446-E445)/(B446-B445), ""), "null")</f>
        <v/>
      </c>
      <c r="S445" t="str">
        <f>IFERROR(IF(A446=A445, (I446-I445)/(B446-B445), ""), "null")</f>
        <v/>
      </c>
      <c r="T445" t="str">
        <f>IFERROR(IF(A446=A445, (M446-M445)/(B446-B445), ""), "null")</f>
        <v/>
      </c>
      <c r="U445">
        <f>ROUND(E445,0)</f>
        <v>99</v>
      </c>
      <c r="V445">
        <f>IFERROR(ROUND(I445,0),"null")</f>
        <v>95</v>
      </c>
      <c r="W445">
        <f>IFERROR(ROUND(M445,0), "null")</f>
        <v>100</v>
      </c>
      <c r="X445" t="str">
        <f>IF(AND(A446=A445, U446&gt;99, U445&gt;99), "full access", "")</f>
        <v/>
      </c>
      <c r="Y445" t="str">
        <f>IF(AND(A446=A445, V446&gt;99, V445&gt;99), "full access", "")</f>
        <v/>
      </c>
      <c r="Z445" t="str">
        <f>IF(AND(A446=A445, W446&gt;99, W445&gt;99), "full access", "")</f>
        <v/>
      </c>
      <c r="AA445" t="str">
        <f>IF(AND(ISNUMBER(S445), ISNUMBER(T445)), S445 - T445, "")</f>
        <v/>
      </c>
      <c r="AB445" t="str">
        <f>_xlfn.XLOOKUP(A445, Regions!A:A, Regions!B:B, "Not Found")</f>
        <v>Latin America &amp; Caribbean</v>
      </c>
    </row>
    <row r="446" spans="1:28" ht="12.75" x14ac:dyDescent="0.2">
      <c r="A446" s="1" t="s">
        <v>240</v>
      </c>
      <c r="B446" s="1">
        <v>2015</v>
      </c>
      <c r="C446" s="1">
        <v>30929.556639999999</v>
      </c>
      <c r="D446" s="1">
        <v>50.75</v>
      </c>
      <c r="E446" s="1">
        <v>97.528578260000003</v>
      </c>
      <c r="F446" s="1">
        <v>0</v>
      </c>
      <c r="G446" s="1">
        <v>0</v>
      </c>
      <c r="H446" s="1">
        <v>2.4714217359999999</v>
      </c>
      <c r="I446" s="1">
        <v>95.642391549999999</v>
      </c>
      <c r="J446" s="1">
        <v>0</v>
      </c>
      <c r="K446" s="1">
        <v>0</v>
      </c>
      <c r="L446" s="1">
        <v>4.3576084509999999</v>
      </c>
      <c r="M446" s="1">
        <v>99.359015619999994</v>
      </c>
      <c r="N446" s="1">
        <v>0</v>
      </c>
      <c r="O446" s="1">
        <v>0</v>
      </c>
      <c r="P446" s="1">
        <v>0.64098438430000004</v>
      </c>
      <c r="Q446" s="1" t="str">
        <f>IF(A446=A445, B446-B445,"")</f>
        <v/>
      </c>
      <c r="R446">
        <f>IFERROR(IF(A447=A446, (E447-E446)/(B447-B446), ""), "null")</f>
        <v>6.0041318000000385E-2</v>
      </c>
      <c r="S446">
        <f>IFERROR(IF(A447=A446, (I447-I446)/(B447-B446), ""), "null")</f>
        <v>8.6038161999999835E-2</v>
      </c>
      <c r="T446">
        <f>IFERROR(IF(A447=A446, (M447-M446)/(B447-B446), ""), "null")</f>
        <v>3.9397988000001757E-2</v>
      </c>
      <c r="U446">
        <f>ROUND(E446,0)</f>
        <v>98</v>
      </c>
      <c r="V446">
        <f>IFERROR(ROUND(I446,0),"null")</f>
        <v>96</v>
      </c>
      <c r="W446">
        <f>IFERROR(ROUND(M446,0), "null")</f>
        <v>99</v>
      </c>
      <c r="X446" t="str">
        <f>IF(AND(A447=A446, U447&gt;99, U446&gt;99), "full access", "")</f>
        <v/>
      </c>
      <c r="Y446" t="str">
        <f>IF(AND(A447=A446, V447&gt;99, V446&gt;99), "full access", "")</f>
        <v/>
      </c>
      <c r="Z446" t="str">
        <f>IF(AND(A447=A446, W447&gt;99, W446&gt;99), "full access", "")</f>
        <v/>
      </c>
      <c r="AA446">
        <f>IF(AND(ISNUMBER(S446), ISNUMBER(T446)), S446 - T446, "")</f>
        <v>4.6640173999998077E-2</v>
      </c>
      <c r="AB446" t="str">
        <f>_xlfn.XLOOKUP(A446, Regions!A:A, Regions!B:B, "Not Found")</f>
        <v>Europe &amp; Central Asia</v>
      </c>
    </row>
    <row r="447" spans="1:28" ht="12.75" x14ac:dyDescent="0.2">
      <c r="A447" s="1" t="s">
        <v>240</v>
      </c>
      <c r="B447" s="1">
        <v>2020</v>
      </c>
      <c r="C447" s="1">
        <v>33469.199220000002</v>
      </c>
      <c r="D447" s="1">
        <v>50.415996550000003</v>
      </c>
      <c r="E447" s="1">
        <v>97.828784850000005</v>
      </c>
      <c r="F447" s="1">
        <v>0</v>
      </c>
      <c r="G447" s="1">
        <v>0.22384422000000001</v>
      </c>
      <c r="H447" s="1">
        <v>1.947370925</v>
      </c>
      <c r="I447" s="1">
        <v>96.072582359999998</v>
      </c>
      <c r="J447" s="1">
        <v>0</v>
      </c>
      <c r="K447" s="1">
        <v>0</v>
      </c>
      <c r="L447" s="1">
        <v>3.927417637</v>
      </c>
      <c r="M447" s="1">
        <v>99.556005560000003</v>
      </c>
      <c r="N447" s="1">
        <v>0</v>
      </c>
      <c r="O447" s="1">
        <v>0.44399444339999999</v>
      </c>
      <c r="P447" s="1">
        <v>0</v>
      </c>
      <c r="Q447" s="1">
        <f>IF(A447=A446, B447-B446,"")</f>
        <v>5</v>
      </c>
      <c r="R447" t="str">
        <f>IFERROR(IF(A448=A447, (E448-E447)/(B448-B447), ""), "null")</f>
        <v/>
      </c>
      <c r="S447" t="str">
        <f>IFERROR(IF(A448=A447, (I448-I447)/(B448-B447), ""), "null")</f>
        <v/>
      </c>
      <c r="T447" t="str">
        <f>IFERROR(IF(A448=A447, (M448-M447)/(B448-B447), ""), "null")</f>
        <v/>
      </c>
      <c r="U447">
        <f>ROUND(E447,0)</f>
        <v>98</v>
      </c>
      <c r="V447">
        <f>IFERROR(ROUND(I447,0),"null")</f>
        <v>96</v>
      </c>
      <c r="W447">
        <f>IFERROR(ROUND(M447,0), "null")</f>
        <v>100</v>
      </c>
      <c r="X447" t="str">
        <f>IF(AND(A448=A447, U448&gt;99, U447&gt;99), "full access", "")</f>
        <v/>
      </c>
      <c r="Y447" t="str">
        <f>IF(AND(A448=A447, V448&gt;99, V447&gt;99), "full access", "")</f>
        <v/>
      </c>
      <c r="Z447" t="str">
        <f>IF(AND(A448=A447, W448&gt;99, W447&gt;99), "full access", "")</f>
        <v/>
      </c>
      <c r="AA447" t="str">
        <f>IF(AND(ISNUMBER(S447), ISNUMBER(T447)), S447 - T447, "")</f>
        <v/>
      </c>
      <c r="AB447" t="str">
        <f>_xlfn.XLOOKUP(A447, Regions!A:A, Regions!B:B, "Not Found")</f>
        <v>Europe &amp; Central Asia</v>
      </c>
    </row>
    <row r="448" spans="1:28" ht="12.75" x14ac:dyDescent="0.2">
      <c r="A448" s="1" t="s">
        <v>241</v>
      </c>
      <c r="B448" s="1">
        <v>2015</v>
      </c>
      <c r="C448" s="1">
        <v>271.1279907</v>
      </c>
      <c r="D448" s="1">
        <v>24.961002350000001</v>
      </c>
      <c r="E448" s="1">
        <v>89.988176490000001</v>
      </c>
      <c r="F448" s="1">
        <v>1.05094321</v>
      </c>
      <c r="G448" s="1">
        <v>1.545004807</v>
      </c>
      <c r="H448" s="1">
        <v>7.4158754880000002</v>
      </c>
      <c r="I448" s="1">
        <v>86.978050659999994</v>
      </c>
      <c r="J448" s="1">
        <v>1.234982464</v>
      </c>
      <c r="K448" s="1">
        <v>1.9042720630000001</v>
      </c>
      <c r="L448" s="1">
        <v>9.8826948130000005</v>
      </c>
      <c r="M448" s="1">
        <v>99.037355989999995</v>
      </c>
      <c r="N448" s="1">
        <v>0.49767515569999998</v>
      </c>
      <c r="O448" s="1">
        <v>0.46496885310000002</v>
      </c>
      <c r="P448" s="1">
        <v>0</v>
      </c>
      <c r="Q448" s="1" t="str">
        <f>IF(A448=A447, B448-B447,"")</f>
        <v/>
      </c>
      <c r="R448">
        <f>IFERROR(IF(A449=A448, (E449-E448)/(B449-B448), ""), "null")</f>
        <v>0.24860285199999907</v>
      </c>
      <c r="S448">
        <f>IFERROR(IF(A449=A448, (I449-I448)/(B449-B448), ""), "null")</f>
        <v>0.28383011399999986</v>
      </c>
      <c r="T448">
        <f>IFERROR(IF(A449=A448, (M449-M448)/(B449-B448), ""), "null")</f>
        <v>9.2528802000001062E-2</v>
      </c>
      <c r="U448">
        <f>ROUND(E448,0)</f>
        <v>90</v>
      </c>
      <c r="V448">
        <f>IFERROR(ROUND(I448,0),"null")</f>
        <v>87</v>
      </c>
      <c r="W448">
        <f>IFERROR(ROUND(M448,0), "null")</f>
        <v>99</v>
      </c>
      <c r="X448" t="str">
        <f>IF(AND(A449=A448, U449&gt;99, U448&gt;99), "full access", "")</f>
        <v/>
      </c>
      <c r="Y448" t="str">
        <f>IF(AND(A449=A448, V449&gt;99, V448&gt;99), "full access", "")</f>
        <v/>
      </c>
      <c r="Z448" t="str">
        <f>IF(AND(A449=A448, W449&gt;99, W448&gt;99), "full access", "")</f>
        <v/>
      </c>
      <c r="AA448">
        <f>IF(AND(ISNUMBER(S448), ISNUMBER(T448)), S448 - T448, "")</f>
        <v>0.19130131199999878</v>
      </c>
      <c r="AB448" t="str">
        <f>_xlfn.XLOOKUP(A448, Regions!A:A, Regions!B:B, "Not Found")</f>
        <v>East Asia &amp; Pacific</v>
      </c>
    </row>
    <row r="449" spans="1:28" ht="12.75" x14ac:dyDescent="0.2">
      <c r="A449" s="1" t="s">
        <v>241</v>
      </c>
      <c r="B449" s="1">
        <v>2020</v>
      </c>
      <c r="C449" s="1">
        <v>307.14999390000003</v>
      </c>
      <c r="D449" s="1">
        <v>25.525001530000001</v>
      </c>
      <c r="E449" s="1">
        <v>91.231190749999996</v>
      </c>
      <c r="F449" s="1">
        <v>1.0623850500000001</v>
      </c>
      <c r="G449" s="1">
        <v>0</v>
      </c>
      <c r="H449" s="1">
        <v>7.706424202</v>
      </c>
      <c r="I449" s="1">
        <v>88.397201229999993</v>
      </c>
      <c r="J449" s="1">
        <v>1.255132675</v>
      </c>
      <c r="K449" s="1">
        <v>0</v>
      </c>
      <c r="L449" s="1">
        <v>10.3476661</v>
      </c>
      <c r="M449" s="1">
        <v>99.5</v>
      </c>
      <c r="N449" s="1">
        <v>0.5</v>
      </c>
      <c r="O449" s="1">
        <v>0</v>
      </c>
      <c r="P449" s="1">
        <v>0</v>
      </c>
      <c r="Q449" s="1">
        <f>IF(A449=A448, B449-B448,"")</f>
        <v>5</v>
      </c>
      <c r="R449" t="str">
        <f>IFERROR(IF(A450=A449, (E450-E449)/(B450-B449), ""), "null")</f>
        <v/>
      </c>
      <c r="S449" t="str">
        <f>IFERROR(IF(A450=A449, (I450-I449)/(B450-B449), ""), "null")</f>
        <v/>
      </c>
      <c r="T449" t="str">
        <f>IFERROR(IF(A450=A449, (M450-M449)/(B450-B449), ""), "null")</f>
        <v/>
      </c>
      <c r="U449">
        <f>ROUND(E449,0)</f>
        <v>91</v>
      </c>
      <c r="V449">
        <f>IFERROR(ROUND(I449,0),"null")</f>
        <v>88</v>
      </c>
      <c r="W449">
        <f>IFERROR(ROUND(M449,0), "null")</f>
        <v>100</v>
      </c>
      <c r="X449" t="str">
        <f>IF(AND(A450=A449, U450&gt;99, U449&gt;99), "full access", "")</f>
        <v/>
      </c>
      <c r="Y449" t="str">
        <f>IF(AND(A450=A449, V450&gt;99, V449&gt;99), "full access", "")</f>
        <v/>
      </c>
      <c r="Z449" t="str">
        <f>IF(AND(A450=A449, W450&gt;99, W449&gt;99), "full access", "")</f>
        <v/>
      </c>
      <c r="AA449" t="str">
        <f>IF(AND(ISNUMBER(S449), ISNUMBER(T449)), S449 - T449, "")</f>
        <v/>
      </c>
      <c r="AB449" t="str">
        <f>_xlfn.XLOOKUP(A449, Regions!A:A, Regions!B:B, "Not Found")</f>
        <v>East Asia &amp; Pacific</v>
      </c>
    </row>
    <row r="450" spans="1:28" ht="12.75" x14ac:dyDescent="0.2">
      <c r="A450" s="1" t="s">
        <v>242</v>
      </c>
      <c r="B450" s="1">
        <v>2015</v>
      </c>
      <c r="C450" s="1">
        <v>30081.82617</v>
      </c>
      <c r="D450" s="1">
        <v>88.153999330000005</v>
      </c>
      <c r="E450" s="1">
        <v>94.571275009999994</v>
      </c>
      <c r="F450" s="1">
        <v>0.47523253770000001</v>
      </c>
      <c r="G450" s="1">
        <v>3.5752642610000001</v>
      </c>
      <c r="H450" s="1">
        <v>1.3782281919999999</v>
      </c>
      <c r="I450" s="1" t="s">
        <v>21</v>
      </c>
      <c r="J450" s="1" t="s">
        <v>21</v>
      </c>
      <c r="K450" s="1" t="s">
        <v>21</v>
      </c>
      <c r="L450" s="1" t="s">
        <v>21</v>
      </c>
      <c r="M450" s="1" t="s">
        <v>21</v>
      </c>
      <c r="N450" s="1" t="s">
        <v>21</v>
      </c>
      <c r="O450" s="1" t="s">
        <v>21</v>
      </c>
      <c r="P450" s="1" t="s">
        <v>21</v>
      </c>
      <c r="Q450" s="1" t="str">
        <f>IF(A450=A449, B450-B449,"")</f>
        <v/>
      </c>
      <c r="R450">
        <f>IFERROR(IF(A451=A450, (E451-E450)/(B451-B450), ""), "null")</f>
        <v>-0.17709485999999969</v>
      </c>
      <c r="S450" t="str">
        <f>IFERROR(IF(A451=A450, (I451-I450)/(B451-B450), ""), "null")</f>
        <v>null</v>
      </c>
      <c r="T450" t="str">
        <f>IFERROR(IF(A451=A450, (M451-M450)/(B451-B450), ""), "null")</f>
        <v>null</v>
      </c>
      <c r="U450">
        <f>ROUND(E450,0)</f>
        <v>95</v>
      </c>
      <c r="V450" t="str">
        <f>IFERROR(ROUND(I450,0),"null")</f>
        <v>null</v>
      </c>
      <c r="W450" t="str">
        <f>IFERROR(ROUND(M450,0), "null")</f>
        <v>null</v>
      </c>
      <c r="X450" t="str">
        <f>IF(AND(A451=A450, U451&gt;99, U450&gt;99), "full access", "")</f>
        <v/>
      </c>
      <c r="Y450" t="str">
        <f>IF(AND(A451=A450, V451&gt;99, V450&gt;99), "full access", "")</f>
        <v>full access</v>
      </c>
      <c r="Z450" t="str">
        <f>IF(AND(A451=A450, W451&gt;99, W450&gt;99), "full access", "")</f>
        <v>full access</v>
      </c>
      <c r="AA450" t="str">
        <f>IF(AND(ISNUMBER(S450), ISNUMBER(T450)), S450 - T450, "")</f>
        <v/>
      </c>
      <c r="AB450" t="str">
        <f>_xlfn.XLOOKUP(A450, Regions!A:A, Regions!B:B, "Not Found")</f>
        <v>Latin America &amp; Caribbean</v>
      </c>
    </row>
    <row r="451" spans="1:28" ht="12.75" x14ac:dyDescent="0.2">
      <c r="A451" s="1" t="s">
        <v>242</v>
      </c>
      <c r="B451" s="1">
        <v>2020</v>
      </c>
      <c r="C451" s="1">
        <v>28435.943360000001</v>
      </c>
      <c r="D451" s="1">
        <v>88.278999330000005</v>
      </c>
      <c r="E451" s="1">
        <v>93.685800709999995</v>
      </c>
      <c r="F451" s="1">
        <v>0.4707829181</v>
      </c>
      <c r="G451" s="1">
        <v>5.8434163730000002</v>
      </c>
      <c r="H451" s="1" t="s">
        <v>21</v>
      </c>
      <c r="I451" s="1" t="s">
        <v>21</v>
      </c>
      <c r="J451" s="1" t="s">
        <v>21</v>
      </c>
      <c r="K451" s="1" t="s">
        <v>21</v>
      </c>
      <c r="L451" s="1" t="s">
        <v>21</v>
      </c>
      <c r="M451" s="1" t="s">
        <v>21</v>
      </c>
      <c r="N451" s="1" t="s">
        <v>21</v>
      </c>
      <c r="O451" s="1" t="s">
        <v>21</v>
      </c>
      <c r="P451" s="1" t="s">
        <v>21</v>
      </c>
      <c r="Q451" s="1">
        <f>IF(A451=A450, B451-B450,"")</f>
        <v>5</v>
      </c>
      <c r="R451" t="str">
        <f>IFERROR(IF(A452=A451, (E452-E451)/(B452-B451), ""), "null")</f>
        <v/>
      </c>
      <c r="S451" t="str">
        <f>IFERROR(IF(A452=A451, (I452-I451)/(B452-B451), ""), "null")</f>
        <v/>
      </c>
      <c r="T451" t="str">
        <f>IFERROR(IF(A452=A451, (M452-M451)/(B452-B451), ""), "null")</f>
        <v/>
      </c>
      <c r="U451">
        <f>ROUND(E451,0)</f>
        <v>94</v>
      </c>
      <c r="V451" t="str">
        <f>IFERROR(ROUND(I451,0),"null")</f>
        <v>null</v>
      </c>
      <c r="W451" t="str">
        <f>IFERROR(ROUND(M451,0), "null")</f>
        <v>null</v>
      </c>
      <c r="X451" t="str">
        <f>IF(AND(A452=A451, U452&gt;99, U451&gt;99), "full access", "")</f>
        <v/>
      </c>
      <c r="Y451" t="str">
        <f>IF(AND(A452=A451, V452&gt;99, V451&gt;99), "full access", "")</f>
        <v/>
      </c>
      <c r="Z451" t="str">
        <f>IF(AND(A452=A451, W452&gt;99, W451&gt;99), "full access", "")</f>
        <v/>
      </c>
      <c r="AA451" t="str">
        <f>IF(AND(ISNUMBER(S451), ISNUMBER(T451)), S451 - T451, "")</f>
        <v/>
      </c>
      <c r="AB451" t="str">
        <f>_xlfn.XLOOKUP(A451, Regions!A:A, Regions!B:B, "Not Found")</f>
        <v>Latin America &amp; Caribbean</v>
      </c>
    </row>
    <row r="452" spans="1:28" ht="12.75" x14ac:dyDescent="0.2">
      <c r="A452" s="1" t="s">
        <v>243</v>
      </c>
      <c r="B452" s="1">
        <v>2015</v>
      </c>
      <c r="C452" s="1">
        <v>92677.078129999994</v>
      </c>
      <c r="D452" s="1">
        <v>33.80900192</v>
      </c>
      <c r="E452" s="1">
        <v>93.328060579999999</v>
      </c>
      <c r="F452" s="1">
        <v>5.2071837849999997E-2</v>
      </c>
      <c r="G452" s="1">
        <v>6.1636180359999999</v>
      </c>
      <c r="H452" s="1">
        <v>0.45624954629999998</v>
      </c>
      <c r="I452" s="1">
        <v>90.833067990000004</v>
      </c>
      <c r="J452" s="1">
        <v>0</v>
      </c>
      <c r="K452" s="1">
        <v>8.4776395650000005</v>
      </c>
      <c r="L452" s="1">
        <v>0.68929244290000002</v>
      </c>
      <c r="M452" s="1">
        <v>98.212743520000004</v>
      </c>
      <c r="N452" s="1">
        <v>0.15401768120000001</v>
      </c>
      <c r="O452" s="1">
        <v>1.6332387960000001</v>
      </c>
      <c r="P452" s="1">
        <v>0</v>
      </c>
      <c r="Q452" s="1" t="str">
        <f>IF(A452=A451, B452-B451,"")</f>
        <v/>
      </c>
      <c r="R452">
        <f>IFERROR(IF(A453=A452, (E453-E452)/(B453-B452), ""), "null")</f>
        <v>0.71125925800000123</v>
      </c>
      <c r="S452">
        <f>IFERROR(IF(A453=A452, (I453-I452)/(B453-B452), ""), "null")</f>
        <v>0.93629408999999841</v>
      </c>
      <c r="T452">
        <f>IFERROR(IF(A453=A452, (M453-M452)/(B453-B452), ""), "null")</f>
        <v>0.1940592979999991</v>
      </c>
      <c r="U452">
        <f>ROUND(E452,0)</f>
        <v>93</v>
      </c>
      <c r="V452">
        <f>IFERROR(ROUND(I452,0),"null")</f>
        <v>91</v>
      </c>
      <c r="W452">
        <f>IFERROR(ROUND(M452,0), "null")</f>
        <v>98</v>
      </c>
      <c r="X452" t="str">
        <f>IF(AND(A453=A452, U453&gt;99, U452&gt;99), "full access", "")</f>
        <v/>
      </c>
      <c r="Y452" t="str">
        <f>IF(AND(A453=A452, V453&gt;99, V452&gt;99), "full access", "")</f>
        <v/>
      </c>
      <c r="Z452" t="str">
        <f>IF(AND(A453=A452, W453&gt;99, W452&gt;99), "full access", "")</f>
        <v/>
      </c>
      <c r="AA452">
        <f>IF(AND(ISNUMBER(S452), ISNUMBER(T452)), S452 - T452, "")</f>
        <v>0.74223479199999931</v>
      </c>
      <c r="AB452" t="str">
        <f>_xlfn.XLOOKUP(A452, Regions!A:A, Regions!B:B, "Not Found")</f>
        <v>East Asia &amp; Pacific</v>
      </c>
    </row>
    <row r="453" spans="1:28" ht="12.75" x14ac:dyDescent="0.2">
      <c r="A453" s="1" t="s">
        <v>243</v>
      </c>
      <c r="B453" s="1">
        <v>2020</v>
      </c>
      <c r="C453" s="1">
        <v>97338.585940000004</v>
      </c>
      <c r="D453" s="1">
        <v>37.340000150000002</v>
      </c>
      <c r="E453" s="1">
        <v>96.884356870000005</v>
      </c>
      <c r="F453" s="1">
        <v>0</v>
      </c>
      <c r="G453" s="1">
        <v>3.1156431260000002</v>
      </c>
      <c r="H453" s="1">
        <v>0</v>
      </c>
      <c r="I453" s="1">
        <v>95.514538439999995</v>
      </c>
      <c r="J453" s="1">
        <v>0</v>
      </c>
      <c r="K453" s="1">
        <v>4.4854615600000001</v>
      </c>
      <c r="L453" s="1">
        <v>0</v>
      </c>
      <c r="M453" s="1">
        <v>99.183040009999999</v>
      </c>
      <c r="N453" s="1">
        <v>0</v>
      </c>
      <c r="O453" s="1">
        <v>0.81695998700000005</v>
      </c>
      <c r="P453" s="1">
        <v>0</v>
      </c>
      <c r="Q453" s="1">
        <f>IF(A453=A452, B453-B452,"")</f>
        <v>5</v>
      </c>
      <c r="R453" t="str">
        <f>IFERROR(IF(A454=A453, (E454-E453)/(B454-B453), ""), "null")</f>
        <v/>
      </c>
      <c r="S453" t="str">
        <f>IFERROR(IF(A454=A453, (I454-I453)/(B454-B453), ""), "null")</f>
        <v/>
      </c>
      <c r="T453" t="str">
        <f>IFERROR(IF(A454=A453, (M454-M453)/(B454-B453), ""), "null")</f>
        <v/>
      </c>
      <c r="U453">
        <f>ROUND(E453,0)</f>
        <v>97</v>
      </c>
      <c r="V453">
        <f>IFERROR(ROUND(I453,0),"null")</f>
        <v>96</v>
      </c>
      <c r="W453">
        <f>IFERROR(ROUND(M453,0), "null")</f>
        <v>99</v>
      </c>
      <c r="X453" t="str">
        <f>IF(AND(A454=A453, U454&gt;99, U453&gt;99), "full access", "")</f>
        <v/>
      </c>
      <c r="Y453" t="str">
        <f>IF(AND(A454=A453, V454&gt;99, V453&gt;99), "full access", "")</f>
        <v/>
      </c>
      <c r="Z453" t="str">
        <f>IF(AND(A454=A453, W454&gt;99, W453&gt;99), "full access", "")</f>
        <v/>
      </c>
      <c r="AA453" t="str">
        <f>IF(AND(ISNUMBER(S453), ISNUMBER(T453)), S453 - T453, "")</f>
        <v/>
      </c>
      <c r="AB453" t="str">
        <f>_xlfn.XLOOKUP(A453, Regions!A:A, Regions!B:B, "Not Found")</f>
        <v>East Asia &amp; Pacific</v>
      </c>
    </row>
    <row r="454" spans="1:28" ht="12.75" x14ac:dyDescent="0.2">
      <c r="A454" s="1" t="s">
        <v>244</v>
      </c>
      <c r="B454" s="1">
        <v>2015</v>
      </c>
      <c r="C454" s="1">
        <v>12.26200008</v>
      </c>
      <c r="D454" s="1">
        <v>0</v>
      </c>
      <c r="E454" s="1">
        <v>99.321381529999996</v>
      </c>
      <c r="F454" s="1">
        <v>0</v>
      </c>
      <c r="G454" s="1">
        <v>0.67861847409999998</v>
      </c>
      <c r="H454" s="1">
        <v>0</v>
      </c>
      <c r="I454" s="1">
        <v>99.321381529999996</v>
      </c>
      <c r="J454" s="1">
        <v>0</v>
      </c>
      <c r="K454" s="1">
        <v>0.67861847409999998</v>
      </c>
      <c r="L454" s="1">
        <v>0</v>
      </c>
      <c r="M454" s="1" t="s">
        <v>21</v>
      </c>
      <c r="N454" s="1" t="s">
        <v>21</v>
      </c>
      <c r="O454" s="1" t="s">
        <v>21</v>
      </c>
      <c r="P454" s="1" t="s">
        <v>21</v>
      </c>
      <c r="Q454" s="1" t="str">
        <f>IF(A454=A453, B454-B453,"")</f>
        <v/>
      </c>
      <c r="R454">
        <f>IFERROR(IF(A455=A454, (E455-E454)/(B455-B454), ""), "null")</f>
        <v>-3.5618833999998857E-2</v>
      </c>
      <c r="S454">
        <f>IFERROR(IF(A455=A454, (I455-I454)/(B455-B454), ""), "null")</f>
        <v>-3.5618833999998857E-2</v>
      </c>
      <c r="T454" t="str">
        <f>IFERROR(IF(A455=A454, (M455-M454)/(B455-B454), ""), "null")</f>
        <v>null</v>
      </c>
      <c r="U454">
        <f>ROUND(E454,0)</f>
        <v>99</v>
      </c>
      <c r="V454">
        <f>IFERROR(ROUND(I454,0),"null")</f>
        <v>99</v>
      </c>
      <c r="W454" t="str">
        <f>IFERROR(ROUND(M454,0), "null")</f>
        <v>null</v>
      </c>
      <c r="X454" t="str">
        <f>IF(AND(A455=A454, U455&gt;99, U454&gt;99), "full access", "")</f>
        <v/>
      </c>
      <c r="Y454" t="str">
        <f>IF(AND(A455=A454, V455&gt;99, V454&gt;99), "full access", "")</f>
        <v/>
      </c>
      <c r="Z454" t="str">
        <f>IF(AND(A455=A454, W455&gt;99, W454&gt;99), "full access", "")</f>
        <v>full access</v>
      </c>
      <c r="AA454" t="str">
        <f>IF(AND(ISNUMBER(S454), ISNUMBER(T454)), S454 - T454, "")</f>
        <v/>
      </c>
      <c r="AB454" t="str">
        <f>_xlfn.XLOOKUP(A454, Regions!A:A, Regions!B:B, "Not Found")</f>
        <v>East Asia &amp; Pacific</v>
      </c>
    </row>
    <row r="455" spans="1:28" ht="12.75" x14ac:dyDescent="0.2">
      <c r="A455" s="1" t="s">
        <v>244</v>
      </c>
      <c r="B455" s="1">
        <v>2020</v>
      </c>
      <c r="C455" s="1">
        <v>11.24600029</v>
      </c>
      <c r="D455" s="1">
        <v>0</v>
      </c>
      <c r="E455" s="1">
        <v>99.143287360000002</v>
      </c>
      <c r="F455" s="1">
        <v>0</v>
      </c>
      <c r="G455" s="1">
        <v>0.85671263900000005</v>
      </c>
      <c r="H455" s="1">
        <v>0</v>
      </c>
      <c r="I455" s="1">
        <v>99.143287360000002</v>
      </c>
      <c r="J455" s="1">
        <v>0</v>
      </c>
      <c r="K455" s="1">
        <v>0.85671263900000005</v>
      </c>
      <c r="L455" s="1">
        <v>0</v>
      </c>
      <c r="M455" s="1" t="s">
        <v>21</v>
      </c>
      <c r="N455" s="1" t="s">
        <v>21</v>
      </c>
      <c r="O455" s="1" t="s">
        <v>21</v>
      </c>
      <c r="P455" s="1" t="s">
        <v>21</v>
      </c>
      <c r="Q455" s="1">
        <f>IF(A455=A454, B455-B454,"")</f>
        <v>5</v>
      </c>
      <c r="R455" t="str">
        <f>IFERROR(IF(A456=A455, (E456-E455)/(B456-B455), ""), "null")</f>
        <v/>
      </c>
      <c r="S455" t="str">
        <f>IFERROR(IF(A456=A455, (I456-I455)/(B456-B455), ""), "null")</f>
        <v/>
      </c>
      <c r="T455" t="str">
        <f>IFERROR(IF(A456=A455, (M456-M455)/(B456-B455), ""), "null")</f>
        <v/>
      </c>
      <c r="U455">
        <f>ROUND(E455,0)</f>
        <v>99</v>
      </c>
      <c r="V455">
        <f>IFERROR(ROUND(I455,0),"null")</f>
        <v>99</v>
      </c>
      <c r="W455" t="str">
        <f>IFERROR(ROUND(M455,0), "null")</f>
        <v>null</v>
      </c>
      <c r="X455" t="str">
        <f>IF(AND(A456=A455, U456&gt;99, U455&gt;99), "full access", "")</f>
        <v/>
      </c>
      <c r="Y455" t="str">
        <f>IF(AND(A456=A455, V456&gt;99, V455&gt;99), "full access", "")</f>
        <v/>
      </c>
      <c r="Z455" t="str">
        <f>IF(AND(A456=A455, W456&gt;99, W455&gt;99), "full access", "")</f>
        <v/>
      </c>
      <c r="AA455" t="str">
        <f>IF(AND(ISNUMBER(S455), ISNUMBER(T455)), S455 - T455, "")</f>
        <v/>
      </c>
      <c r="AB455" t="str">
        <f>_xlfn.XLOOKUP(A455, Regions!A:A, Regions!B:B, "Not Found")</f>
        <v>East Asia &amp; Pacific</v>
      </c>
    </row>
    <row r="456" spans="1:28" ht="12.75" x14ac:dyDescent="0.2">
      <c r="A456" s="1" t="s">
        <v>245</v>
      </c>
      <c r="B456" s="1">
        <v>2015</v>
      </c>
      <c r="C456" s="1">
        <v>4529.1601559999999</v>
      </c>
      <c r="D456" s="1">
        <v>75.367996219999995</v>
      </c>
      <c r="E456" s="1">
        <v>96.379856709999999</v>
      </c>
      <c r="F456" s="1">
        <v>0.58753466440000002</v>
      </c>
      <c r="G456" s="1">
        <v>3.0326086220000001</v>
      </c>
      <c r="H456" s="1" t="s">
        <v>21</v>
      </c>
      <c r="I456" s="1">
        <v>95.381142350000005</v>
      </c>
      <c r="J456" s="1">
        <v>0.99273120920000002</v>
      </c>
      <c r="K456" s="1">
        <v>3.6261264409999998</v>
      </c>
      <c r="L456" s="1" t="s">
        <v>21</v>
      </c>
      <c r="M456" s="1">
        <v>96.706259619999997</v>
      </c>
      <c r="N456" s="1">
        <v>0.45510708030000002</v>
      </c>
      <c r="O456" s="1">
        <v>2.838633298</v>
      </c>
      <c r="P456" s="1" t="s">
        <v>21</v>
      </c>
      <c r="Q456" s="1" t="str">
        <f>IF(A456=A455, B456-B455,"")</f>
        <v/>
      </c>
      <c r="R456">
        <f>IFERROR(IF(A457=A456, (E457-E456)/(B457-B456), ""), "null")</f>
        <v>0.30010810200000149</v>
      </c>
      <c r="S456">
        <f>IFERROR(IF(A457=A456, (I457-I456)/(B457-B456), ""), "null")</f>
        <v>0.66688281399999882</v>
      </c>
      <c r="T456">
        <f>IFERROR(IF(A457=A456, (M457-M456)/(B457-B456), ""), "null")</f>
        <v>0.18414096200000074</v>
      </c>
      <c r="U456">
        <f>ROUND(E456,0)</f>
        <v>96</v>
      </c>
      <c r="V456">
        <f>IFERROR(ROUND(I456,0),"null")</f>
        <v>95</v>
      </c>
      <c r="W456">
        <f>IFERROR(ROUND(M456,0), "null")</f>
        <v>97</v>
      </c>
      <c r="X456" t="str">
        <f>IF(AND(A457=A456, U457&gt;99, U456&gt;99), "full access", "")</f>
        <v/>
      </c>
      <c r="Y456" t="str">
        <f>IF(AND(A457=A456, V457&gt;99, V456&gt;99), "full access", "")</f>
        <v/>
      </c>
      <c r="Z456" t="str">
        <f>IF(AND(A457=A456, W457&gt;99, W456&gt;99), "full access", "")</f>
        <v/>
      </c>
      <c r="AA456">
        <f>IF(AND(ISNUMBER(S456), ISNUMBER(T456)), S456 - T456, "")</f>
        <v>0.48274185199999808</v>
      </c>
      <c r="AB456" t="str">
        <f>_xlfn.XLOOKUP(A456, Regions!A:A, Regions!B:B, "Not Found")</f>
        <v>Europe &amp; Central Asia</v>
      </c>
    </row>
    <row r="457" spans="1:28" ht="12.75" x14ac:dyDescent="0.2">
      <c r="A457" s="1" t="s">
        <v>245</v>
      </c>
      <c r="B457" s="1">
        <v>2020</v>
      </c>
      <c r="C457" s="1">
        <v>5101.4160160000001</v>
      </c>
      <c r="D457" s="1">
        <v>76.718994140000007</v>
      </c>
      <c r="E457" s="1">
        <v>97.880397220000006</v>
      </c>
      <c r="F457" s="1">
        <v>1.029979486</v>
      </c>
      <c r="G457" s="1">
        <v>1.089623295</v>
      </c>
      <c r="H457" s="1" t="s">
        <v>21</v>
      </c>
      <c r="I457" s="1">
        <v>98.715556419999999</v>
      </c>
      <c r="J457" s="1">
        <v>0.31740062730000002</v>
      </c>
      <c r="K457" s="1">
        <v>0.96704295760000003</v>
      </c>
      <c r="L457" s="1" t="s">
        <v>21</v>
      </c>
      <c r="M457" s="1">
        <v>97.626964430000001</v>
      </c>
      <c r="N457" s="1">
        <v>1.246217358</v>
      </c>
      <c r="O457" s="1">
        <v>1.126818208</v>
      </c>
      <c r="P457" s="1" t="s">
        <v>21</v>
      </c>
      <c r="Q457" s="1">
        <f>IF(A457=A456, B457-B456,"")</f>
        <v>5</v>
      </c>
      <c r="R457" t="str">
        <f>IFERROR(IF(A458=A457, (E458-E457)/(B458-B457), ""), "null")</f>
        <v/>
      </c>
      <c r="S457" t="str">
        <f>IFERROR(IF(A458=A457, (I458-I457)/(B458-B457), ""), "null")</f>
        <v/>
      </c>
      <c r="T457" t="str">
        <f>IFERROR(IF(A458=A457, (M458-M457)/(B458-B457), ""), "null")</f>
        <v/>
      </c>
      <c r="U457">
        <f>ROUND(E457,0)</f>
        <v>98</v>
      </c>
      <c r="V457">
        <f>IFERROR(ROUND(I457,0),"null")</f>
        <v>99</v>
      </c>
      <c r="W457">
        <f>IFERROR(ROUND(M457,0), "null")</f>
        <v>98</v>
      </c>
      <c r="X457" t="str">
        <f>IF(AND(A458=A457, U458&gt;99, U457&gt;99), "full access", "")</f>
        <v/>
      </c>
      <c r="Y457" t="str">
        <f>IF(AND(A458=A457, V458&gt;99, V457&gt;99), "full access", "")</f>
        <v/>
      </c>
      <c r="Z457" t="str">
        <f>IF(AND(A458=A457, W458&gt;99, W457&gt;99), "full access", "")</f>
        <v/>
      </c>
      <c r="AA457" t="str">
        <f>IF(AND(ISNUMBER(S457), ISNUMBER(T457)), S457 - T457, "")</f>
        <v/>
      </c>
      <c r="AB457" t="str">
        <f>_xlfn.XLOOKUP(A457, Regions!A:A, Regions!B:B, "Not Found")</f>
        <v>Europe &amp; Central Asia</v>
      </c>
    </row>
    <row r="458" spans="1:28" ht="12.75" x14ac:dyDescent="0.2">
      <c r="A458" s="1" t="s">
        <v>246</v>
      </c>
      <c r="B458" s="1">
        <v>2015</v>
      </c>
      <c r="C458" s="1">
        <v>26497.880860000001</v>
      </c>
      <c r="D458" s="1">
        <v>34.777000430000001</v>
      </c>
      <c r="E458" s="1">
        <v>55.778868629999998</v>
      </c>
      <c r="F458" s="1">
        <v>26.035606600000001</v>
      </c>
      <c r="G458" s="1">
        <v>14.70974567</v>
      </c>
      <c r="H458" s="1">
        <v>3.4757790979999998</v>
      </c>
      <c r="I458" s="1">
        <v>44.958268160000003</v>
      </c>
      <c r="J458" s="1">
        <v>28.794611020000001</v>
      </c>
      <c r="K458" s="1">
        <v>21.10381293</v>
      </c>
      <c r="L458" s="1">
        <v>5.1433078959999996</v>
      </c>
      <c r="M458" s="1">
        <v>76.072511899999995</v>
      </c>
      <c r="N458" s="1">
        <v>20.861194009999998</v>
      </c>
      <c r="O458" s="1">
        <v>2.7179047039999999</v>
      </c>
      <c r="P458" s="1">
        <v>0.3483893924</v>
      </c>
      <c r="Q458" s="1" t="str">
        <f>IF(A458=A457, B458-B457,"")</f>
        <v/>
      </c>
      <c r="R458">
        <f>IFERROR(IF(A459=A458, (E459-E458)/(B459-B458), ""), "null")</f>
        <v>0.97694024200000062</v>
      </c>
      <c r="S458">
        <f>IFERROR(IF(A459=A458, (I459-I458)/(B459-B458), ""), "null")</f>
        <v>1.1446132419999997</v>
      </c>
      <c r="T458">
        <f>IFERROR(IF(A459=A458, (M459-M458)/(B459-B458), ""), "null")</f>
        <v>0.18832348800000034</v>
      </c>
      <c r="U458">
        <f>ROUND(E458,0)</f>
        <v>56</v>
      </c>
      <c r="V458">
        <f>IFERROR(ROUND(I458,0),"null")</f>
        <v>45</v>
      </c>
      <c r="W458">
        <f>IFERROR(ROUND(M458,0), "null")</f>
        <v>76</v>
      </c>
      <c r="X458" t="str">
        <f>IF(AND(A459=A458, U459&gt;99, U458&gt;99), "full access", "")</f>
        <v/>
      </c>
      <c r="Y458" t="str">
        <f>IF(AND(A459=A458, V459&gt;99, V458&gt;99), "full access", "")</f>
        <v/>
      </c>
      <c r="Z458" t="str">
        <f>IF(AND(A459=A458, W459&gt;99, W458&gt;99), "full access", "")</f>
        <v/>
      </c>
      <c r="AA458">
        <f>IF(AND(ISNUMBER(S458), ISNUMBER(T458)), S458 - T458, "")</f>
        <v>0.95628975399999938</v>
      </c>
      <c r="AB458" t="str">
        <f>_xlfn.XLOOKUP(A458, Regions!A:A, Regions!B:B, "Not Found")</f>
        <v>Europe &amp; Central Asia</v>
      </c>
    </row>
    <row r="459" spans="1:28" ht="12.75" x14ac:dyDescent="0.2">
      <c r="A459" s="1" t="s">
        <v>246</v>
      </c>
      <c r="B459" s="1">
        <v>2020</v>
      </c>
      <c r="C459" s="1">
        <v>29825.96875</v>
      </c>
      <c r="D459" s="1">
        <v>37.907997129999998</v>
      </c>
      <c r="E459" s="1">
        <v>60.663569840000001</v>
      </c>
      <c r="F459" s="1">
        <v>28.9627418</v>
      </c>
      <c r="G459" s="1">
        <v>7.77785276</v>
      </c>
      <c r="H459" s="1">
        <v>2.595835594</v>
      </c>
      <c r="I459" s="1">
        <v>50.681334370000002</v>
      </c>
      <c r="J459" s="1">
        <v>33.53021373</v>
      </c>
      <c r="K459" s="1">
        <v>11.60782393</v>
      </c>
      <c r="L459" s="1">
        <v>4.1806279780000004</v>
      </c>
      <c r="M459" s="1">
        <v>77.014129339999997</v>
      </c>
      <c r="N459" s="1">
        <v>21.481379369999999</v>
      </c>
      <c r="O459" s="1">
        <v>1.5044912859999999</v>
      </c>
      <c r="P459" s="1">
        <v>0</v>
      </c>
      <c r="Q459" s="1">
        <f>IF(A459=A458, B459-B458,"")</f>
        <v>5</v>
      </c>
      <c r="R459" t="str">
        <f>IFERROR(IF(A460=A459, (E460-E459)/(B460-B459), ""), "null")</f>
        <v/>
      </c>
      <c r="S459" t="str">
        <f>IFERROR(IF(A460=A459, (I460-I459)/(B460-B459), ""), "null")</f>
        <v/>
      </c>
      <c r="T459" t="str">
        <f>IFERROR(IF(A460=A459, (M460-M459)/(B460-B459), ""), "null")</f>
        <v/>
      </c>
      <c r="U459">
        <f>ROUND(E459,0)</f>
        <v>61</v>
      </c>
      <c r="V459">
        <f>IFERROR(ROUND(I459,0),"null")</f>
        <v>51</v>
      </c>
      <c r="W459">
        <f>IFERROR(ROUND(M459,0), "null")</f>
        <v>77</v>
      </c>
      <c r="X459" t="str">
        <f>IF(AND(A460=A459, U460&gt;99, U459&gt;99), "full access", "")</f>
        <v/>
      </c>
      <c r="Y459" t="str">
        <f>IF(AND(A460=A459, V460&gt;99, V459&gt;99), "full access", "")</f>
        <v/>
      </c>
      <c r="Z459" t="str">
        <f>IF(AND(A460=A459, W460&gt;99, W459&gt;99), "full access", "")</f>
        <v/>
      </c>
      <c r="AA459" t="str">
        <f>IF(AND(ISNUMBER(S459), ISNUMBER(T459)), S459 - T459, "")</f>
        <v/>
      </c>
      <c r="AB459" t="str">
        <f>_xlfn.XLOOKUP(A459, Regions!A:A, Regions!B:B, "Not Found")</f>
        <v>Europe &amp; Central Asia</v>
      </c>
    </row>
    <row r="460" spans="1:28" ht="12.75" x14ac:dyDescent="0.2">
      <c r="A460" s="1" t="s">
        <v>247</v>
      </c>
      <c r="B460" s="1">
        <v>2015</v>
      </c>
      <c r="C460" s="1">
        <v>15879.37012</v>
      </c>
      <c r="D460" s="1">
        <v>41.9070015</v>
      </c>
      <c r="E460" s="1">
        <v>61.338746280000002</v>
      </c>
      <c r="F460" s="1">
        <v>5.6539172300000002</v>
      </c>
      <c r="G460" s="1">
        <v>23.3359001</v>
      </c>
      <c r="H460" s="1">
        <v>9.6714363920000004</v>
      </c>
      <c r="I460" s="1">
        <v>43.616834320000002</v>
      </c>
      <c r="J460" s="1">
        <v>7.2108648679999998</v>
      </c>
      <c r="K460" s="1">
        <v>33.257219489999997</v>
      </c>
      <c r="L460" s="1">
        <v>15.915081320000001</v>
      </c>
      <c r="M460" s="1">
        <v>85.90549729</v>
      </c>
      <c r="N460" s="1">
        <v>3.495619671</v>
      </c>
      <c r="O460" s="1">
        <v>9.5826138469999993</v>
      </c>
      <c r="P460" s="1">
        <v>1.0162691930000001</v>
      </c>
      <c r="Q460" s="1" t="str">
        <f>IF(A460=A459, B460-B459,"")</f>
        <v/>
      </c>
      <c r="R460">
        <f>IFERROR(IF(A461=A460, (E461-E460)/(B461-B460), ""), "null")</f>
        <v>0.81472745800000013</v>
      </c>
      <c r="S460">
        <f>IFERROR(IF(A461=A460, (I461-I460)/(B461-B460), ""), "null")</f>
        <v>0.9220908019999996</v>
      </c>
      <c r="T460">
        <f>IFERROR(IF(A461=A460, (M461-M460)/(B461-B460), ""), "null")</f>
        <v>0.16567147400000123</v>
      </c>
      <c r="U460">
        <f>ROUND(E460,0)</f>
        <v>61</v>
      </c>
      <c r="V460">
        <f>IFERROR(ROUND(I460,0),"null")</f>
        <v>44</v>
      </c>
      <c r="W460">
        <f>IFERROR(ROUND(M460,0), "null")</f>
        <v>86</v>
      </c>
      <c r="X460" t="str">
        <f>IF(AND(A461=A460, U461&gt;99, U460&gt;99), "full access", "")</f>
        <v/>
      </c>
      <c r="Y460" t="str">
        <f>IF(AND(A461=A460, V461&gt;99, V460&gt;99), "full access", "")</f>
        <v/>
      </c>
      <c r="Z460" t="str">
        <f>IF(AND(A461=A460, W461&gt;99, W460&gt;99), "full access", "")</f>
        <v/>
      </c>
      <c r="AA460">
        <f>IF(AND(ISNUMBER(S460), ISNUMBER(T460)), S460 - T460, "")</f>
        <v>0.75641932799999834</v>
      </c>
      <c r="AB460" t="str">
        <f>_xlfn.XLOOKUP(A460, Regions!A:A, Regions!B:B, "Not Found")</f>
        <v>Sub-Saharan Africa</v>
      </c>
    </row>
    <row r="461" spans="1:28" ht="12.75" x14ac:dyDescent="0.2">
      <c r="A461" s="1" t="s">
        <v>247</v>
      </c>
      <c r="B461" s="1">
        <v>2020</v>
      </c>
      <c r="C461" s="1">
        <v>18383.95508</v>
      </c>
      <c r="D461" s="1">
        <v>44.6289978</v>
      </c>
      <c r="E461" s="1">
        <v>65.412383570000003</v>
      </c>
      <c r="F461" s="1">
        <v>6.1539390200000001</v>
      </c>
      <c r="G461" s="1">
        <v>21.576840709999999</v>
      </c>
      <c r="H461" s="1">
        <v>6.8568367060000002</v>
      </c>
      <c r="I461" s="1">
        <v>48.22728833</v>
      </c>
      <c r="J461" s="1">
        <v>8.3317036130000002</v>
      </c>
      <c r="K461" s="1">
        <v>31.608654439999999</v>
      </c>
      <c r="L461" s="1">
        <v>11.832353619999999</v>
      </c>
      <c r="M461" s="1">
        <v>86.733854660000006</v>
      </c>
      <c r="N461" s="1">
        <v>3.4519961939999999</v>
      </c>
      <c r="O461" s="1">
        <v>9.1304141049999998</v>
      </c>
      <c r="P461" s="1">
        <v>0.68373504630000004</v>
      </c>
      <c r="Q461" s="1">
        <f>IF(A461=A460, B461-B460,"")</f>
        <v>5</v>
      </c>
      <c r="R461" t="str">
        <f>IFERROR(IF(A462=A461, (E462-E461)/(B462-B461), ""), "null")</f>
        <v/>
      </c>
      <c r="S461" t="str">
        <f>IFERROR(IF(A462=A461, (I462-I461)/(B462-B461), ""), "null")</f>
        <v/>
      </c>
      <c r="T461" t="str">
        <f>IFERROR(IF(A462=A461, (M462-M461)/(B462-B461), ""), "null")</f>
        <v/>
      </c>
      <c r="U461">
        <f>ROUND(E461,0)</f>
        <v>65</v>
      </c>
      <c r="V461">
        <f>IFERROR(ROUND(I461,0),"null")</f>
        <v>48</v>
      </c>
      <c r="W461">
        <f>IFERROR(ROUND(M461,0), "null")</f>
        <v>87</v>
      </c>
      <c r="X461" t="str">
        <f>IF(AND(A462=A461, U462&gt;99, U461&gt;99), "full access", "")</f>
        <v/>
      </c>
      <c r="Y461" t="str">
        <f>IF(AND(A462=A461, V462&gt;99, V461&gt;99), "full access", "")</f>
        <v/>
      </c>
      <c r="Z461" t="str">
        <f>IF(AND(A462=A461, W462&gt;99, W461&gt;99), "full access", "")</f>
        <v/>
      </c>
      <c r="AA461" t="str">
        <f>IF(AND(ISNUMBER(S461), ISNUMBER(T461)), S461 - T461, "")</f>
        <v/>
      </c>
      <c r="AB461" t="str">
        <f>_xlfn.XLOOKUP(A461, Regions!A:A, Regions!B:B, "Not Found")</f>
        <v>Sub-Saharan Africa</v>
      </c>
    </row>
    <row r="462" spans="1:28" ht="12.75" x14ac:dyDescent="0.2">
      <c r="A462" s="1" t="s">
        <v>248</v>
      </c>
      <c r="B462" s="1">
        <v>2015</v>
      </c>
      <c r="C462" s="1" t="s">
        <v>249</v>
      </c>
      <c r="D462" s="1">
        <v>32</v>
      </c>
      <c r="E462" s="1">
        <v>65</v>
      </c>
      <c r="F462" s="1">
        <v>12</v>
      </c>
      <c r="G462" s="1">
        <v>16</v>
      </c>
      <c r="H462" s="1">
        <v>7</v>
      </c>
      <c r="I462" s="1">
        <v>51</v>
      </c>
      <c r="J462" s="1">
        <v>16</v>
      </c>
      <c r="K462" s="1">
        <v>23</v>
      </c>
      <c r="L462" s="1">
        <v>10</v>
      </c>
      <c r="M462" s="1">
        <v>94</v>
      </c>
      <c r="N462" s="1">
        <v>4</v>
      </c>
      <c r="O462" s="1">
        <v>2</v>
      </c>
      <c r="P462" s="1" t="s">
        <v>250</v>
      </c>
      <c r="Q462" s="1" t="str">
        <f>IF(A462=A461, B462-B461,"")</f>
        <v/>
      </c>
      <c r="R462">
        <f>IFERROR(IF(A463=A462, (E463-E462)/(B463-B462), ""), "null")</f>
        <v>-0.4</v>
      </c>
      <c r="S462">
        <f>IFERROR(IF(A463=A462, (I463-I462)/(B463-B462), ""), "null")</f>
        <v>-0.6</v>
      </c>
      <c r="T462">
        <f>IFERROR(IF(A463=A462, (M463-M462)/(B463-B462), ""), "null")</f>
        <v>-0.2</v>
      </c>
      <c r="U462">
        <f>ROUND(E462,0)</f>
        <v>65</v>
      </c>
      <c r="V462">
        <f>IFERROR(ROUND(I462,0),"null")</f>
        <v>51</v>
      </c>
      <c r="W462">
        <f>IFERROR(ROUND(M462,0), "null")</f>
        <v>94</v>
      </c>
      <c r="X462" t="str">
        <f>IF(AND(A463=A462, U463&gt;99, U462&gt;99), "full access", "")</f>
        <v/>
      </c>
      <c r="Y462" t="str">
        <f>IF(AND(A463=A462, V463&gt;99, V462&gt;99), "full access", "")</f>
        <v/>
      </c>
      <c r="Z462" t="str">
        <f>IF(AND(A463=A462, W463&gt;99, W462&gt;99), "full access", "")</f>
        <v/>
      </c>
      <c r="AA462">
        <f>IF(AND(ISNUMBER(S462), ISNUMBER(T462)), S462 - T462, "")</f>
        <v>-0.39999999999999997</v>
      </c>
      <c r="AB462" t="str">
        <f>_xlfn.XLOOKUP(A462, Regions!A:A, Regions!B:B, "Not Found")</f>
        <v>Sub-Saharan Africa</v>
      </c>
    </row>
    <row r="463" spans="1:28" ht="12.75" x14ac:dyDescent="0.2">
      <c r="A463" s="1" t="s">
        <v>248</v>
      </c>
      <c r="B463" s="1">
        <v>2020</v>
      </c>
      <c r="C463" s="1" t="s">
        <v>251</v>
      </c>
      <c r="D463" s="1">
        <v>32</v>
      </c>
      <c r="E463" s="1">
        <v>63</v>
      </c>
      <c r="F463" s="1">
        <v>14</v>
      </c>
      <c r="G463" s="1">
        <v>16</v>
      </c>
      <c r="H463" s="1">
        <v>7</v>
      </c>
      <c r="I463" s="1">
        <v>48</v>
      </c>
      <c r="J463" s="1">
        <v>19</v>
      </c>
      <c r="K463" s="1">
        <v>23</v>
      </c>
      <c r="L463" s="1">
        <v>10</v>
      </c>
      <c r="M463" s="1">
        <v>93</v>
      </c>
      <c r="N463" s="1">
        <v>5</v>
      </c>
      <c r="O463" s="1">
        <v>2</v>
      </c>
      <c r="P463" s="1" t="s">
        <v>250</v>
      </c>
      <c r="Q463" s="1">
        <f>IF(A463=A462, B463-B462,"")</f>
        <v>5</v>
      </c>
      <c r="R463" t="str">
        <f>IFERROR(IF(A464=A463, (E464-E463)/(B464-B463), ""), "null")</f>
        <v/>
      </c>
      <c r="S463" t="str">
        <f>IFERROR(IF(A464=A463, (I464-I463)/(B464-B463), ""), "null")</f>
        <v/>
      </c>
      <c r="T463" t="str">
        <f>IFERROR(IF(A464=A463, (M464-M463)/(B464-B463), ""), "null")</f>
        <v/>
      </c>
      <c r="U463">
        <f>ROUND(E463,0)</f>
        <v>63</v>
      </c>
      <c r="V463">
        <f>IFERROR(ROUND(I463,0),"null")</f>
        <v>48</v>
      </c>
      <c r="W463">
        <f>IFERROR(ROUND(M463,0), "null")</f>
        <v>93</v>
      </c>
      <c r="X463" t="str">
        <f>IF(AND(A464=A463, U464&gt;99, U463&gt;99), "full access", "")</f>
        <v/>
      </c>
      <c r="Y463" t="str">
        <f>IF(AND(A464=A463, V464&gt;99, V463&gt;99), "full access", "")</f>
        <v/>
      </c>
      <c r="Z463" t="str">
        <f>IF(AND(A464=A463, W464&gt;99, W463&gt;99), "full access", "")</f>
        <v/>
      </c>
      <c r="AA463" t="str">
        <f>IF(AND(ISNUMBER(S463), ISNUMBER(T463)), S463 - T463, "")</f>
        <v/>
      </c>
      <c r="AB463" t="str">
        <f>_xlfn.XLOOKUP(A463, Regions!A:A, Regions!B:B, "Not Found")</f>
        <v>Sub-Saharan Africa</v>
      </c>
    </row>
    <row r="464" spans="1:28" ht="15.75" customHeight="1" x14ac:dyDescent="0.2">
      <c r="Q464" s="1"/>
    </row>
  </sheetData>
  <sortState xmlns:xlrd2="http://schemas.microsoft.com/office/spreadsheetml/2017/richdata2" ref="A2:Q463">
    <sortCondition ref="A2:A463"/>
    <sortCondition ref="B2:B463"/>
  </sortState>
  <pageMargins left="0.7" right="0.7" top="0.75" bottom="0.75" header="0.3" footer="0.3"/>
  <ignoredErrors>
    <ignoredError sqref="Y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7"/>
  <sheetViews>
    <sheetView workbookViewId="0">
      <selection activeCell="G26" sqref="G26"/>
    </sheetView>
  </sheetViews>
  <sheetFormatPr defaultColWidth="12.5703125" defaultRowHeight="15.75" customHeight="1" x14ac:dyDescent="0.2"/>
  <cols>
    <col min="1" max="1" width="21" bestFit="1" customWidth="1"/>
    <col min="2" max="2" width="12" bestFit="1" customWidth="1"/>
    <col min="3" max="3" width="12.5703125" bestFit="1" customWidth="1"/>
    <col min="4" max="4" width="12" bestFit="1" customWidth="1"/>
    <col min="5" max="5" width="23.5703125" bestFit="1" customWidth="1"/>
    <col min="6" max="6" width="14.42578125" bestFit="1" customWidth="1"/>
    <col min="7" max="7" width="17.7109375" bestFit="1" customWidth="1"/>
    <col min="8" max="8" width="17.28515625" bestFit="1" customWidth="1"/>
    <col min="9" max="9" width="17.7109375" bestFit="1" customWidth="1"/>
    <col min="10" max="12" width="12" bestFit="1" customWidth="1"/>
    <col min="13" max="13" width="16.42578125" bestFit="1" customWidth="1"/>
    <col min="14" max="14" width="16" bestFit="1" customWidth="1"/>
    <col min="15" max="15" width="16.42578125" bestFit="1" customWidth="1"/>
    <col min="16" max="16" width="15.85546875" bestFit="1" customWidth="1"/>
    <col min="17" max="17" width="15.42578125" bestFit="1" customWidth="1"/>
    <col min="18" max="18" width="15.85546875" bestFit="1" customWidth="1"/>
    <col min="19" max="19" width="11.85546875" bestFit="1" customWidth="1"/>
    <col min="20" max="20" width="11.42578125" bestFit="1" customWidth="1"/>
    <col min="21" max="21" width="11.85546875" bestFit="1" customWidth="1"/>
    <col min="22" max="22" width="31.85546875" bestFit="1" customWidth="1"/>
    <col min="23" max="23" width="31.42578125" bestFit="1" customWidth="1"/>
    <col min="24" max="24" width="31.85546875" bestFit="1" customWidth="1"/>
    <col min="26" max="26" width="33.85546875" bestFit="1" customWidth="1"/>
    <col min="27" max="27" width="34.28515625" bestFit="1" customWidth="1"/>
  </cols>
  <sheetData>
    <row r="1" spans="1:27" ht="12.75" x14ac:dyDescent="0.2">
      <c r="A1" s="3" t="s">
        <v>252</v>
      </c>
      <c r="B1" s="3" t="s">
        <v>253</v>
      </c>
      <c r="C1" s="2" t="s">
        <v>254</v>
      </c>
      <c r="D1" s="2" t="s">
        <v>258</v>
      </c>
      <c r="E1" s="2" t="s">
        <v>259</v>
      </c>
      <c r="F1" s="2" t="s">
        <v>260</v>
      </c>
      <c r="G1" s="2" t="s">
        <v>261</v>
      </c>
      <c r="H1" s="2" t="s">
        <v>262</v>
      </c>
      <c r="I1" s="2" t="s">
        <v>263</v>
      </c>
      <c r="J1" s="2" t="s">
        <v>264</v>
      </c>
      <c r="K1" s="2" t="s">
        <v>265</v>
      </c>
      <c r="L1" s="2" t="s">
        <v>266</v>
      </c>
      <c r="M1" s="2" t="s">
        <v>267</v>
      </c>
      <c r="N1" s="2" t="s">
        <v>268</v>
      </c>
      <c r="O1" s="2" t="s">
        <v>269</v>
      </c>
      <c r="P1" s="2" t="s">
        <v>276</v>
      </c>
      <c r="Q1" s="2" t="s">
        <v>277</v>
      </c>
      <c r="R1" s="2" t="s">
        <v>278</v>
      </c>
      <c r="S1" s="2" t="s">
        <v>279</v>
      </c>
      <c r="T1" s="2" t="s">
        <v>280</v>
      </c>
      <c r="U1" s="2" t="s">
        <v>281</v>
      </c>
      <c r="V1" s="2" t="s">
        <v>282</v>
      </c>
      <c r="W1" s="2" t="s">
        <v>283</v>
      </c>
      <c r="X1" s="2" t="s">
        <v>284</v>
      </c>
      <c r="Y1" s="2" t="s">
        <v>285</v>
      </c>
      <c r="Z1" s="2" t="s">
        <v>286</v>
      </c>
      <c r="AA1" s="2" t="s">
        <v>287</v>
      </c>
    </row>
    <row r="2" spans="1:27" ht="15.75" customHeight="1" x14ac:dyDescent="0.2">
      <c r="A2">
        <f>ROUND(AVERAGEIF(Estimation!Q2:Q463, "&lt;&gt;"),2)</f>
        <v>4.8</v>
      </c>
      <c r="B2">
        <f>MIN(Estimation!Q2:Q463)</f>
        <v>1</v>
      </c>
      <c r="C2">
        <f>MAX(Estimation!Q2:Q463)</f>
        <v>5</v>
      </c>
      <c r="D2">
        <f>AVERAGE(Estimation!R:R)</f>
        <v>0.27699608209170329</v>
      </c>
      <c r="E2">
        <f>AVERAGE(Estimation!S:S)</f>
        <v>0.48445493171257475</v>
      </c>
      <c r="F2">
        <f>AVERAGE(Estimation!T:T)</f>
        <v>0.15446263686187856</v>
      </c>
      <c r="G2">
        <f>MIN(Estimation!R:R)</f>
        <v>-1.0217886739999997</v>
      </c>
      <c r="H2">
        <f>MIN(Estimation!S:S)</f>
        <v>-1.2273809599999992</v>
      </c>
      <c r="I2">
        <f>MIN(Estimation!T:T)</f>
        <v>-1.6200868119999996</v>
      </c>
      <c r="J2">
        <f>MAX(Estimation!R:R)</f>
        <v>2.7503264880000002</v>
      </c>
      <c r="K2">
        <f>MAX(Estimation!S:S)</f>
        <v>2.6678826380000005</v>
      </c>
      <c r="L2">
        <f>MAX(Estimation!T:T)</f>
        <v>2.6682118559999992</v>
      </c>
      <c r="M2">
        <f>COUNTIF(Estimation!R:R, "null")</f>
        <v>2</v>
      </c>
      <c r="N2">
        <f>COUNTIF(Estimation!S:S, "null")</f>
        <v>64</v>
      </c>
      <c r="O2">
        <f>COUNTIF(Estimation!T:T, "null")</f>
        <v>50</v>
      </c>
      <c r="P2">
        <f>COUNTIF(Estimation!X:X, "full access")</f>
        <v>63</v>
      </c>
      <c r="Q2">
        <f>COUNTIF(Estimation!Y:Y, "full access")</f>
        <v>90</v>
      </c>
      <c r="R2">
        <f>COUNTIF(Estimation!Z:Z, "full access")</f>
        <v>105</v>
      </c>
      <c r="S2">
        <f>COUNTIFS(Estimation!R:R, 0, Estimation!X:X, "&lt;&gt;full access")</f>
        <v>16</v>
      </c>
      <c r="T2">
        <f>COUNTIFS(Estimation!S:S, 0, Estimation!Y:Y, "&lt;&gt;full access")</f>
        <v>5</v>
      </c>
      <c r="U2">
        <f>COUNTIFS(Estimation!T:T, 0, Estimation!Z:Z, "&lt;&gt;full access")</f>
        <v>7</v>
      </c>
      <c r="V2">
        <f>COUNTIFS(Estimation!R:R, "&lt;0", Estimation!X:X, "&lt;&gt;full access")</f>
        <v>16</v>
      </c>
      <c r="W2">
        <f>COUNTIFS(Estimation!S:S, "&lt;0", Estimation!Y:Y, "&lt;&gt;full access")</f>
        <v>17</v>
      </c>
      <c r="X2">
        <f>COUNTIFS(Estimation!T:T, "&lt;0", Estimation!Z:Z, "&lt;&gt;full access")</f>
        <v>26</v>
      </c>
      <c r="Y2">
        <f>COUNTIFS(Estimation!R:R, "&gt;0", Estimation!X:X, "&lt;&gt;full access")</f>
        <v>135</v>
      </c>
      <c r="Z2">
        <f>COUNTIFS(Estimation!S:S, "&gt;0", Estimation!Y:Y, "&lt;&gt;full access")</f>
        <v>116</v>
      </c>
      <c r="AA2">
        <f>COUNTIFS(Estimation!T:T, "&gt;0", Estimation!Z:Z, "&lt;&gt;full access")</f>
        <v>93</v>
      </c>
    </row>
    <row r="18" spans="1:5" ht="15.75" customHeight="1" x14ac:dyDescent="0.2">
      <c r="A18" s="5" t="s">
        <v>301</v>
      </c>
      <c r="B18" t="s">
        <v>304</v>
      </c>
      <c r="C18" t="s">
        <v>305</v>
      </c>
      <c r="D18" t="s">
        <v>306</v>
      </c>
      <c r="E18" t="s">
        <v>307</v>
      </c>
    </row>
    <row r="19" spans="1:5" ht="15.75" customHeight="1" x14ac:dyDescent="0.2">
      <c r="A19" s="6" t="s">
        <v>293</v>
      </c>
      <c r="B19" s="4">
        <v>80</v>
      </c>
      <c r="C19" s="4">
        <v>0.27843490218750017</v>
      </c>
      <c r="D19" s="4">
        <v>0.50779480174999969</v>
      </c>
      <c r="E19" s="4">
        <v>0.23295792118518513</v>
      </c>
    </row>
    <row r="20" spans="1:5" ht="15.75" customHeight="1" x14ac:dyDescent="0.2">
      <c r="A20" s="6" t="s">
        <v>291</v>
      </c>
      <c r="B20" s="4">
        <v>128</v>
      </c>
      <c r="C20" s="4">
        <v>0.11168578069841299</v>
      </c>
      <c r="D20" s="4">
        <v>0.2244097083265307</v>
      </c>
      <c r="E20" s="4">
        <v>4.6995216415094437E-2</v>
      </c>
    </row>
    <row r="21" spans="1:5" ht="15.75" customHeight="1" x14ac:dyDescent="0.2">
      <c r="A21" s="6" t="s">
        <v>295</v>
      </c>
      <c r="B21" s="4">
        <v>94</v>
      </c>
      <c r="C21" s="4">
        <v>0.14756452421739147</v>
      </c>
      <c r="D21" s="4">
        <v>0.68031449695652146</v>
      </c>
      <c r="E21" s="4">
        <v>7.1521594482758646E-2</v>
      </c>
    </row>
    <row r="22" spans="1:5" ht="15.75" customHeight="1" x14ac:dyDescent="0.2">
      <c r="A22" s="6" t="s">
        <v>292</v>
      </c>
      <c r="B22" s="4">
        <v>20</v>
      </c>
      <c r="C22" s="4">
        <v>0.34556302339999972</v>
      </c>
      <c r="D22" s="4">
        <v>0.7369872289999998</v>
      </c>
      <c r="E22" s="4">
        <v>0.12397804499999905</v>
      </c>
    </row>
    <row r="23" spans="1:5" ht="15.75" customHeight="1" x14ac:dyDescent="0.2">
      <c r="A23" s="6" t="s">
        <v>296</v>
      </c>
      <c r="B23" s="4">
        <v>10</v>
      </c>
      <c r="C23" s="4">
        <v>1.7158395600000063E-2</v>
      </c>
      <c r="D23" s="4">
        <v>0.1423313100000011</v>
      </c>
      <c r="E23" s="4">
        <v>2.0331735000006291E-3</v>
      </c>
    </row>
    <row r="24" spans="1:5" ht="15.75" customHeight="1" x14ac:dyDescent="0.2">
      <c r="A24" s="6" t="s">
        <v>302</v>
      </c>
      <c r="B24" s="4">
        <v>6</v>
      </c>
      <c r="C24" s="4">
        <v>-5.2151133333334584E-3</v>
      </c>
      <c r="D24" s="4">
        <v>-2.4144972000000563E-2</v>
      </c>
      <c r="E24" s="4">
        <v>-0.31147841199999959</v>
      </c>
    </row>
    <row r="25" spans="1:5" ht="15.75" customHeight="1" x14ac:dyDescent="0.2">
      <c r="A25" s="6" t="s">
        <v>290</v>
      </c>
      <c r="B25" s="4">
        <v>22</v>
      </c>
      <c r="C25" s="4">
        <v>0.48023040018181767</v>
      </c>
      <c r="D25" s="4">
        <v>0.55914462672727272</v>
      </c>
      <c r="E25" s="4">
        <v>0.26548867309090962</v>
      </c>
    </row>
    <row r="26" spans="1:5" ht="15.75" customHeight="1" x14ac:dyDescent="0.2">
      <c r="A26" s="6" t="s">
        <v>294</v>
      </c>
      <c r="B26" s="4">
        <v>102</v>
      </c>
      <c r="C26" s="4">
        <v>0.58161221842156863</v>
      </c>
      <c r="D26" s="4">
        <v>0.61717190691666668</v>
      </c>
      <c r="E26" s="4">
        <v>0.28112805508333338</v>
      </c>
    </row>
    <row r="27" spans="1:5" ht="15.75" customHeight="1" x14ac:dyDescent="0.2">
      <c r="A27" s="6" t="s">
        <v>303</v>
      </c>
      <c r="B27" s="4">
        <v>462</v>
      </c>
      <c r="C27" s="4">
        <v>0.27699608209170307</v>
      </c>
      <c r="D27" s="4">
        <v>0.4844549317125747</v>
      </c>
      <c r="E27" s="4">
        <v>0.1544626368618785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F3E9-4B98-4C82-A23D-F2077444AEAA}">
  <dimension ref="A1:B233"/>
  <sheetViews>
    <sheetView tabSelected="1" workbookViewId="0">
      <selection activeCell="H20" sqref="H20"/>
    </sheetView>
  </sheetViews>
  <sheetFormatPr defaultRowHeight="12.75" x14ac:dyDescent="0.2"/>
  <cols>
    <col min="1" max="1" width="34" bestFit="1" customWidth="1"/>
    <col min="2" max="2" width="23.5703125" bestFit="1" customWidth="1"/>
  </cols>
  <sheetData>
    <row r="1" spans="1:2" x14ac:dyDescent="0.2">
      <c r="A1" t="s">
        <v>0</v>
      </c>
      <c r="B1" t="s">
        <v>289</v>
      </c>
    </row>
    <row r="2" spans="1:2" x14ac:dyDescent="0.2">
      <c r="A2" t="s">
        <v>17</v>
      </c>
      <c r="B2" t="s">
        <v>290</v>
      </c>
    </row>
    <row r="3" spans="1:2" x14ac:dyDescent="0.2">
      <c r="A3" t="s">
        <v>18</v>
      </c>
      <c r="B3" t="s">
        <v>291</v>
      </c>
    </row>
    <row r="4" spans="1:2" x14ac:dyDescent="0.2">
      <c r="A4" t="s">
        <v>19</v>
      </c>
      <c r="B4" t="s">
        <v>292</v>
      </c>
    </row>
    <row r="5" spans="1:2" x14ac:dyDescent="0.2">
      <c r="A5" t="s">
        <v>20</v>
      </c>
      <c r="B5" t="s">
        <v>293</v>
      </c>
    </row>
    <row r="6" spans="1:2" x14ac:dyDescent="0.2">
      <c r="A6" t="s">
        <v>22</v>
      </c>
      <c r="B6" t="s">
        <v>291</v>
      </c>
    </row>
    <row r="7" spans="1:2" x14ac:dyDescent="0.2">
      <c r="A7" t="s">
        <v>23</v>
      </c>
      <c r="B7" t="s">
        <v>294</v>
      </c>
    </row>
    <row r="8" spans="1:2" x14ac:dyDescent="0.2">
      <c r="A8" t="s">
        <v>24</v>
      </c>
      <c r="B8" t="s">
        <v>295</v>
      </c>
    </row>
    <row r="9" spans="1:2" x14ac:dyDescent="0.2">
      <c r="A9" t="s">
        <v>25</v>
      </c>
      <c r="B9" t="s">
        <v>295</v>
      </c>
    </row>
    <row r="10" spans="1:2" x14ac:dyDescent="0.2">
      <c r="A10" t="s">
        <v>26</v>
      </c>
      <c r="B10" t="s">
        <v>295</v>
      </c>
    </row>
    <row r="11" spans="1:2" x14ac:dyDescent="0.2">
      <c r="A11" t="s">
        <v>27</v>
      </c>
      <c r="B11" t="s">
        <v>291</v>
      </c>
    </row>
    <row r="12" spans="1:2" x14ac:dyDescent="0.2">
      <c r="A12" t="s">
        <v>28</v>
      </c>
      <c r="B12" t="s">
        <v>295</v>
      </c>
    </row>
    <row r="13" spans="1:2" x14ac:dyDescent="0.2">
      <c r="A13" t="s">
        <v>29</v>
      </c>
      <c r="B13" t="s">
        <v>293</v>
      </c>
    </row>
    <row r="14" spans="1:2" x14ac:dyDescent="0.2">
      <c r="A14" t="s">
        <v>30</v>
      </c>
      <c r="B14" t="s">
        <v>291</v>
      </c>
    </row>
    <row r="15" spans="1:2" x14ac:dyDescent="0.2">
      <c r="A15" t="s">
        <v>31</v>
      </c>
      <c r="B15" t="s">
        <v>291</v>
      </c>
    </row>
    <row r="16" spans="1:2" x14ac:dyDescent="0.2">
      <c r="A16" t="s">
        <v>32</v>
      </c>
      <c r="B16" t="s">
        <v>295</v>
      </c>
    </row>
    <row r="17" spans="1:2" x14ac:dyDescent="0.2">
      <c r="A17" t="s">
        <v>33</v>
      </c>
      <c r="B17" t="s">
        <v>291</v>
      </c>
    </row>
    <row r="18" spans="1:2" x14ac:dyDescent="0.2">
      <c r="A18" t="s">
        <v>34</v>
      </c>
      <c r="B18" t="s">
        <v>290</v>
      </c>
    </row>
    <row r="19" spans="1:2" x14ac:dyDescent="0.2">
      <c r="A19" t="s">
        <v>35</v>
      </c>
      <c r="B19" t="s">
        <v>295</v>
      </c>
    </row>
    <row r="20" spans="1:2" x14ac:dyDescent="0.2">
      <c r="A20" t="s">
        <v>36</v>
      </c>
      <c r="B20" t="s">
        <v>291</v>
      </c>
    </row>
    <row r="21" spans="1:2" x14ac:dyDescent="0.2">
      <c r="A21" t="s">
        <v>37</v>
      </c>
      <c r="B21" t="s">
        <v>291</v>
      </c>
    </row>
    <row r="22" spans="1:2" x14ac:dyDescent="0.2">
      <c r="A22" t="s">
        <v>38</v>
      </c>
      <c r="B22" t="s">
        <v>295</v>
      </c>
    </row>
    <row r="23" spans="1:2" x14ac:dyDescent="0.2">
      <c r="A23" t="s">
        <v>39</v>
      </c>
      <c r="B23" t="s">
        <v>294</v>
      </c>
    </row>
    <row r="24" spans="1:2" x14ac:dyDescent="0.2">
      <c r="A24" t="s">
        <v>40</v>
      </c>
      <c r="B24" t="s">
        <v>296</v>
      </c>
    </row>
    <row r="25" spans="1:2" x14ac:dyDescent="0.2">
      <c r="A25" t="s">
        <v>41</v>
      </c>
      <c r="B25" t="s">
        <v>290</v>
      </c>
    </row>
    <row r="26" spans="1:2" x14ac:dyDescent="0.2">
      <c r="A26" t="s">
        <v>42</v>
      </c>
      <c r="B26" t="s">
        <v>295</v>
      </c>
    </row>
    <row r="27" spans="1:2" x14ac:dyDescent="0.2">
      <c r="A27" t="s">
        <v>43</v>
      </c>
      <c r="B27" t="s">
        <v>291</v>
      </c>
    </row>
    <row r="28" spans="1:2" x14ac:dyDescent="0.2">
      <c r="A28" t="s">
        <v>44</v>
      </c>
      <c r="B28" t="s">
        <v>294</v>
      </c>
    </row>
    <row r="29" spans="1:2" x14ac:dyDescent="0.2">
      <c r="A29" t="s">
        <v>45</v>
      </c>
      <c r="B29" t="s">
        <v>295</v>
      </c>
    </row>
    <row r="30" spans="1:2" x14ac:dyDescent="0.2">
      <c r="A30" t="s">
        <v>46</v>
      </c>
      <c r="B30" t="s">
        <v>295</v>
      </c>
    </row>
    <row r="31" spans="1:2" x14ac:dyDescent="0.2">
      <c r="A31" t="s">
        <v>47</v>
      </c>
      <c r="B31" t="s">
        <v>293</v>
      </c>
    </row>
    <row r="32" spans="1:2" x14ac:dyDescent="0.2">
      <c r="A32" t="s">
        <v>48</v>
      </c>
      <c r="B32" t="s">
        <v>291</v>
      </c>
    </row>
    <row r="33" spans="1:2" x14ac:dyDescent="0.2">
      <c r="A33" t="s">
        <v>49</v>
      </c>
      <c r="B33" t="s">
        <v>294</v>
      </c>
    </row>
    <row r="34" spans="1:2" x14ac:dyDescent="0.2">
      <c r="A34" t="s">
        <v>50</v>
      </c>
      <c r="B34" t="s">
        <v>294</v>
      </c>
    </row>
    <row r="35" spans="1:2" x14ac:dyDescent="0.2">
      <c r="A35" t="s">
        <v>51</v>
      </c>
      <c r="B35" t="s">
        <v>294</v>
      </c>
    </row>
    <row r="36" spans="1:2" x14ac:dyDescent="0.2">
      <c r="A36" t="s">
        <v>52</v>
      </c>
      <c r="B36" t="s">
        <v>293</v>
      </c>
    </row>
    <row r="37" spans="1:2" x14ac:dyDescent="0.2">
      <c r="A37" t="s">
        <v>53</v>
      </c>
      <c r="B37" t="s">
        <v>294</v>
      </c>
    </row>
    <row r="38" spans="1:2" x14ac:dyDescent="0.2">
      <c r="A38" t="s">
        <v>54</v>
      </c>
      <c r="B38" t="s">
        <v>296</v>
      </c>
    </row>
    <row r="39" spans="1:2" x14ac:dyDescent="0.2">
      <c r="A39" t="s">
        <v>55</v>
      </c>
      <c r="B39" t="s">
        <v>295</v>
      </c>
    </row>
    <row r="40" spans="1:2" x14ac:dyDescent="0.2">
      <c r="A40" t="s">
        <v>56</v>
      </c>
      <c r="B40" t="s">
        <v>294</v>
      </c>
    </row>
    <row r="41" spans="1:2" x14ac:dyDescent="0.2">
      <c r="A41" t="s">
        <v>57</v>
      </c>
      <c r="B41" t="s">
        <v>294</v>
      </c>
    </row>
    <row r="42" spans="1:2" x14ac:dyDescent="0.2">
      <c r="A42" t="s">
        <v>58</v>
      </c>
      <c r="B42" t="s">
        <v>291</v>
      </c>
    </row>
    <row r="43" spans="1:2" x14ac:dyDescent="0.2">
      <c r="A43" t="s">
        <v>59</v>
      </c>
      <c r="B43" t="s">
        <v>295</v>
      </c>
    </row>
    <row r="44" spans="1:2" x14ac:dyDescent="0.2">
      <c r="A44" t="s">
        <v>60</v>
      </c>
      <c r="B44" t="s">
        <v>293</v>
      </c>
    </row>
    <row r="45" spans="1:2" x14ac:dyDescent="0.2">
      <c r="A45" t="s">
        <v>61</v>
      </c>
      <c r="B45" t="s">
        <v>293</v>
      </c>
    </row>
    <row r="46" spans="1:2" x14ac:dyDescent="0.2">
      <c r="A46" t="s">
        <v>62</v>
      </c>
      <c r="B46" t="s">
        <v>293</v>
      </c>
    </row>
    <row r="47" spans="1:2" x14ac:dyDescent="0.2">
      <c r="A47" t="s">
        <v>63</v>
      </c>
      <c r="B47" t="s">
        <v>295</v>
      </c>
    </row>
    <row r="48" spans="1:2" x14ac:dyDescent="0.2">
      <c r="A48" t="s">
        <v>64</v>
      </c>
      <c r="B48" t="s">
        <v>294</v>
      </c>
    </row>
    <row r="49" spans="1:2" x14ac:dyDescent="0.2">
      <c r="A49" t="s">
        <v>65</v>
      </c>
      <c r="B49" t="s">
        <v>294</v>
      </c>
    </row>
    <row r="50" spans="1:2" x14ac:dyDescent="0.2">
      <c r="A50" t="s">
        <v>66</v>
      </c>
      <c r="B50" t="s">
        <v>293</v>
      </c>
    </row>
    <row r="51" spans="1:2" x14ac:dyDescent="0.2">
      <c r="A51" t="s">
        <v>67</v>
      </c>
      <c r="B51" t="s">
        <v>295</v>
      </c>
    </row>
    <row r="52" spans="1:2" x14ac:dyDescent="0.2">
      <c r="A52" t="s">
        <v>298</v>
      </c>
      <c r="B52" t="s">
        <v>294</v>
      </c>
    </row>
    <row r="53" spans="1:2" x14ac:dyDescent="0.2">
      <c r="A53" t="s">
        <v>69</v>
      </c>
      <c r="B53" t="s">
        <v>291</v>
      </c>
    </row>
    <row r="54" spans="1:2" x14ac:dyDescent="0.2">
      <c r="A54" t="s">
        <v>70</v>
      </c>
      <c r="B54" t="s">
        <v>295</v>
      </c>
    </row>
    <row r="55" spans="1:2" x14ac:dyDescent="0.2">
      <c r="A55" t="s">
        <v>299</v>
      </c>
      <c r="B55" t="s">
        <v>295</v>
      </c>
    </row>
    <row r="56" spans="1:2" x14ac:dyDescent="0.2">
      <c r="A56" t="s">
        <v>72</v>
      </c>
      <c r="B56" t="s">
        <v>291</v>
      </c>
    </row>
    <row r="57" spans="1:2" x14ac:dyDescent="0.2">
      <c r="A57" t="s">
        <v>73</v>
      </c>
      <c r="B57" t="s">
        <v>291</v>
      </c>
    </row>
    <row r="58" spans="1:2" x14ac:dyDescent="0.2">
      <c r="A58" t="s">
        <v>74</v>
      </c>
      <c r="B58" t="s">
        <v>293</v>
      </c>
    </row>
    <row r="59" spans="1:2" x14ac:dyDescent="0.2">
      <c r="A59" t="s">
        <v>75</v>
      </c>
      <c r="B59" t="s">
        <v>294</v>
      </c>
    </row>
    <row r="60" spans="1:2" x14ac:dyDescent="0.2">
      <c r="A60" t="s">
        <v>76</v>
      </c>
      <c r="B60" t="s">
        <v>291</v>
      </c>
    </row>
    <row r="61" spans="1:2" x14ac:dyDescent="0.2">
      <c r="A61" t="s">
        <v>77</v>
      </c>
      <c r="B61" t="s">
        <v>294</v>
      </c>
    </row>
    <row r="62" spans="1:2" x14ac:dyDescent="0.2">
      <c r="A62" t="s">
        <v>78</v>
      </c>
      <c r="B62" t="s">
        <v>295</v>
      </c>
    </row>
    <row r="63" spans="1:2" x14ac:dyDescent="0.2">
      <c r="A63" t="s">
        <v>79</v>
      </c>
      <c r="B63" t="s">
        <v>295</v>
      </c>
    </row>
    <row r="64" spans="1:2" x14ac:dyDescent="0.2">
      <c r="A64" t="s">
        <v>80</v>
      </c>
      <c r="B64" t="s">
        <v>295</v>
      </c>
    </row>
    <row r="65" spans="1:2" x14ac:dyDescent="0.2">
      <c r="A65" t="s">
        <v>81</v>
      </c>
      <c r="B65" t="s">
        <v>292</v>
      </c>
    </row>
    <row r="66" spans="1:2" x14ac:dyDescent="0.2">
      <c r="A66" t="s">
        <v>82</v>
      </c>
      <c r="B66" t="s">
        <v>295</v>
      </c>
    </row>
    <row r="67" spans="1:2" x14ac:dyDescent="0.2">
      <c r="A67" t="s">
        <v>83</v>
      </c>
      <c r="B67" t="s">
        <v>294</v>
      </c>
    </row>
    <row r="68" spans="1:2" x14ac:dyDescent="0.2">
      <c r="A68" t="s">
        <v>84</v>
      </c>
      <c r="B68" t="s">
        <v>294</v>
      </c>
    </row>
    <row r="69" spans="1:2" x14ac:dyDescent="0.2">
      <c r="A69" t="s">
        <v>85</v>
      </c>
      <c r="B69" t="s">
        <v>291</v>
      </c>
    </row>
    <row r="70" spans="1:2" x14ac:dyDescent="0.2">
      <c r="A70" t="s">
        <v>86</v>
      </c>
      <c r="B70" t="s">
        <v>294</v>
      </c>
    </row>
    <row r="71" spans="1:2" x14ac:dyDescent="0.2">
      <c r="A71" t="s">
        <v>87</v>
      </c>
      <c r="B71" t="s">
        <v>294</v>
      </c>
    </row>
    <row r="72" spans="1:2" x14ac:dyDescent="0.2">
      <c r="A72" t="s">
        <v>88</v>
      </c>
      <c r="B72" t="s">
        <v>291</v>
      </c>
    </row>
    <row r="73" spans="1:2" x14ac:dyDescent="0.2">
      <c r="A73" t="s">
        <v>89</v>
      </c>
      <c r="B73" t="s">
        <v>295</v>
      </c>
    </row>
    <row r="74" spans="1:2" x14ac:dyDescent="0.2">
      <c r="A74" t="s">
        <v>90</v>
      </c>
      <c r="B74" t="s">
        <v>293</v>
      </c>
    </row>
    <row r="75" spans="1:2" x14ac:dyDescent="0.2">
      <c r="A75" t="s">
        <v>91</v>
      </c>
      <c r="B75" t="s">
        <v>291</v>
      </c>
    </row>
    <row r="76" spans="1:2" x14ac:dyDescent="0.2">
      <c r="A76" t="s">
        <v>92</v>
      </c>
      <c r="B76" t="s">
        <v>291</v>
      </c>
    </row>
    <row r="77" spans="1:2" x14ac:dyDescent="0.2">
      <c r="A77" t="s">
        <v>93</v>
      </c>
      <c r="B77" t="s">
        <v>295</v>
      </c>
    </row>
    <row r="78" spans="1:2" x14ac:dyDescent="0.2">
      <c r="A78" t="s">
        <v>94</v>
      </c>
      <c r="B78" t="s">
        <v>293</v>
      </c>
    </row>
    <row r="79" spans="1:2" x14ac:dyDescent="0.2">
      <c r="A79" t="s">
        <v>95</v>
      </c>
      <c r="B79" t="s">
        <v>294</v>
      </c>
    </row>
    <row r="80" spans="1:2" x14ac:dyDescent="0.2">
      <c r="A80" t="s">
        <v>96</v>
      </c>
      <c r="B80" t="s">
        <v>294</v>
      </c>
    </row>
    <row r="81" spans="1:2" x14ac:dyDescent="0.2">
      <c r="A81" t="s">
        <v>97</v>
      </c>
      <c r="B81" t="s">
        <v>291</v>
      </c>
    </row>
    <row r="82" spans="1:2" x14ac:dyDescent="0.2">
      <c r="A82" t="s">
        <v>98</v>
      </c>
      <c r="B82" t="s">
        <v>291</v>
      </c>
    </row>
    <row r="83" spans="1:2" x14ac:dyDescent="0.2">
      <c r="A83" t="s">
        <v>99</v>
      </c>
      <c r="B83" t="s">
        <v>294</v>
      </c>
    </row>
    <row r="84" spans="1:2" x14ac:dyDescent="0.2">
      <c r="A84" t="s">
        <v>100</v>
      </c>
      <c r="B84" t="s">
        <v>291</v>
      </c>
    </row>
    <row r="85" spans="1:2" x14ac:dyDescent="0.2">
      <c r="A85" t="s">
        <v>101</v>
      </c>
      <c r="B85" t="s">
        <v>291</v>
      </c>
    </row>
    <row r="86" spans="1:2" x14ac:dyDescent="0.2">
      <c r="A86" t="s">
        <v>102</v>
      </c>
      <c r="B86" t="s">
        <v>296</v>
      </c>
    </row>
    <row r="87" spans="1:2" x14ac:dyDescent="0.2">
      <c r="A87" t="s">
        <v>103</v>
      </c>
      <c r="B87" t="s">
        <v>295</v>
      </c>
    </row>
    <row r="88" spans="1:2" x14ac:dyDescent="0.2">
      <c r="A88" t="s">
        <v>104</v>
      </c>
      <c r="B88" t="s">
        <v>295</v>
      </c>
    </row>
    <row r="89" spans="1:2" x14ac:dyDescent="0.2">
      <c r="A89" t="s">
        <v>105</v>
      </c>
      <c r="B89" t="s">
        <v>293</v>
      </c>
    </row>
    <row r="90" spans="1:2" x14ac:dyDescent="0.2">
      <c r="A90" t="s">
        <v>106</v>
      </c>
      <c r="B90" t="s">
        <v>295</v>
      </c>
    </row>
    <row r="91" spans="1:2" x14ac:dyDescent="0.2">
      <c r="A91" t="s">
        <v>107</v>
      </c>
      <c r="B91" t="s">
        <v>294</v>
      </c>
    </row>
    <row r="92" spans="1:2" x14ac:dyDescent="0.2">
      <c r="A92" t="s">
        <v>108</v>
      </c>
      <c r="B92" t="s">
        <v>294</v>
      </c>
    </row>
    <row r="93" spans="1:2" x14ac:dyDescent="0.2">
      <c r="A93" t="s">
        <v>109</v>
      </c>
      <c r="B93" t="s">
        <v>295</v>
      </c>
    </row>
    <row r="94" spans="1:2" x14ac:dyDescent="0.2">
      <c r="A94" t="s">
        <v>110</v>
      </c>
      <c r="B94" t="s">
        <v>294</v>
      </c>
    </row>
    <row r="95" spans="1:2" x14ac:dyDescent="0.2">
      <c r="A95" t="s">
        <v>111</v>
      </c>
      <c r="B95" t="s">
        <v>295</v>
      </c>
    </row>
    <row r="96" spans="1:2" x14ac:dyDescent="0.2">
      <c r="A96" t="s">
        <v>112</v>
      </c>
      <c r="B96" t="s">
        <v>291</v>
      </c>
    </row>
    <row r="97" spans="1:2" x14ac:dyDescent="0.2">
      <c r="A97" t="s">
        <v>113</v>
      </c>
      <c r="B97" t="s">
        <v>291</v>
      </c>
    </row>
    <row r="98" spans="1:2" x14ac:dyDescent="0.2">
      <c r="A98" t="s">
        <v>114</v>
      </c>
      <c r="B98" t="s">
        <v>290</v>
      </c>
    </row>
    <row r="99" spans="1:2" x14ac:dyDescent="0.2">
      <c r="A99" t="s">
        <v>115</v>
      </c>
      <c r="B99" t="s">
        <v>293</v>
      </c>
    </row>
    <row r="100" spans="1:2" x14ac:dyDescent="0.2">
      <c r="A100" t="s">
        <v>116</v>
      </c>
      <c r="B100" t="s">
        <v>290</v>
      </c>
    </row>
    <row r="101" spans="1:2" x14ac:dyDescent="0.2">
      <c r="A101" t="s">
        <v>117</v>
      </c>
      <c r="B101" t="s">
        <v>292</v>
      </c>
    </row>
    <row r="102" spans="1:2" x14ac:dyDescent="0.2">
      <c r="A102" t="s">
        <v>118</v>
      </c>
      <c r="B102" t="s">
        <v>291</v>
      </c>
    </row>
    <row r="103" spans="1:2" x14ac:dyDescent="0.2">
      <c r="A103" t="s">
        <v>119</v>
      </c>
      <c r="B103" t="s">
        <v>291</v>
      </c>
    </row>
    <row r="104" spans="1:2" x14ac:dyDescent="0.2">
      <c r="A104" t="s">
        <v>120</v>
      </c>
      <c r="B104" t="s">
        <v>291</v>
      </c>
    </row>
    <row r="105" spans="1:2" x14ac:dyDescent="0.2">
      <c r="A105" t="s">
        <v>121</v>
      </c>
      <c r="B105" t="s">
        <v>291</v>
      </c>
    </row>
    <row r="106" spans="1:2" x14ac:dyDescent="0.2">
      <c r="A106" t="s">
        <v>122</v>
      </c>
      <c r="B106" t="s">
        <v>295</v>
      </c>
    </row>
    <row r="107" spans="1:2" x14ac:dyDescent="0.2">
      <c r="A107" t="s">
        <v>123</v>
      </c>
      <c r="B107" t="s">
        <v>293</v>
      </c>
    </row>
    <row r="108" spans="1:2" x14ac:dyDescent="0.2">
      <c r="A108" t="s">
        <v>124</v>
      </c>
      <c r="B108" t="s">
        <v>292</v>
      </c>
    </row>
    <row r="109" spans="1:2" x14ac:dyDescent="0.2">
      <c r="A109" t="s">
        <v>125</v>
      </c>
      <c r="B109" t="s">
        <v>291</v>
      </c>
    </row>
    <row r="110" spans="1:2" x14ac:dyDescent="0.2">
      <c r="A110" t="s">
        <v>126</v>
      </c>
      <c r="B110" t="s">
        <v>294</v>
      </c>
    </row>
    <row r="111" spans="1:2" x14ac:dyDescent="0.2">
      <c r="A111" t="s">
        <v>127</v>
      </c>
      <c r="B111" t="s">
        <v>293</v>
      </c>
    </row>
    <row r="112" spans="1:2" x14ac:dyDescent="0.2">
      <c r="A112" t="s">
        <v>128</v>
      </c>
      <c r="B112" t="s">
        <v>292</v>
      </c>
    </row>
    <row r="113" spans="1:2" x14ac:dyDescent="0.2">
      <c r="A113" t="s">
        <v>129</v>
      </c>
      <c r="B113" t="s">
        <v>291</v>
      </c>
    </row>
    <row r="114" spans="1:2" x14ac:dyDescent="0.2">
      <c r="A114" t="s">
        <v>130</v>
      </c>
      <c r="B114" t="s">
        <v>293</v>
      </c>
    </row>
    <row r="115" spans="1:2" x14ac:dyDescent="0.2">
      <c r="A115" t="s">
        <v>131</v>
      </c>
      <c r="B115" t="s">
        <v>291</v>
      </c>
    </row>
    <row r="116" spans="1:2" x14ac:dyDescent="0.2">
      <c r="A116" t="s">
        <v>132</v>
      </c>
      <c r="B116" t="s">
        <v>292</v>
      </c>
    </row>
    <row r="117" spans="1:2" x14ac:dyDescent="0.2">
      <c r="A117" t="s">
        <v>133</v>
      </c>
      <c r="B117" t="s">
        <v>294</v>
      </c>
    </row>
    <row r="118" spans="1:2" x14ac:dyDescent="0.2">
      <c r="A118" t="s">
        <v>134</v>
      </c>
      <c r="B118" t="s">
        <v>294</v>
      </c>
    </row>
    <row r="119" spans="1:2" x14ac:dyDescent="0.2">
      <c r="A119" t="s">
        <v>135</v>
      </c>
      <c r="B119" t="s">
        <v>294</v>
      </c>
    </row>
    <row r="120" spans="1:2" x14ac:dyDescent="0.2">
      <c r="A120" t="s">
        <v>136</v>
      </c>
      <c r="B120" t="s">
        <v>291</v>
      </c>
    </row>
    <row r="121" spans="1:2" x14ac:dyDescent="0.2">
      <c r="A121" t="s">
        <v>137</v>
      </c>
      <c r="B121" t="s">
        <v>291</v>
      </c>
    </row>
    <row r="122" spans="1:2" x14ac:dyDescent="0.2">
      <c r="A122" t="s">
        <v>138</v>
      </c>
      <c r="B122" t="s">
        <v>291</v>
      </c>
    </row>
    <row r="123" spans="1:2" x14ac:dyDescent="0.2">
      <c r="A123" t="s">
        <v>139</v>
      </c>
      <c r="B123" t="s">
        <v>294</v>
      </c>
    </row>
    <row r="124" spans="1:2" x14ac:dyDescent="0.2">
      <c r="A124" t="s">
        <v>140</v>
      </c>
      <c r="B124" t="s">
        <v>294</v>
      </c>
    </row>
    <row r="125" spans="1:2" x14ac:dyDescent="0.2">
      <c r="A125" t="s">
        <v>141</v>
      </c>
      <c r="B125" t="s">
        <v>290</v>
      </c>
    </row>
    <row r="126" spans="1:2" x14ac:dyDescent="0.2">
      <c r="A126" t="s">
        <v>142</v>
      </c>
      <c r="B126" t="s">
        <v>290</v>
      </c>
    </row>
    <row r="127" spans="1:2" x14ac:dyDescent="0.2">
      <c r="A127" t="s">
        <v>143</v>
      </c>
      <c r="B127" t="s">
        <v>294</v>
      </c>
    </row>
    <row r="128" spans="1:2" x14ac:dyDescent="0.2">
      <c r="A128" t="s">
        <v>144</v>
      </c>
      <c r="B128" t="s">
        <v>291</v>
      </c>
    </row>
    <row r="129" spans="1:2" x14ac:dyDescent="0.2">
      <c r="A129" t="s">
        <v>145</v>
      </c>
      <c r="B129" t="s">
        <v>293</v>
      </c>
    </row>
    <row r="130" spans="1:2" x14ac:dyDescent="0.2">
      <c r="A130" t="s">
        <v>146</v>
      </c>
      <c r="B130" t="s">
        <v>295</v>
      </c>
    </row>
    <row r="131" spans="1:2" x14ac:dyDescent="0.2">
      <c r="A131" t="s">
        <v>147</v>
      </c>
      <c r="B131" t="s">
        <v>294</v>
      </c>
    </row>
    <row r="132" spans="1:2" x14ac:dyDescent="0.2">
      <c r="A132" t="s">
        <v>148</v>
      </c>
      <c r="B132" t="s">
        <v>294</v>
      </c>
    </row>
    <row r="133" spans="1:2" x14ac:dyDescent="0.2">
      <c r="A133" t="s">
        <v>149</v>
      </c>
      <c r="B133" t="s">
        <v>294</v>
      </c>
    </row>
    <row r="134" spans="1:2" x14ac:dyDescent="0.2">
      <c r="A134" t="s">
        <v>150</v>
      </c>
      <c r="B134" t="s">
        <v>295</v>
      </c>
    </row>
    <row r="135" spans="1:2" x14ac:dyDescent="0.2">
      <c r="A135" t="s">
        <v>151</v>
      </c>
      <c r="B135" t="s">
        <v>293</v>
      </c>
    </row>
    <row r="136" spans="1:2" x14ac:dyDescent="0.2">
      <c r="A136" t="s">
        <v>152</v>
      </c>
      <c r="B136" t="s">
        <v>291</v>
      </c>
    </row>
    <row r="137" spans="1:2" x14ac:dyDescent="0.2">
      <c r="A137" t="s">
        <v>153</v>
      </c>
      <c r="B137" t="s">
        <v>293</v>
      </c>
    </row>
    <row r="138" spans="1:2" x14ac:dyDescent="0.2">
      <c r="A138" t="s">
        <v>154</v>
      </c>
      <c r="B138" t="s">
        <v>291</v>
      </c>
    </row>
    <row r="139" spans="1:2" x14ac:dyDescent="0.2">
      <c r="A139" t="s">
        <v>155</v>
      </c>
      <c r="B139" t="s">
        <v>295</v>
      </c>
    </row>
    <row r="140" spans="1:2" x14ac:dyDescent="0.2">
      <c r="A140" t="s">
        <v>156</v>
      </c>
      <c r="B140" t="s">
        <v>292</v>
      </c>
    </row>
    <row r="141" spans="1:2" x14ac:dyDescent="0.2">
      <c r="A141" t="s">
        <v>157</v>
      </c>
      <c r="B141" t="s">
        <v>294</v>
      </c>
    </row>
    <row r="142" spans="1:2" x14ac:dyDescent="0.2">
      <c r="A142" t="s">
        <v>158</v>
      </c>
      <c r="B142" t="s">
        <v>293</v>
      </c>
    </row>
    <row r="143" spans="1:2" x14ac:dyDescent="0.2">
      <c r="A143" t="s">
        <v>159</v>
      </c>
      <c r="B143" t="s">
        <v>294</v>
      </c>
    </row>
    <row r="144" spans="1:2" x14ac:dyDescent="0.2">
      <c r="A144" t="s">
        <v>160</v>
      </c>
      <c r="B144" t="s">
        <v>293</v>
      </c>
    </row>
    <row r="145" spans="1:2" x14ac:dyDescent="0.2">
      <c r="A145" t="s">
        <v>161</v>
      </c>
      <c r="B145" t="s">
        <v>290</v>
      </c>
    </row>
    <row r="146" spans="1:2" x14ac:dyDescent="0.2">
      <c r="A146" t="s">
        <v>162</v>
      </c>
      <c r="B146" t="s">
        <v>291</v>
      </c>
    </row>
    <row r="147" spans="1:2" x14ac:dyDescent="0.2">
      <c r="A147" t="s">
        <v>163</v>
      </c>
      <c r="B147" t="s">
        <v>293</v>
      </c>
    </row>
    <row r="148" spans="1:2" x14ac:dyDescent="0.2">
      <c r="A148" t="s">
        <v>164</v>
      </c>
      <c r="B148" t="s">
        <v>293</v>
      </c>
    </row>
    <row r="149" spans="1:2" x14ac:dyDescent="0.2">
      <c r="A149" t="s">
        <v>165</v>
      </c>
      <c r="B149" t="s">
        <v>295</v>
      </c>
    </row>
    <row r="150" spans="1:2" x14ac:dyDescent="0.2">
      <c r="A150" t="s">
        <v>166</v>
      </c>
      <c r="B150" t="s">
        <v>294</v>
      </c>
    </row>
    <row r="151" spans="1:2" x14ac:dyDescent="0.2">
      <c r="A151" t="s">
        <v>167</v>
      </c>
      <c r="B151" t="s">
        <v>294</v>
      </c>
    </row>
    <row r="152" spans="1:2" x14ac:dyDescent="0.2">
      <c r="A152" t="s">
        <v>168</v>
      </c>
      <c r="B152" t="s">
        <v>293</v>
      </c>
    </row>
    <row r="153" spans="1:2" x14ac:dyDescent="0.2">
      <c r="A153" t="s">
        <v>169</v>
      </c>
      <c r="B153" t="s">
        <v>291</v>
      </c>
    </row>
    <row r="154" spans="1:2" x14ac:dyDescent="0.2">
      <c r="A154" t="s">
        <v>170</v>
      </c>
      <c r="B154" t="s">
        <v>293</v>
      </c>
    </row>
    <row r="155" spans="1:2" x14ac:dyDescent="0.2">
      <c r="A155" t="s">
        <v>171</v>
      </c>
      <c r="B155" t="s">
        <v>291</v>
      </c>
    </row>
    <row r="156" spans="1:2" x14ac:dyDescent="0.2">
      <c r="A156" t="s">
        <v>172</v>
      </c>
      <c r="B156" t="s">
        <v>292</v>
      </c>
    </row>
    <row r="157" spans="1:2" x14ac:dyDescent="0.2">
      <c r="A157" t="s">
        <v>173</v>
      </c>
      <c r="B157" t="s">
        <v>290</v>
      </c>
    </row>
    <row r="158" spans="1:2" x14ac:dyDescent="0.2">
      <c r="A158" t="s">
        <v>174</v>
      </c>
      <c r="B158" t="s">
        <v>293</v>
      </c>
    </row>
    <row r="159" spans="1:2" x14ac:dyDescent="0.2">
      <c r="A159" t="s">
        <v>175</v>
      </c>
      <c r="B159" t="s">
        <v>295</v>
      </c>
    </row>
    <row r="160" spans="1:2" x14ac:dyDescent="0.2">
      <c r="A160" t="s">
        <v>176</v>
      </c>
      <c r="B160" t="s">
        <v>293</v>
      </c>
    </row>
    <row r="161" spans="1:2" x14ac:dyDescent="0.2">
      <c r="A161" t="s">
        <v>177</v>
      </c>
      <c r="B161" t="s">
        <v>295</v>
      </c>
    </row>
    <row r="162" spans="1:2" x14ac:dyDescent="0.2">
      <c r="A162" t="s">
        <v>178</v>
      </c>
      <c r="B162" t="s">
        <v>295</v>
      </c>
    </row>
    <row r="163" spans="1:2" x14ac:dyDescent="0.2">
      <c r="A163" t="s">
        <v>179</v>
      </c>
      <c r="B163" t="s">
        <v>290</v>
      </c>
    </row>
    <row r="164" spans="1:2" x14ac:dyDescent="0.2">
      <c r="A164" t="s">
        <v>180</v>
      </c>
      <c r="B164" t="s">
        <v>291</v>
      </c>
    </row>
    <row r="165" spans="1:2" x14ac:dyDescent="0.2">
      <c r="A165" t="s">
        <v>181</v>
      </c>
      <c r="B165" t="s">
        <v>291</v>
      </c>
    </row>
    <row r="166" spans="1:2" x14ac:dyDescent="0.2">
      <c r="A166" t="s">
        <v>182</v>
      </c>
      <c r="B166" t="s">
        <v>295</v>
      </c>
    </row>
    <row r="167" spans="1:2" x14ac:dyDescent="0.2">
      <c r="A167" t="s">
        <v>183</v>
      </c>
      <c r="B167" t="s">
        <v>291</v>
      </c>
    </row>
    <row r="168" spans="1:2" x14ac:dyDescent="0.2">
      <c r="A168" t="s">
        <v>184</v>
      </c>
      <c r="B168" t="s">
        <v>293</v>
      </c>
    </row>
    <row r="169" spans="1:2" x14ac:dyDescent="0.2">
      <c r="A169" t="s">
        <v>185</v>
      </c>
      <c r="B169" t="s">
        <v>291</v>
      </c>
    </row>
    <row r="170" spans="1:2" x14ac:dyDescent="0.2">
      <c r="A170" t="s">
        <v>300</v>
      </c>
      <c r="B170" t="s">
        <v>294</v>
      </c>
    </row>
    <row r="171" spans="1:2" x14ac:dyDescent="0.2">
      <c r="A171" t="s">
        <v>187</v>
      </c>
      <c r="B171" t="s">
        <v>291</v>
      </c>
    </row>
    <row r="172" spans="1:2" x14ac:dyDescent="0.2">
      <c r="A172" t="s">
        <v>188</v>
      </c>
      <c r="B172" t="s">
        <v>291</v>
      </c>
    </row>
    <row r="173" spans="1:2" x14ac:dyDescent="0.2">
      <c r="A173" t="s">
        <v>189</v>
      </c>
      <c r="B173" t="s">
        <v>294</v>
      </c>
    </row>
    <row r="174" spans="1:2" x14ac:dyDescent="0.2">
      <c r="A174" t="s">
        <v>190</v>
      </c>
      <c r="B174" t="s">
        <v>295</v>
      </c>
    </row>
    <row r="175" spans="1:2" x14ac:dyDescent="0.2">
      <c r="A175" t="s">
        <v>191</v>
      </c>
      <c r="B175" t="s">
        <v>294</v>
      </c>
    </row>
    <row r="176" spans="1:2" x14ac:dyDescent="0.2">
      <c r="A176" t="s">
        <v>192</v>
      </c>
      <c r="B176" t="s">
        <v>295</v>
      </c>
    </row>
    <row r="177" spans="1:2" x14ac:dyDescent="0.2">
      <c r="A177" t="s">
        <v>193</v>
      </c>
      <c r="B177" t="s">
        <v>295</v>
      </c>
    </row>
    <row r="178" spans="1:2" x14ac:dyDescent="0.2">
      <c r="A178" t="s">
        <v>194</v>
      </c>
      <c r="B178" t="s">
        <v>295</v>
      </c>
    </row>
    <row r="179" spans="1:2" x14ac:dyDescent="0.2">
      <c r="A179" t="s">
        <v>195</v>
      </c>
      <c r="B179" t="s">
        <v>296</v>
      </c>
    </row>
    <row r="180" spans="1:2" x14ac:dyDescent="0.2">
      <c r="A180" t="s">
        <v>196</v>
      </c>
      <c r="B180" t="s">
        <v>295</v>
      </c>
    </row>
    <row r="181" spans="1:2" x14ac:dyDescent="0.2">
      <c r="A181" t="s">
        <v>197</v>
      </c>
      <c r="B181" t="s">
        <v>293</v>
      </c>
    </row>
    <row r="182" spans="1:2" x14ac:dyDescent="0.2">
      <c r="A182" t="s">
        <v>198</v>
      </c>
      <c r="B182" t="s">
        <v>291</v>
      </c>
    </row>
    <row r="183" spans="1:2" x14ac:dyDescent="0.2">
      <c r="A183" t="s">
        <v>199</v>
      </c>
      <c r="B183" t="s">
        <v>294</v>
      </c>
    </row>
    <row r="184" spans="1:2" x14ac:dyDescent="0.2">
      <c r="A184" t="s">
        <v>200</v>
      </c>
      <c r="B184" t="s">
        <v>291</v>
      </c>
    </row>
    <row r="185" spans="1:2" x14ac:dyDescent="0.2">
      <c r="A185" t="s">
        <v>201</v>
      </c>
      <c r="B185" t="s">
        <v>294</v>
      </c>
    </row>
    <row r="186" spans="1:2" x14ac:dyDescent="0.2">
      <c r="A186" t="s">
        <v>202</v>
      </c>
      <c r="B186" t="s">
        <v>291</v>
      </c>
    </row>
    <row r="187" spans="1:2" x14ac:dyDescent="0.2">
      <c r="A187" t="s">
        <v>203</v>
      </c>
      <c r="B187" t="s">
        <v>293</v>
      </c>
    </row>
    <row r="188" spans="1:2" x14ac:dyDescent="0.2">
      <c r="A188" t="s">
        <v>204</v>
      </c>
      <c r="B188" t="s">
        <v>294</v>
      </c>
    </row>
    <row r="189" spans="1:2" x14ac:dyDescent="0.2">
      <c r="A189" t="s">
        <v>205</v>
      </c>
      <c r="B189" t="s">
        <v>293</v>
      </c>
    </row>
    <row r="190" spans="1:2" x14ac:dyDescent="0.2">
      <c r="A190" t="s">
        <v>206</v>
      </c>
      <c r="B190" t="s">
        <v>295</v>
      </c>
    </row>
    <row r="191" spans="1:2" x14ac:dyDescent="0.2">
      <c r="A191" t="s">
        <v>207</v>
      </c>
      <c r="B191" t="s">
        <v>291</v>
      </c>
    </row>
    <row r="192" spans="1:2" x14ac:dyDescent="0.2">
      <c r="A192" t="s">
        <v>208</v>
      </c>
      <c r="B192" t="s">
        <v>291</v>
      </c>
    </row>
    <row r="193" spans="1:2" x14ac:dyDescent="0.2">
      <c r="A193" t="s">
        <v>209</v>
      </c>
      <c r="B193" t="s">
        <v>293</v>
      </c>
    </row>
    <row r="194" spans="1:2" x14ac:dyDescent="0.2">
      <c r="A194" t="s">
        <v>210</v>
      </c>
      <c r="B194" t="s">
        <v>294</v>
      </c>
    </row>
    <row r="195" spans="1:2" x14ac:dyDescent="0.2">
      <c r="A195" t="s">
        <v>211</v>
      </c>
      <c r="B195" t="s">
        <v>294</v>
      </c>
    </row>
    <row r="196" spans="1:2" x14ac:dyDescent="0.2">
      <c r="A196" t="s">
        <v>212</v>
      </c>
      <c r="B196" t="s">
        <v>294</v>
      </c>
    </row>
    <row r="197" spans="1:2" x14ac:dyDescent="0.2">
      <c r="A197" t="s">
        <v>213</v>
      </c>
      <c r="B197" t="s">
        <v>291</v>
      </c>
    </row>
    <row r="198" spans="1:2" x14ac:dyDescent="0.2">
      <c r="A198" t="s">
        <v>214</v>
      </c>
      <c r="B198" t="s">
        <v>290</v>
      </c>
    </row>
    <row r="199" spans="1:2" x14ac:dyDescent="0.2">
      <c r="A199" t="s">
        <v>215</v>
      </c>
      <c r="B199" t="s">
        <v>292</v>
      </c>
    </row>
    <row r="200" spans="1:2" x14ac:dyDescent="0.2">
      <c r="A200" t="s">
        <v>216</v>
      </c>
      <c r="B200" t="s">
        <v>295</v>
      </c>
    </row>
    <row r="201" spans="1:2" x14ac:dyDescent="0.2">
      <c r="A201" t="s">
        <v>217</v>
      </c>
      <c r="B201" t="s">
        <v>291</v>
      </c>
    </row>
    <row r="202" spans="1:2" x14ac:dyDescent="0.2">
      <c r="A202" t="s">
        <v>218</v>
      </c>
      <c r="B202" t="s">
        <v>291</v>
      </c>
    </row>
    <row r="203" spans="1:2" x14ac:dyDescent="0.2">
      <c r="A203" t="s">
        <v>219</v>
      </c>
      <c r="B203" t="s">
        <v>292</v>
      </c>
    </row>
    <row r="204" spans="1:2" x14ac:dyDescent="0.2">
      <c r="A204" t="s">
        <v>220</v>
      </c>
      <c r="B204" t="s">
        <v>291</v>
      </c>
    </row>
    <row r="205" spans="1:2" x14ac:dyDescent="0.2">
      <c r="A205" t="s">
        <v>221</v>
      </c>
      <c r="B205" t="s">
        <v>293</v>
      </c>
    </row>
    <row r="206" spans="1:2" x14ac:dyDescent="0.2">
      <c r="A206" t="s">
        <v>222</v>
      </c>
      <c r="B206" t="s">
        <v>293</v>
      </c>
    </row>
    <row r="207" spans="1:2" x14ac:dyDescent="0.2">
      <c r="A207" t="s">
        <v>223</v>
      </c>
      <c r="B207" t="s">
        <v>294</v>
      </c>
    </row>
    <row r="208" spans="1:2" x14ac:dyDescent="0.2">
      <c r="A208" t="s">
        <v>224</v>
      </c>
      <c r="B208" t="s">
        <v>293</v>
      </c>
    </row>
    <row r="209" spans="1:2" x14ac:dyDescent="0.2">
      <c r="A209" t="s">
        <v>225</v>
      </c>
      <c r="B209" t="s">
        <v>293</v>
      </c>
    </row>
    <row r="210" spans="1:2" x14ac:dyDescent="0.2">
      <c r="A210" t="s">
        <v>226</v>
      </c>
      <c r="B210" t="s">
        <v>295</v>
      </c>
    </row>
    <row r="211" spans="1:2" x14ac:dyDescent="0.2">
      <c r="A211" t="s">
        <v>227</v>
      </c>
      <c r="B211" t="s">
        <v>294</v>
      </c>
    </row>
    <row r="212" spans="1:2" x14ac:dyDescent="0.2">
      <c r="A212" t="s">
        <v>228</v>
      </c>
      <c r="B212" t="s">
        <v>291</v>
      </c>
    </row>
    <row r="213" spans="1:2" x14ac:dyDescent="0.2">
      <c r="A213" t="s">
        <v>229</v>
      </c>
      <c r="B213" t="s">
        <v>291</v>
      </c>
    </row>
    <row r="214" spans="1:2" x14ac:dyDescent="0.2">
      <c r="A214" t="s">
        <v>230</v>
      </c>
      <c r="B214" t="s">
        <v>295</v>
      </c>
    </row>
    <row r="215" spans="1:2" x14ac:dyDescent="0.2">
      <c r="A215" t="s">
        <v>231</v>
      </c>
      <c r="B215" t="s">
        <v>293</v>
      </c>
    </row>
    <row r="216" spans="1:2" x14ac:dyDescent="0.2">
      <c r="A216" t="s">
        <v>232</v>
      </c>
      <c r="B216" t="s">
        <v>294</v>
      </c>
    </row>
    <row r="217" spans="1:2" x14ac:dyDescent="0.2">
      <c r="A217" t="s">
        <v>233</v>
      </c>
      <c r="B217" t="s">
        <v>291</v>
      </c>
    </row>
    <row r="218" spans="1:2" x14ac:dyDescent="0.2">
      <c r="A218" t="s">
        <v>234</v>
      </c>
      <c r="B218" t="s">
        <v>291</v>
      </c>
    </row>
    <row r="219" spans="1:2" x14ac:dyDescent="0.2">
      <c r="A219" t="s">
        <v>235</v>
      </c>
      <c r="B219" t="s">
        <v>291</v>
      </c>
    </row>
    <row r="220" spans="1:2" x14ac:dyDescent="0.2">
      <c r="A220" t="s">
        <v>236</v>
      </c>
      <c r="B220" t="s">
        <v>294</v>
      </c>
    </row>
    <row r="221" spans="1:2" x14ac:dyDescent="0.2">
      <c r="A221" t="s">
        <v>297</v>
      </c>
      <c r="B221" t="s">
        <v>296</v>
      </c>
    </row>
    <row r="222" spans="1:2" x14ac:dyDescent="0.2">
      <c r="A222" t="s">
        <v>237</v>
      </c>
      <c r="B222" t="s">
        <v>296</v>
      </c>
    </row>
    <row r="223" spans="1:2" x14ac:dyDescent="0.2">
      <c r="A223" t="s">
        <v>238</v>
      </c>
      <c r="B223" t="s">
        <v>295</v>
      </c>
    </row>
    <row r="224" spans="1:2" x14ac:dyDescent="0.2">
      <c r="A224" t="s">
        <v>239</v>
      </c>
      <c r="B224" t="s">
        <v>295</v>
      </c>
    </row>
    <row r="225" spans="1:2" x14ac:dyDescent="0.2">
      <c r="A225" t="s">
        <v>240</v>
      </c>
      <c r="B225" t="s">
        <v>291</v>
      </c>
    </row>
    <row r="226" spans="1:2" x14ac:dyDescent="0.2">
      <c r="A226" t="s">
        <v>241</v>
      </c>
      <c r="B226" t="s">
        <v>293</v>
      </c>
    </row>
    <row r="227" spans="1:2" x14ac:dyDescent="0.2">
      <c r="A227" t="s">
        <v>242</v>
      </c>
      <c r="B227" t="s">
        <v>295</v>
      </c>
    </row>
    <row r="228" spans="1:2" x14ac:dyDescent="0.2">
      <c r="A228" t="s">
        <v>243</v>
      </c>
      <c r="B228" t="s">
        <v>293</v>
      </c>
    </row>
    <row r="229" spans="1:2" x14ac:dyDescent="0.2">
      <c r="A229" t="s">
        <v>244</v>
      </c>
      <c r="B229" t="s">
        <v>293</v>
      </c>
    </row>
    <row r="230" spans="1:2" x14ac:dyDescent="0.2">
      <c r="A230" t="s">
        <v>245</v>
      </c>
      <c r="B230" t="s">
        <v>291</v>
      </c>
    </row>
    <row r="231" spans="1:2" x14ac:dyDescent="0.2">
      <c r="A231" t="s">
        <v>246</v>
      </c>
      <c r="B231" t="s">
        <v>291</v>
      </c>
    </row>
    <row r="232" spans="1:2" x14ac:dyDescent="0.2">
      <c r="A232" t="s">
        <v>247</v>
      </c>
      <c r="B232" t="s">
        <v>294</v>
      </c>
    </row>
    <row r="233" spans="1:2" x14ac:dyDescent="0.2">
      <c r="A233" t="s">
        <v>248</v>
      </c>
      <c r="B233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N o S M W Z P t 2 L 2 l A A A A 9 Q A A A B I A H A B D b 2 5 m a W c v U G F j a 2 F n Z S 5 4 b W w g o h g A K K A U A A A A A A A A A A A A A A A A A A A A A A A A A A A A h Y 9 B D o I w F E S v Q r q n L R C j I Z + y M K 6 U x M T E u G 1 K h U b 4 G F q E u 7 n w S F 5 B j K L u X M 6 b t 5 i 5 X 2 + Q D n X l X X R r T Y M J C S g n n k b V 5 A a L h H T u 6 C 9 I K m A r 1 U k W 2 h t l t P F g 8 4 S U z p 1 j x v q + p 3 1 E m 7 Z g I e c B O 2 S b n S p 1 L c l H N v 9 l 3 6 B 1 E p U m A v a v M S K k Q R T R 2 Z x y Y B O D z O C 3 D 8 e 5 z / Y H w r K r X N d q o d F f r 4 B N E d j 7 g n g A U E s D B B Q A A g A I A D a E j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h I x Z L i R + v P k A A A B r A Q A A E w A c A E Z v c m 1 1 b G F z L 1 N l Y 3 R p b 2 4 x L m 0 g o h g A K K A U A A A A A A A A A A A A A A A A A A A A A A A A A A A A b Y 9 B S 8 Q w E I X v h f 6 H E C 8 t x L J d 0 I N L T 6 3 e F N 3 W k x W J 7 d i N t J O S S R f L s v / d k b o s g r l k 8 r 2 Z e X k E j T c W R b n c 6 S Y M w o B 2 2 k E r t t A x I p G J H n w Y C D 6 l n V w D T H L a J 4 V t p g H Q R 3 e m h y S 3 6 P l B k c x v 6 m c C R 3 U L i K Y + t V F 9 P 1 9 u r W 4 H P d a P z n 6 y J X E B o 3 Y G u 7 d C e 1 3 / e i Y N 7 W W s X g r o z W A 8 u E w q q U R u + 2 l A y t Z K 3 G J j W x 7 L r q 9 W q 1 S J p 8 l 6 K P 3 c Q 3 Y u k w e L 8 B q r 5 f M X M t 9 p 7 D h Z N Y 8 g O U W l 3 7 m p c h r p w 7 p h W f 8 j U r Q k V Y e D X G j K 9 p 4 V 4 e H L H 5 U 4 8 f U f f o z D w O C / d p t v U E s B A i 0 A F A A C A A g A N o S M W Z P t 2 L 2 l A A A A 9 Q A A A B I A A A A A A A A A A A A A A A A A A A A A A E N v b m Z p Z y 9 Q Y W N r Y W d l L n h t b F B L A Q I t A B Q A A g A I A D a E j F k P y u m r p A A A A O k A A A A T A A A A A A A A A A A A A A A A A P E A A A B b Q 2 9 u d G V u d F 9 U e X B l c 1 0 u e G 1 s U E s B A i 0 A F A A C A A g A N o S M W S 4 k f r z 5 A A A A a w E A A B M A A A A A A A A A A A A A A A A A 4 g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g A A A A A A A B F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z k 4 Y m I x M S 1 l N T Y w L T Q z Y W I t Y W E 0 Z i 0 3 N z V m N W F h Z W Q 0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E z O j M x O j I z L j A 3 O D k z M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z L 0 F 1 d G 9 S Z W 1 v d m V k Q 2 9 s d W 1 u c z E u e 0 N v b H V t b j E s M H 0 m c X V v d D s s J n F 1 b 3 Q 7 U 2 V j d G l v b j E v U m V n a W 9 u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n M v Q X V 0 b 1 J l b W 9 2 Z W R D b 2 x 1 b W 5 z M S 5 7 Q 2 9 s d W 1 u M S w w f S Z x d W 9 0 O y w m c X V v d D t T Z W N 0 a W 9 u M S 9 S Z W d p b 2 5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P T l S z k 7 M T 6 Q F Z v y 1 v c g n A A A A A A I A A A A A A B B m A A A A A Q A A I A A A A P p T J R m 4 S m / k p v s 9 N J j Z v K F 2 f Z c x J D n U X u t q z Z S I j q T / A A A A A A 6 A A A A A A g A A I A A A A F J i f m k G v g L e 3 6 o x l v L y a F i W V 4 u i / K n Q o I 7 O j 6 D i G g t p U A A A A I n E K C a 6 I 3 s b F o C B H L E I r O / p 7 2 B q 5 L T h U B 1 8 j y U S k c v o J p i 0 4 N G t d d / / 4 + M L h J / A g C q d I W D E Q p Z m O 8 e u v Y 7 S 2 k r b j f o 0 n c j q r J e F 2 J E p c H g V Q A A A A B D v m u C 0 4 x u L R Q S q i S Q H b e u h k + 8 L B a g 4 E E S 0 J m Z 6 J v / f m Q 9 R t A P z E t H x D x j C R Y A o G 2 g g L H / g I p O T L q Y e 6 N o c Y J g = < / D a t a M a s h u p > 
</file>

<file path=customXml/itemProps1.xml><?xml version="1.0" encoding="utf-8"?>
<ds:datastoreItem xmlns:ds="http://schemas.openxmlformats.org/officeDocument/2006/customXml" ds:itemID="{9EA0DED5-8DED-4349-944B-40FAE169EA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Estimation</vt:lpstr>
      <vt:lpstr>Summary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Tatenda Dennis Kabanda</cp:lastModifiedBy>
  <dcterms:modified xsi:type="dcterms:W3CDTF">2024-12-12T15:58:27Z</dcterms:modified>
</cp:coreProperties>
</file>