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evikpiroyan/Documents/Master 2 DS/Projet IA/"/>
    </mc:Choice>
  </mc:AlternateContent>
  <xr:revisionPtr revIDLastSave="0" documentId="13_ncr:1_{D3DF18B0-9284-0E48-A08A-6D8E999196ED}" xr6:coauthVersionLast="47" xr6:coauthVersionMax="47" xr10:uidLastSave="{00000000-0000-0000-0000-000000000000}"/>
  <bookViews>
    <workbookView xWindow="8240" yWindow="500" windowWidth="14200" windowHeight="15980" xr2:uid="{5EE64646-673E-AD46-A310-3078CF1FDA23}"/>
  </bookViews>
  <sheets>
    <sheet name="Tatev Tate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1" l="1"/>
  <c r="F28" i="1"/>
  <c r="G28" i="1"/>
  <c r="E28" i="1"/>
  <c r="F27" i="1"/>
  <c r="G27" i="1"/>
  <c r="L10" i="1"/>
  <c r="B32" i="1"/>
  <c r="B29" i="1"/>
  <c r="R4" i="1"/>
  <c r="R5" i="1"/>
  <c r="R6" i="1"/>
  <c r="R7" i="1"/>
  <c r="R3" i="1"/>
  <c r="R8" i="1" s="1"/>
  <c r="Q4" i="1"/>
  <c r="Q5" i="1"/>
  <c r="Q6" i="1"/>
  <c r="Q7" i="1"/>
  <c r="Q3" i="1"/>
  <c r="P4" i="1"/>
  <c r="P5" i="1"/>
  <c r="P6" i="1"/>
  <c r="P7" i="1"/>
  <c r="P3" i="1"/>
  <c r="O4" i="1"/>
  <c r="O5" i="1"/>
  <c r="O6" i="1"/>
  <c r="O7" i="1"/>
  <c r="O3" i="1"/>
  <c r="N4" i="1"/>
  <c r="N5" i="1"/>
  <c r="N6" i="1"/>
  <c r="N7" i="1"/>
  <c r="M4" i="1"/>
  <c r="M5" i="1"/>
  <c r="M6" i="1"/>
  <c r="M7" i="1"/>
  <c r="N3" i="1"/>
  <c r="M3" i="1"/>
  <c r="L4" i="1"/>
  <c r="L5" i="1"/>
  <c r="L6" i="1"/>
  <c r="L7" i="1"/>
  <c r="L3" i="1"/>
  <c r="Q8" i="1" l="1"/>
  <c r="N8" i="1"/>
  <c r="O8" i="1"/>
  <c r="P8" i="1"/>
  <c r="M8" i="1"/>
  <c r="L8" i="1"/>
  <c r="M9" i="1" l="1"/>
  <c r="B31" i="1" l="1"/>
  <c r="B28" i="1" l="1"/>
</calcChain>
</file>

<file path=xl/sharedStrings.xml><?xml version="1.0" encoding="utf-8"?>
<sst xmlns="http://schemas.openxmlformats.org/spreadsheetml/2006/main" count="46" uniqueCount="33">
  <si>
    <t>Tâches</t>
  </si>
  <si>
    <t>Antériorité</t>
  </si>
  <si>
    <t>Charges fixes</t>
  </si>
  <si>
    <t>Ressources</t>
  </si>
  <si>
    <t>-</t>
  </si>
  <si>
    <t>I</t>
  </si>
  <si>
    <t>Taux d'intérêt</t>
  </si>
  <si>
    <t>VAN-</t>
  </si>
  <si>
    <t>CF</t>
  </si>
  <si>
    <t>VAN+</t>
  </si>
  <si>
    <t>TRI</t>
  </si>
  <si>
    <t xml:space="preserve">VAN </t>
  </si>
  <si>
    <t>TRI-</t>
  </si>
  <si>
    <t>TRI+</t>
  </si>
  <si>
    <t>Coût du projet</t>
  </si>
  <si>
    <t xml:space="preserve">Définition du Projet </t>
  </si>
  <si>
    <t xml:space="preserve">Préparation des Données </t>
  </si>
  <si>
    <t xml:space="preserve">Modélisation </t>
  </si>
  <si>
    <t xml:space="preserve">Évaluation et Optimisation des Modèles </t>
  </si>
  <si>
    <t xml:space="preserve">Documentation et Présentation </t>
  </si>
  <si>
    <t>Durée en semaine</t>
  </si>
  <si>
    <t xml:space="preserve">Chef de Projet </t>
  </si>
  <si>
    <t xml:space="preserve">Data Scientist </t>
  </si>
  <si>
    <t xml:space="preserve">Data Engineer </t>
  </si>
  <si>
    <t xml:space="preserve">Machine Learning Engineer </t>
  </si>
  <si>
    <t xml:space="preserve">Analyste de Données </t>
  </si>
  <si>
    <t xml:space="preserve">Technical Writer </t>
  </si>
  <si>
    <t>5%/52</t>
  </si>
  <si>
    <t xml:space="preserve">0.000962 </t>
  </si>
  <si>
    <t>Projet</t>
  </si>
  <si>
    <t>15,5%/52</t>
  </si>
  <si>
    <t>0,15/52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</si>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</sst>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#,##0.00;[Red]\-&quot;€&quot;#,##0.00"/>
  </numFmts>
  <fonts count="11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6"/>
      <color rgb="FFFF0000"/>
      <name val="Times New Roman"/>
      <family val="1"/>
    </font>
    <font>
      <sz val="12"/>
      <color theme="1"/>
      <name val="Times New Roman"/>
      <family val="1"/>
    </font>
    <font>
      <sz val="16"/>
      <color rgb="FF1E1E1E"/>
      <name val="Helvetica Neue"/>
      <family val="2"/>
    </font>
    <font>
      <sz val="14"/>
      <color rgb="FF0D0D0D"/>
      <name val="Monaco"/>
      <family val="2"/>
    </font>
    <font>
      <sz val="14"/>
      <color rgb="FF0D0D0D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/>
    </xf>
    <xf numFmtId="9" fontId="1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2" xfId="0" applyFont="1" applyBorder="1"/>
    <xf numFmtId="0" fontId="4" fillId="0" borderId="2" xfId="0" applyFont="1" applyBorder="1"/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9" fontId="1" fillId="2" borderId="2" xfId="0" applyNumberFormat="1" applyFont="1" applyFill="1" applyBorder="1" applyAlignment="1">
      <alignment horizontal="center" vertical="center"/>
    </xf>
    <xf numFmtId="10" fontId="6" fillId="0" borderId="2" xfId="0" applyNumberFormat="1" applyFont="1" applyBorder="1"/>
    <xf numFmtId="0" fontId="1" fillId="2" borderId="2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/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7" fillId="0" borderId="0" xfId="0" applyFont="1"/>
    <xf numFmtId="9" fontId="8" fillId="0" borderId="0" xfId="0" applyNumberFormat="1" applyFont="1"/>
    <xf numFmtId="0" fontId="6" fillId="0" borderId="0" xfId="0" applyFont="1"/>
    <xf numFmtId="0" fontId="6" fillId="0" borderId="0" xfId="0" applyFont="1" applyBorder="1"/>
    <xf numFmtId="0" fontId="6" fillId="0" borderId="14" xfId="0" applyFont="1" applyBorder="1"/>
    <xf numFmtId="0" fontId="6" fillId="0" borderId="18" xfId="0" applyFont="1" applyBorder="1"/>
    <xf numFmtId="9" fontId="6" fillId="0" borderId="15" xfId="0" applyNumberFormat="1" applyFont="1" applyBorder="1"/>
    <xf numFmtId="0" fontId="6" fillId="0" borderId="21" xfId="0" applyFont="1" applyBorder="1"/>
    <xf numFmtId="0" fontId="6" fillId="0" borderId="16" xfId="0" applyFont="1" applyBorder="1"/>
    <xf numFmtId="9" fontId="6" fillId="0" borderId="22" xfId="0" applyNumberFormat="1" applyFont="1" applyBorder="1"/>
    <xf numFmtId="0" fontId="6" fillId="0" borderId="23" xfId="0" applyFont="1" applyBorder="1"/>
    <xf numFmtId="0" fontId="6" fillId="0" borderId="24" xfId="0" applyFont="1" applyBorder="1"/>
    <xf numFmtId="9" fontId="6" fillId="0" borderId="25" xfId="0" applyNumberFormat="1" applyFont="1" applyBorder="1"/>
    <xf numFmtId="8" fontId="6" fillId="0" borderId="9" xfId="0" applyNumberFormat="1" applyFont="1" applyBorder="1"/>
    <xf numFmtId="8" fontId="6" fillId="0" borderId="2" xfId="0" applyNumberFormat="1" applyFont="1" applyBorder="1"/>
    <xf numFmtId="8" fontId="6" fillId="0" borderId="26" xfId="0" applyNumberFormat="1" applyFont="1" applyBorder="1"/>
    <xf numFmtId="0" fontId="6" fillId="0" borderId="13" xfId="0" applyFont="1" applyBorder="1"/>
    <xf numFmtId="0" fontId="6" fillId="0" borderId="17" xfId="0" applyFont="1" applyBorder="1"/>
    <xf numFmtId="8" fontId="9" fillId="0" borderId="17" xfId="0" applyNumberFormat="1" applyFont="1" applyBorder="1"/>
    <xf numFmtId="9" fontId="9" fillId="0" borderId="17" xfId="0" applyNumberFormat="1" applyFont="1" applyBorder="1"/>
    <xf numFmtId="0" fontId="10" fillId="0" borderId="20" xfId="0" applyFont="1" applyBorder="1"/>
    <xf numFmtId="0" fontId="10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F44"/>
      <color rgb="FFF7FB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3CD7-1C16-214E-BA45-44F470B16692}">
  <dimension ref="A1:T43"/>
  <sheetViews>
    <sheetView tabSelected="1" topLeftCell="H1" zoomScale="86" workbookViewId="0">
      <selection activeCell="C31" sqref="C31"/>
    </sheetView>
  </sheetViews>
  <sheetFormatPr baseColWidth="10" defaultRowHeight="16" x14ac:dyDescent="0.2"/>
  <cols>
    <col min="1" max="1" width="14.5" customWidth="1"/>
    <col min="2" max="2" width="13" customWidth="1"/>
    <col min="3" max="3" width="12.1640625" bestFit="1" customWidth="1"/>
    <col min="4" max="4" width="12.33203125" bestFit="1" customWidth="1"/>
    <col min="6" max="6" width="13.33203125" customWidth="1"/>
    <col min="8" max="8" width="13.33203125" customWidth="1"/>
    <col min="10" max="10" width="13.33203125" customWidth="1"/>
  </cols>
  <sheetData>
    <row r="1" spans="1:19" ht="17" customHeight="1" x14ac:dyDescent="0.2">
      <c r="A1" s="22" t="s">
        <v>0</v>
      </c>
      <c r="B1" s="22" t="s">
        <v>1</v>
      </c>
      <c r="C1" s="22" t="s">
        <v>20</v>
      </c>
      <c r="D1" s="22" t="s">
        <v>2</v>
      </c>
      <c r="E1" s="31" t="s">
        <v>3</v>
      </c>
      <c r="F1" s="39"/>
      <c r="G1" s="39"/>
      <c r="H1" s="39"/>
      <c r="I1" s="39"/>
      <c r="J1" s="32"/>
      <c r="K1" s="7"/>
      <c r="L1" s="33" t="s">
        <v>2</v>
      </c>
      <c r="M1" s="31" t="s">
        <v>3</v>
      </c>
      <c r="N1" s="39"/>
      <c r="O1" s="39"/>
      <c r="P1" s="39"/>
      <c r="Q1" s="39"/>
      <c r="R1" s="32"/>
      <c r="S1" s="7"/>
    </row>
    <row r="2" spans="1:19" ht="51" x14ac:dyDescent="0.2">
      <c r="A2" s="22"/>
      <c r="B2" s="22"/>
      <c r="C2" s="22"/>
      <c r="D2" s="22"/>
      <c r="E2" s="14" t="s">
        <v>21</v>
      </c>
      <c r="F2" s="14" t="s">
        <v>22</v>
      </c>
      <c r="G2" s="14" t="s">
        <v>23</v>
      </c>
      <c r="H2" s="14" t="s">
        <v>24</v>
      </c>
      <c r="I2" s="14" t="s">
        <v>25</v>
      </c>
      <c r="J2" s="14" t="s">
        <v>26</v>
      </c>
      <c r="K2" s="7"/>
      <c r="L2" s="34"/>
      <c r="M2" s="14" t="s">
        <v>21</v>
      </c>
      <c r="N2" s="14" t="s">
        <v>22</v>
      </c>
      <c r="O2" s="14" t="s">
        <v>23</v>
      </c>
      <c r="P2" s="14" t="s">
        <v>24</v>
      </c>
      <c r="Q2" s="14" t="s">
        <v>25</v>
      </c>
      <c r="R2" s="14" t="s">
        <v>26</v>
      </c>
      <c r="S2" s="7"/>
    </row>
    <row r="3" spans="1:19" ht="34" x14ac:dyDescent="0.2">
      <c r="A3" s="2" t="s">
        <v>15</v>
      </c>
      <c r="B3" s="2" t="s">
        <v>4</v>
      </c>
      <c r="C3" s="4">
        <v>1</v>
      </c>
      <c r="D3" s="4">
        <v>125</v>
      </c>
      <c r="E3" s="4">
        <v>1</v>
      </c>
      <c r="F3" s="4">
        <v>1</v>
      </c>
      <c r="G3" s="4">
        <v>0</v>
      </c>
      <c r="H3" s="4">
        <v>0</v>
      </c>
      <c r="I3" s="4">
        <v>1</v>
      </c>
      <c r="J3" s="4">
        <v>0</v>
      </c>
      <c r="K3" s="7"/>
      <c r="L3" s="5">
        <f>C3*D3</f>
        <v>125</v>
      </c>
      <c r="M3" s="4">
        <f>C3*E3*1154</f>
        <v>1154</v>
      </c>
      <c r="N3" s="4">
        <f>C3*F3*962</f>
        <v>962</v>
      </c>
      <c r="O3" s="4">
        <f>C3*G3*1154</f>
        <v>0</v>
      </c>
      <c r="P3" s="4">
        <f>C3*H3*1058</f>
        <v>0</v>
      </c>
      <c r="Q3" s="4">
        <f>C3*I3*769</f>
        <v>769</v>
      </c>
      <c r="R3" s="4">
        <f>C3*J3*769</f>
        <v>0</v>
      </c>
      <c r="S3" s="7"/>
    </row>
    <row r="4" spans="1:19" ht="34" x14ac:dyDescent="0.2">
      <c r="A4" s="2" t="s">
        <v>16</v>
      </c>
      <c r="B4" s="2" t="s">
        <v>15</v>
      </c>
      <c r="C4" s="4">
        <v>2</v>
      </c>
      <c r="D4" s="4">
        <v>125</v>
      </c>
      <c r="E4" s="4">
        <v>0</v>
      </c>
      <c r="F4" s="4">
        <v>1</v>
      </c>
      <c r="G4" s="4">
        <v>1</v>
      </c>
      <c r="H4" s="4">
        <v>0</v>
      </c>
      <c r="I4" s="4">
        <v>0</v>
      </c>
      <c r="J4" s="4">
        <v>0</v>
      </c>
      <c r="K4" s="7"/>
      <c r="L4" s="5">
        <f t="shared" ref="L4:L7" si="0">C4*D4</f>
        <v>250</v>
      </c>
      <c r="M4" s="4">
        <f t="shared" ref="M4:M7" si="1">C4*E4*1154</f>
        <v>0</v>
      </c>
      <c r="N4" s="4">
        <f t="shared" ref="N4:N7" si="2">C4*F4*962</f>
        <v>1924</v>
      </c>
      <c r="O4" s="4">
        <f t="shared" ref="O4:O7" si="3">C4*G4*1154</f>
        <v>2308</v>
      </c>
      <c r="P4" s="4">
        <f t="shared" ref="P4:P7" si="4">C4*H4*1058</f>
        <v>0</v>
      </c>
      <c r="Q4" s="4">
        <f t="shared" ref="Q4:Q7" si="5">C4*I4*769</f>
        <v>0</v>
      </c>
      <c r="R4" s="4">
        <f t="shared" ref="R4:R7" si="6">C4*J4*769</f>
        <v>0</v>
      </c>
      <c r="S4" s="7"/>
    </row>
    <row r="5" spans="1:19" ht="51" customHeight="1" x14ac:dyDescent="0.2">
      <c r="A5" s="2" t="s">
        <v>17</v>
      </c>
      <c r="B5" s="2" t="s">
        <v>16</v>
      </c>
      <c r="C5" s="4">
        <v>3</v>
      </c>
      <c r="D5" s="4">
        <v>125</v>
      </c>
      <c r="E5" s="4">
        <v>0</v>
      </c>
      <c r="F5" s="4">
        <v>1</v>
      </c>
      <c r="G5" s="4">
        <v>0</v>
      </c>
      <c r="H5" s="4">
        <v>1</v>
      </c>
      <c r="I5" s="4">
        <v>0</v>
      </c>
      <c r="J5" s="4">
        <v>0</v>
      </c>
      <c r="K5" s="7"/>
      <c r="L5" s="5">
        <f t="shared" si="0"/>
        <v>375</v>
      </c>
      <c r="M5" s="4">
        <f t="shared" si="1"/>
        <v>0</v>
      </c>
      <c r="N5" s="4">
        <f t="shared" si="2"/>
        <v>2886</v>
      </c>
      <c r="O5" s="4">
        <f t="shared" si="3"/>
        <v>0</v>
      </c>
      <c r="P5" s="4">
        <f t="shared" si="4"/>
        <v>3174</v>
      </c>
      <c r="Q5" s="4">
        <f t="shared" si="5"/>
        <v>0</v>
      </c>
      <c r="R5" s="4">
        <f t="shared" si="6"/>
        <v>0</v>
      </c>
      <c r="S5" s="7"/>
    </row>
    <row r="6" spans="1:19" ht="51" x14ac:dyDescent="0.2">
      <c r="A6" s="2" t="s">
        <v>18</v>
      </c>
      <c r="B6" s="2" t="s">
        <v>17</v>
      </c>
      <c r="C6" s="4">
        <v>2</v>
      </c>
      <c r="D6" s="4">
        <v>125</v>
      </c>
      <c r="E6" s="4">
        <v>0</v>
      </c>
      <c r="F6" s="4">
        <v>1</v>
      </c>
      <c r="G6" s="4">
        <v>0</v>
      </c>
      <c r="H6" s="4">
        <v>1</v>
      </c>
      <c r="I6" s="4">
        <v>0</v>
      </c>
      <c r="J6" s="4">
        <v>0</v>
      </c>
      <c r="K6" s="7"/>
      <c r="L6" s="5">
        <f t="shared" si="0"/>
        <v>250</v>
      </c>
      <c r="M6" s="4">
        <f t="shared" si="1"/>
        <v>0</v>
      </c>
      <c r="N6" s="4">
        <f t="shared" si="2"/>
        <v>1924</v>
      </c>
      <c r="O6" s="4">
        <f t="shared" si="3"/>
        <v>0</v>
      </c>
      <c r="P6" s="4">
        <f t="shared" si="4"/>
        <v>2116</v>
      </c>
      <c r="Q6" s="4">
        <f t="shared" si="5"/>
        <v>0</v>
      </c>
      <c r="R6" s="4">
        <f t="shared" si="6"/>
        <v>0</v>
      </c>
      <c r="S6" s="7"/>
    </row>
    <row r="7" spans="1:19" ht="51" x14ac:dyDescent="0.2">
      <c r="A7" s="2" t="s">
        <v>19</v>
      </c>
      <c r="B7" s="2" t="s">
        <v>18</v>
      </c>
      <c r="C7" s="4">
        <v>1</v>
      </c>
      <c r="D7" s="4">
        <v>125</v>
      </c>
      <c r="E7" s="4">
        <v>1</v>
      </c>
      <c r="F7" s="4">
        <v>1</v>
      </c>
      <c r="G7" s="4">
        <v>0</v>
      </c>
      <c r="H7" s="4">
        <v>0</v>
      </c>
      <c r="I7" s="4">
        <v>0</v>
      </c>
      <c r="J7" s="4">
        <v>1</v>
      </c>
      <c r="K7" s="7"/>
      <c r="L7" s="5">
        <f t="shared" si="0"/>
        <v>125</v>
      </c>
      <c r="M7" s="4">
        <f t="shared" si="1"/>
        <v>1154</v>
      </c>
      <c r="N7" s="4">
        <f t="shared" si="2"/>
        <v>962</v>
      </c>
      <c r="O7" s="4">
        <f t="shared" si="3"/>
        <v>0</v>
      </c>
      <c r="P7" s="4">
        <f t="shared" si="4"/>
        <v>0</v>
      </c>
      <c r="Q7" s="4">
        <f t="shared" si="5"/>
        <v>0</v>
      </c>
      <c r="R7" s="4">
        <f t="shared" si="6"/>
        <v>769</v>
      </c>
      <c r="S7" s="7"/>
    </row>
    <row r="8" spans="1:19" x14ac:dyDescent="0.2">
      <c r="A8" s="40"/>
      <c r="B8" s="40"/>
      <c r="C8" s="41"/>
      <c r="D8" s="41"/>
      <c r="E8" s="41"/>
      <c r="F8" s="41"/>
      <c r="G8" s="41"/>
      <c r="H8" s="41"/>
      <c r="I8" s="41"/>
      <c r="J8" s="41"/>
      <c r="K8" s="7"/>
      <c r="L8" s="13">
        <f>SUM(L3:L7)</f>
        <v>1125</v>
      </c>
      <c r="M8" s="13">
        <f t="shared" ref="M8:R8" si="7">SUM(M3:M7)</f>
        <v>2308</v>
      </c>
      <c r="N8" s="13">
        <f t="shared" si="7"/>
        <v>8658</v>
      </c>
      <c r="O8" s="13">
        <f t="shared" si="7"/>
        <v>2308</v>
      </c>
      <c r="P8" s="13">
        <f t="shared" si="7"/>
        <v>5290</v>
      </c>
      <c r="Q8" s="13">
        <f t="shared" si="7"/>
        <v>769</v>
      </c>
      <c r="R8" s="13">
        <f t="shared" si="7"/>
        <v>769</v>
      </c>
      <c r="S8" s="7"/>
    </row>
    <row r="9" spans="1:19" x14ac:dyDescent="0.2">
      <c r="A9" s="40"/>
      <c r="B9" s="40"/>
      <c r="C9" s="41"/>
      <c r="D9" s="41"/>
      <c r="E9" s="41"/>
      <c r="F9" s="41"/>
      <c r="G9" s="41"/>
      <c r="H9" s="41"/>
      <c r="I9" s="41"/>
      <c r="J9" s="41"/>
      <c r="K9" s="7"/>
      <c r="L9" s="7"/>
      <c r="M9" s="29">
        <f>SUM(M8:R8)</f>
        <v>20102</v>
      </c>
      <c r="N9" s="45"/>
      <c r="O9" s="45"/>
      <c r="P9" s="45"/>
      <c r="Q9" s="45"/>
      <c r="R9" s="30"/>
      <c r="S9" s="7"/>
    </row>
    <row r="10" spans="1:19" ht="16" customHeight="1" x14ac:dyDescent="0.2">
      <c r="A10" s="40"/>
      <c r="B10" s="40"/>
      <c r="C10" s="41"/>
      <c r="D10" s="41"/>
      <c r="E10" s="41"/>
      <c r="F10" s="41"/>
      <c r="G10" s="41"/>
      <c r="H10" s="41"/>
      <c r="I10" s="41"/>
      <c r="J10" s="41"/>
      <c r="K10" s="43" t="s">
        <v>14</v>
      </c>
      <c r="L10" s="23">
        <f>L8+M9</f>
        <v>21227</v>
      </c>
      <c r="M10" s="24"/>
      <c r="N10" s="24"/>
      <c r="O10" s="24"/>
      <c r="P10" s="24"/>
      <c r="Q10" s="24"/>
      <c r="R10" s="25"/>
      <c r="S10" s="7"/>
    </row>
    <row r="11" spans="1:19" ht="16" customHeight="1" x14ac:dyDescent="0.2">
      <c r="A11" s="40"/>
      <c r="B11" s="35"/>
      <c r="C11" s="42"/>
      <c r="D11" s="41"/>
      <c r="E11" s="41"/>
      <c r="F11" s="42"/>
      <c r="G11" s="41"/>
      <c r="H11" s="42"/>
      <c r="I11" s="41"/>
      <c r="J11" s="42"/>
      <c r="K11" s="44"/>
      <c r="L11" s="26"/>
      <c r="M11" s="27"/>
      <c r="N11" s="27"/>
      <c r="O11" s="27"/>
      <c r="P11" s="27"/>
      <c r="Q11" s="27"/>
      <c r="R11" s="28"/>
      <c r="S11" s="7"/>
    </row>
    <row r="12" spans="1:19" x14ac:dyDescent="0.2">
      <c r="A12" s="40"/>
      <c r="B12" s="35"/>
      <c r="C12" s="42"/>
      <c r="D12" s="41"/>
      <c r="E12" s="41"/>
      <c r="F12" s="42"/>
      <c r="G12" s="41"/>
      <c r="H12" s="42"/>
      <c r="I12" s="41"/>
      <c r="J12" s="42"/>
      <c r="K12" s="7"/>
      <c r="L12" s="42"/>
      <c r="M12" s="42"/>
      <c r="N12" s="42"/>
      <c r="O12" s="7"/>
      <c r="P12" s="7"/>
      <c r="Q12" s="7"/>
      <c r="R12" s="7"/>
      <c r="S12" s="7"/>
    </row>
    <row r="13" spans="1:19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O13" s="7"/>
      <c r="P13" s="7"/>
      <c r="Q13" s="7"/>
      <c r="R13" s="7"/>
      <c r="S13" s="7"/>
    </row>
    <row r="14" spans="1:19" x14ac:dyDescent="0.2">
      <c r="A14" s="7"/>
      <c r="B14" s="7"/>
      <c r="C14" s="7"/>
      <c r="D14" s="7"/>
      <c r="E14" s="7"/>
      <c r="F14" s="7"/>
      <c r="G14" s="7"/>
      <c r="H14" s="35"/>
      <c r="I14" s="36"/>
      <c r="J14" s="36"/>
      <c r="O14" s="7"/>
      <c r="P14" s="7"/>
      <c r="Q14" s="7"/>
      <c r="R14" s="7"/>
      <c r="S14" s="7"/>
    </row>
    <row r="15" spans="1:19" ht="16" customHeight="1" x14ac:dyDescent="0.2">
      <c r="A15" s="7"/>
      <c r="B15" s="7"/>
      <c r="C15" s="7"/>
      <c r="D15" s="7"/>
      <c r="E15" s="7"/>
      <c r="F15" s="7"/>
      <c r="G15" s="7"/>
      <c r="H15" s="37"/>
      <c r="I15" s="37"/>
      <c r="J15" s="37"/>
      <c r="O15" s="7"/>
      <c r="P15" s="7"/>
      <c r="Q15" s="7"/>
      <c r="R15" s="7"/>
      <c r="S15" s="7"/>
    </row>
    <row r="16" spans="1:19" ht="16" customHeight="1" thickBot="1" x14ac:dyDescent="0.25">
      <c r="A16" s="19" t="s">
        <v>6</v>
      </c>
      <c r="B16" s="6" t="s">
        <v>28</v>
      </c>
      <c r="C16" s="6" t="s">
        <v>27</v>
      </c>
      <c r="E16" s="48"/>
      <c r="F16" s="48"/>
      <c r="G16" s="48"/>
      <c r="H16" s="37"/>
      <c r="I16" s="37"/>
      <c r="J16" s="37"/>
      <c r="O16" s="7"/>
      <c r="P16" s="7"/>
      <c r="Q16" s="7"/>
      <c r="R16" s="7"/>
      <c r="S16" s="7"/>
    </row>
    <row r="17" spans="1:20" x14ac:dyDescent="0.2">
      <c r="A17" s="19" t="s">
        <v>8</v>
      </c>
      <c r="B17" s="20" t="s">
        <v>29</v>
      </c>
      <c r="C17" s="9"/>
      <c r="D17" s="62"/>
      <c r="E17" s="53">
        <v>-21227</v>
      </c>
      <c r="F17" s="56">
        <v>-21227</v>
      </c>
      <c r="G17" s="50">
        <v>-21227</v>
      </c>
      <c r="H17" s="49"/>
      <c r="I17" s="38"/>
      <c r="J17" s="38"/>
      <c r="M17" s="7"/>
      <c r="N17" s="7"/>
      <c r="O17" s="7"/>
      <c r="P17" s="7"/>
      <c r="Q17" s="7"/>
      <c r="R17" s="7"/>
      <c r="S17" s="7"/>
    </row>
    <row r="18" spans="1:20" ht="14" customHeight="1" x14ac:dyDescent="0.2">
      <c r="A18" s="3">
        <v>1</v>
      </c>
      <c r="B18" s="5">
        <v>1500</v>
      </c>
      <c r="C18" s="7"/>
      <c r="D18" s="63"/>
      <c r="E18" s="54">
        <v>1500</v>
      </c>
      <c r="F18" s="57">
        <v>1450</v>
      </c>
      <c r="G18" s="51">
        <v>2375</v>
      </c>
      <c r="H18" s="48"/>
      <c r="M18" s="7"/>
      <c r="N18" s="15"/>
      <c r="O18" s="7"/>
      <c r="P18" s="7"/>
      <c r="Q18" s="7"/>
      <c r="R18" s="7"/>
      <c r="S18" s="7"/>
    </row>
    <row r="19" spans="1:20" x14ac:dyDescent="0.2">
      <c r="A19" s="3">
        <v>2</v>
      </c>
      <c r="B19" s="5">
        <v>1500</v>
      </c>
      <c r="C19" s="7"/>
      <c r="D19" s="63"/>
      <c r="E19" s="54">
        <v>1500</v>
      </c>
      <c r="F19" s="57">
        <v>1450</v>
      </c>
      <c r="G19" s="51">
        <v>2375</v>
      </c>
      <c r="H19" s="48"/>
      <c r="M19" s="7"/>
      <c r="N19" s="15"/>
      <c r="O19" s="7"/>
      <c r="P19" s="7"/>
      <c r="Q19" s="7"/>
      <c r="R19" s="7"/>
      <c r="S19" s="7"/>
    </row>
    <row r="20" spans="1:20" x14ac:dyDescent="0.2">
      <c r="A20" s="3">
        <v>3</v>
      </c>
      <c r="B20" s="5">
        <v>1500</v>
      </c>
      <c r="C20" s="7"/>
      <c r="D20" s="63"/>
      <c r="E20" s="54">
        <v>1500</v>
      </c>
      <c r="F20" s="57">
        <v>1450</v>
      </c>
      <c r="G20" s="51">
        <v>2375</v>
      </c>
      <c r="H20" s="48"/>
      <c r="M20" s="7"/>
      <c r="N20" s="8"/>
      <c r="O20" s="7"/>
      <c r="P20" s="11"/>
      <c r="Q20" s="11"/>
      <c r="R20" s="11"/>
      <c r="S20" s="11"/>
      <c r="T20" s="11"/>
    </row>
    <row r="21" spans="1:20" ht="16" customHeight="1" x14ac:dyDescent="0.2">
      <c r="A21" s="3">
        <v>4</v>
      </c>
      <c r="B21" s="5">
        <v>1500</v>
      </c>
      <c r="C21" s="7"/>
      <c r="D21" s="63"/>
      <c r="E21" s="54">
        <v>1500</v>
      </c>
      <c r="F21" s="57">
        <v>1450</v>
      </c>
      <c r="G21" s="51">
        <v>2375</v>
      </c>
      <c r="H21" s="48"/>
      <c r="M21" s="7"/>
      <c r="N21" s="7"/>
      <c r="O21" s="7"/>
      <c r="P21" s="11"/>
      <c r="Q21" s="11"/>
      <c r="R21" s="11"/>
      <c r="S21" s="11"/>
      <c r="T21" s="11"/>
    </row>
    <row r="22" spans="1:20" ht="16" customHeight="1" x14ac:dyDescent="0.2">
      <c r="A22" s="3">
        <v>5</v>
      </c>
      <c r="B22" s="5">
        <v>1500</v>
      </c>
      <c r="C22" s="7"/>
      <c r="D22" s="64"/>
      <c r="E22" s="54">
        <v>1500</v>
      </c>
      <c r="F22" s="57">
        <v>1450</v>
      </c>
      <c r="G22" s="51">
        <v>2375</v>
      </c>
      <c r="H22" s="7"/>
      <c r="I22" s="7"/>
      <c r="J22" s="7"/>
      <c r="K22" s="7"/>
      <c r="L22" s="7"/>
      <c r="M22" s="7"/>
      <c r="N22" s="7"/>
      <c r="O22" s="7"/>
      <c r="P22" s="11"/>
      <c r="Q22" s="11"/>
      <c r="R22" s="11"/>
      <c r="S22" s="11"/>
      <c r="T22" s="11"/>
    </row>
    <row r="23" spans="1:20" ht="16" customHeight="1" x14ac:dyDescent="0.2">
      <c r="A23" s="3">
        <v>6</v>
      </c>
      <c r="B23" s="5">
        <v>1500</v>
      </c>
      <c r="C23" s="7"/>
      <c r="D23" s="65"/>
      <c r="E23" s="54">
        <v>1500</v>
      </c>
      <c r="F23" s="57">
        <v>1450</v>
      </c>
      <c r="G23" s="51">
        <v>2375</v>
      </c>
      <c r="H23" s="7"/>
      <c r="I23" s="7"/>
      <c r="J23" s="7"/>
      <c r="K23" s="7"/>
      <c r="L23" s="7"/>
      <c r="M23" s="7"/>
      <c r="N23" s="7"/>
      <c r="O23" s="7"/>
      <c r="P23" s="11"/>
      <c r="Q23" s="11"/>
      <c r="R23" s="11"/>
      <c r="S23" s="11"/>
      <c r="T23" s="11"/>
    </row>
    <row r="24" spans="1:20" x14ac:dyDescent="0.2">
      <c r="A24" s="3">
        <v>7</v>
      </c>
      <c r="B24" s="5">
        <v>1500</v>
      </c>
      <c r="D24" s="63"/>
      <c r="E24" s="54">
        <v>1500</v>
      </c>
      <c r="F24" s="57">
        <v>1450</v>
      </c>
      <c r="G24" s="51">
        <v>2375</v>
      </c>
      <c r="H24" s="48"/>
    </row>
    <row r="25" spans="1:20" x14ac:dyDescent="0.2">
      <c r="A25" s="3">
        <v>8</v>
      </c>
      <c r="B25" s="5">
        <v>1500</v>
      </c>
      <c r="D25" s="63"/>
      <c r="E25" s="54">
        <v>1500</v>
      </c>
      <c r="F25" s="57">
        <v>1450</v>
      </c>
      <c r="G25" s="51">
        <v>2375</v>
      </c>
      <c r="H25" s="48"/>
    </row>
    <row r="26" spans="1:20" x14ac:dyDescent="0.2">
      <c r="A26" s="3">
        <v>9</v>
      </c>
      <c r="B26" s="5">
        <v>1500</v>
      </c>
      <c r="D26" s="63"/>
      <c r="E26" s="54">
        <v>1500</v>
      </c>
      <c r="F26" s="57">
        <v>1450</v>
      </c>
      <c r="G26" s="51">
        <v>2375</v>
      </c>
      <c r="H26" s="48"/>
    </row>
    <row r="27" spans="1:20" x14ac:dyDescent="0.2">
      <c r="D27" s="66" t="s">
        <v>32</v>
      </c>
      <c r="E27" s="59">
        <f>NPV(0.000962, E18:E26)+E17</f>
        <v>-7791.7066119910978</v>
      </c>
      <c r="F27" s="60">
        <f t="shared" ref="F27:G27" si="8">NPV(0.000962, F18:F26)+F17</f>
        <v>-8239.5497249247273</v>
      </c>
      <c r="G27" s="61">
        <f>NPV(0.000962, G18:G26)+G17</f>
        <v>45.547864347430732</v>
      </c>
      <c r="H27" s="48"/>
    </row>
    <row r="28" spans="1:20" ht="17" thickBot="1" x14ac:dyDescent="0.25">
      <c r="A28" s="18" t="s">
        <v>5</v>
      </c>
      <c r="B28" s="16">
        <f>L10</f>
        <v>21227</v>
      </c>
      <c r="D28" s="67" t="s">
        <v>10</v>
      </c>
      <c r="E28" s="55">
        <f>IRR(E17:E26)</f>
        <v>-8.208498878587811E-2</v>
      </c>
      <c r="F28" s="58">
        <f t="shared" ref="F28:G28" si="9">IRR(F17:F26)</f>
        <v>-8.7639985287472633E-2</v>
      </c>
      <c r="G28" s="52">
        <f t="shared" si="9"/>
        <v>1.3918692005181477E-3</v>
      </c>
      <c r="H28" s="48"/>
    </row>
    <row r="29" spans="1:20" x14ac:dyDescent="0.2">
      <c r="A29" s="19" t="s">
        <v>11</v>
      </c>
      <c r="B29" s="17">
        <f>B18*1.000962^(-A18)+B19*1.000962^(-A19)+B20*1.000962^(-A20)+B21*1.000962^(-A21)+B22*1.000962^(-A22)+B23*1.000962^(-A23)+B24*1.000962^(-A24)+B25*1.000962^(-A25)+B26*1.000962^(-A26)-B28</f>
        <v>-7791.7066119910978</v>
      </c>
    </row>
    <row r="30" spans="1:20" x14ac:dyDescent="0.2">
      <c r="A30" s="1"/>
      <c r="B30" s="1"/>
    </row>
    <row r="31" spans="1:20" ht="19" x14ac:dyDescent="0.25">
      <c r="A31" s="18" t="s">
        <v>7</v>
      </c>
      <c r="B31" s="16">
        <f>B29</f>
        <v>-7791.7066119910978</v>
      </c>
      <c r="D31" s="47"/>
    </row>
    <row r="32" spans="1:20" x14ac:dyDescent="0.2">
      <c r="A32" s="18" t="s">
        <v>9</v>
      </c>
      <c r="B32" s="16" t="e">
        <f>B18*(1+B34/52)^(-A18)+B19*(1+B34/52)^(-A19)+B20*(1+B34/52)^(-A20)+B21*(1+B34/52)^(-A21)+B22*(1+B34/52)^(-A22)+B23*(1+B34/52)^(-A23)+B24*(1+B34/52)^(-A24)+B25*(1+B34/52)^(-A25)+B26*(1+B34/52)^(-A26)-B28</f>
        <v>#VALUE!</v>
      </c>
    </row>
    <row r="33" spans="1:11" x14ac:dyDescent="0.2">
      <c r="A33" s="18" t="s">
        <v>12</v>
      </c>
      <c r="B33" s="16">
        <v>0.12</v>
      </c>
    </row>
    <row r="34" spans="1:11" x14ac:dyDescent="0.2">
      <c r="A34" s="18" t="s">
        <v>13</v>
      </c>
      <c r="B34" s="17" t="s">
        <v>31</v>
      </c>
      <c r="C34" s="21" t="s">
        <v>30</v>
      </c>
    </row>
    <row r="35" spans="1:11" ht="20" x14ac:dyDescent="0.2">
      <c r="A35" s="19" t="s">
        <v>10</v>
      </c>
      <c r="C35" s="46"/>
    </row>
    <row r="37" spans="1:11" x14ac:dyDescent="0.2">
      <c r="C37" s="8"/>
      <c r="D37" s="7"/>
      <c r="E37" s="8"/>
      <c r="F37" s="7"/>
      <c r="G37" s="8"/>
      <c r="H37" s="7"/>
      <c r="I37" s="8"/>
      <c r="J37" s="7"/>
      <c r="K37" s="7"/>
    </row>
    <row r="38" spans="1:11" x14ac:dyDescent="0.2">
      <c r="C38" s="8"/>
      <c r="D38" s="7"/>
      <c r="E38" s="8"/>
      <c r="F38" s="7"/>
      <c r="G38" s="8"/>
      <c r="H38" s="7"/>
      <c r="I38" s="8"/>
      <c r="J38" s="7"/>
      <c r="K38" s="7"/>
    </row>
    <row r="39" spans="1:11" x14ac:dyDescent="0.2">
      <c r="C39" s="8"/>
      <c r="D39" s="7"/>
      <c r="E39" s="8"/>
      <c r="F39" s="9"/>
      <c r="G39" s="8"/>
      <c r="H39" s="9"/>
      <c r="I39" s="8"/>
      <c r="J39" s="9"/>
      <c r="K39" s="7"/>
    </row>
    <row r="40" spans="1:11" x14ac:dyDescent="0.2">
      <c r="C40" s="7"/>
      <c r="D40" s="7"/>
      <c r="E40" s="8"/>
      <c r="F40" s="10"/>
      <c r="G40" s="8"/>
      <c r="H40" s="10"/>
      <c r="I40" s="8"/>
      <c r="J40" s="10"/>
      <c r="K40" s="7"/>
    </row>
    <row r="41" spans="1:11" x14ac:dyDescent="0.2"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C42" s="7"/>
      <c r="D42" s="7"/>
      <c r="E42" s="8"/>
      <c r="F42" s="12"/>
      <c r="G42" s="8"/>
      <c r="H42" s="12"/>
      <c r="I42" s="8"/>
      <c r="J42" s="12"/>
      <c r="K42" s="7"/>
    </row>
    <row r="43" spans="1:11" x14ac:dyDescent="0.2">
      <c r="C43" s="8"/>
      <c r="D43" s="7"/>
      <c r="E43" s="8"/>
      <c r="F43" s="12"/>
      <c r="G43" s="8"/>
      <c r="H43" s="12"/>
      <c r="I43" s="8"/>
      <c r="J43" s="12"/>
      <c r="K43" s="7"/>
    </row>
  </sheetData>
  <mergeCells count="10">
    <mergeCell ref="L1:L2"/>
    <mergeCell ref="K10:K11"/>
    <mergeCell ref="M1:R1"/>
    <mergeCell ref="M9:R9"/>
    <mergeCell ref="L10:R11"/>
    <mergeCell ref="E1:J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Tatev Tatev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Noyemi Piroyan</dc:creator>
  <cp:lastModifiedBy>Noyemi Piroyan</cp:lastModifiedBy>
  <dcterms:created xsi:type="dcterms:W3CDTF">2023-12-08T01:23:57Z</dcterms:created>
  <dcterms:modified xsi:type="dcterms:W3CDTF">2024-05-19T19:17:07Z</dcterms:modified>
</cp:coreProperties>
</file>