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ivosh\Documents\"/>
    </mc:Choice>
  </mc:AlternateContent>
  <bookViews>
    <workbookView xWindow="0" yWindow="0" windowWidth="19180" windowHeight="7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R11" i="1" s="1"/>
  <c r="Q12" i="1"/>
  <c r="Q13" i="1"/>
  <c r="R13" i="1" s="1"/>
  <c r="Q14" i="1"/>
  <c r="Q15" i="1"/>
  <c r="Q16" i="1"/>
  <c r="Q17" i="1"/>
  <c r="Q18" i="1"/>
  <c r="R18" i="1" s="1"/>
  <c r="Q19" i="1"/>
  <c r="R19" i="1" s="1"/>
  <c r="Q20" i="1"/>
  <c r="R20" i="1" s="1"/>
  <c r="Q21" i="1"/>
  <c r="R21" i="1" s="1"/>
  <c r="Q22" i="1"/>
  <c r="Q23" i="1"/>
  <c r="Q24" i="1"/>
  <c r="Q25" i="1"/>
  <c r="R25" i="1" s="1"/>
  <c r="Q26" i="1"/>
  <c r="R26" i="1" s="1"/>
  <c r="Q27" i="1"/>
  <c r="R27" i="1" s="1"/>
  <c r="Q5" i="1"/>
  <c r="R5" i="1" s="1"/>
  <c r="R8" i="1"/>
  <c r="R16" i="1"/>
  <c r="R17" i="1"/>
  <c r="R24" i="1"/>
  <c r="R6" i="1"/>
  <c r="R7" i="1"/>
  <c r="R9" i="1"/>
  <c r="R10" i="1"/>
  <c r="R12" i="1"/>
  <c r="R14" i="1"/>
  <c r="R15" i="1"/>
  <c r="R22" i="1"/>
  <c r="R23" i="1"/>
  <c r="K68" i="1"/>
  <c r="K72" i="1"/>
  <c r="K74" i="1"/>
  <c r="K76" i="1"/>
  <c r="K80" i="1"/>
  <c r="K82" i="1"/>
  <c r="K84" i="1"/>
  <c r="K88" i="1"/>
  <c r="K90" i="1"/>
  <c r="K92" i="1"/>
  <c r="K96" i="1"/>
  <c r="E67" i="1"/>
  <c r="E69" i="1"/>
  <c r="E75" i="1"/>
  <c r="E77" i="1"/>
  <c r="E83" i="1"/>
  <c r="E85" i="1"/>
  <c r="E91" i="1"/>
  <c r="E93" i="1"/>
  <c r="E65" i="1"/>
  <c r="M73" i="1"/>
  <c r="I67" i="1"/>
  <c r="K67" i="1" s="1"/>
  <c r="I68" i="1"/>
  <c r="I69" i="1"/>
  <c r="K69" i="1" s="1"/>
  <c r="I70" i="1"/>
  <c r="K70" i="1" s="1"/>
  <c r="I71" i="1"/>
  <c r="K71" i="1" s="1"/>
  <c r="I72" i="1"/>
  <c r="I73" i="1"/>
  <c r="K73" i="1" s="1"/>
  <c r="I74" i="1"/>
  <c r="I75" i="1"/>
  <c r="K75" i="1" s="1"/>
  <c r="I76" i="1"/>
  <c r="I77" i="1"/>
  <c r="K77" i="1" s="1"/>
  <c r="I78" i="1"/>
  <c r="K78" i="1" s="1"/>
  <c r="I79" i="1"/>
  <c r="K79" i="1" s="1"/>
  <c r="I80" i="1"/>
  <c r="I81" i="1"/>
  <c r="K81" i="1" s="1"/>
  <c r="I82" i="1"/>
  <c r="I83" i="1"/>
  <c r="K83" i="1" s="1"/>
  <c r="I84" i="1"/>
  <c r="I85" i="1"/>
  <c r="K85" i="1" s="1"/>
  <c r="I86" i="1"/>
  <c r="K86" i="1" s="1"/>
  <c r="I87" i="1"/>
  <c r="K87" i="1" s="1"/>
  <c r="I88" i="1"/>
  <c r="I89" i="1"/>
  <c r="K89" i="1" s="1"/>
  <c r="I90" i="1"/>
  <c r="I91" i="1"/>
  <c r="K91" i="1" s="1"/>
  <c r="I92" i="1"/>
  <c r="I93" i="1"/>
  <c r="K93" i="1" s="1"/>
  <c r="I94" i="1"/>
  <c r="K94" i="1" s="1"/>
  <c r="I95" i="1"/>
  <c r="K95" i="1" s="1"/>
  <c r="I96" i="1"/>
  <c r="I66" i="1"/>
  <c r="K66" i="1" s="1"/>
  <c r="J66" i="1"/>
  <c r="M64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66" i="1"/>
  <c r="D67" i="1"/>
  <c r="O68" i="1" s="1"/>
  <c r="D68" i="1"/>
  <c r="D69" i="1"/>
  <c r="D70" i="1"/>
  <c r="D71" i="1"/>
  <c r="D72" i="1"/>
  <c r="D73" i="1"/>
  <c r="D74" i="1"/>
  <c r="D75" i="1"/>
  <c r="O76" i="1" s="1"/>
  <c r="D76" i="1"/>
  <c r="D77" i="1"/>
  <c r="D78" i="1"/>
  <c r="D79" i="1"/>
  <c r="D80" i="1"/>
  <c r="D81" i="1"/>
  <c r="D82" i="1"/>
  <c r="D83" i="1"/>
  <c r="O84" i="1" s="1"/>
  <c r="D84" i="1"/>
  <c r="D85" i="1"/>
  <c r="D86" i="1"/>
  <c r="D87" i="1"/>
  <c r="D88" i="1"/>
  <c r="D89" i="1"/>
  <c r="D90" i="1"/>
  <c r="D91" i="1"/>
  <c r="O92" i="1" s="1"/>
  <c r="D92" i="1"/>
  <c r="D93" i="1"/>
  <c r="D94" i="1"/>
  <c r="D95" i="1"/>
  <c r="M65" i="1" s="1"/>
  <c r="D96" i="1"/>
  <c r="D65" i="1"/>
  <c r="C66" i="1"/>
  <c r="E66" i="1" s="1"/>
  <c r="C67" i="1"/>
  <c r="C68" i="1"/>
  <c r="E68" i="1" s="1"/>
  <c r="C69" i="1"/>
  <c r="C70" i="1"/>
  <c r="E70" i="1" s="1"/>
  <c r="C71" i="1"/>
  <c r="E71" i="1" s="1"/>
  <c r="C72" i="1"/>
  <c r="E72" i="1" s="1"/>
  <c r="C73" i="1"/>
  <c r="E73" i="1" s="1"/>
  <c r="O74" i="1" s="1"/>
  <c r="C74" i="1"/>
  <c r="E74" i="1" s="1"/>
  <c r="C75" i="1"/>
  <c r="C76" i="1"/>
  <c r="E76" i="1" s="1"/>
  <c r="C77" i="1"/>
  <c r="C78" i="1"/>
  <c r="E78" i="1" s="1"/>
  <c r="C79" i="1"/>
  <c r="E79" i="1" s="1"/>
  <c r="C80" i="1"/>
  <c r="E80" i="1" s="1"/>
  <c r="C81" i="1"/>
  <c r="E81" i="1" s="1"/>
  <c r="O82" i="1" s="1"/>
  <c r="C82" i="1"/>
  <c r="E82" i="1" s="1"/>
  <c r="C83" i="1"/>
  <c r="C84" i="1"/>
  <c r="E84" i="1" s="1"/>
  <c r="C85" i="1"/>
  <c r="C86" i="1"/>
  <c r="E86" i="1" s="1"/>
  <c r="C87" i="1"/>
  <c r="E87" i="1" s="1"/>
  <c r="C88" i="1"/>
  <c r="E88" i="1" s="1"/>
  <c r="C89" i="1"/>
  <c r="E89" i="1" s="1"/>
  <c r="O90" i="1" s="1"/>
  <c r="C90" i="1"/>
  <c r="E90" i="1" s="1"/>
  <c r="C91" i="1"/>
  <c r="C92" i="1"/>
  <c r="E92" i="1" s="1"/>
  <c r="C93" i="1"/>
  <c r="C94" i="1"/>
  <c r="E94" i="1" s="1"/>
  <c r="C95" i="1"/>
  <c r="E95" i="1" s="1"/>
  <c r="O96" i="1" s="1"/>
  <c r="C96" i="1"/>
  <c r="E96" i="1" s="1"/>
  <c r="C65" i="1"/>
  <c r="T5" i="1" l="1"/>
  <c r="O73" i="1"/>
  <c r="O72" i="1"/>
  <c r="O95" i="1"/>
  <c r="O79" i="1"/>
  <c r="O89" i="1"/>
  <c r="O80" i="1"/>
  <c r="O87" i="1"/>
  <c r="O71" i="1"/>
  <c r="O94" i="1"/>
  <c r="O86" i="1"/>
  <c r="O78" i="1"/>
  <c r="O70" i="1"/>
  <c r="O81" i="1"/>
  <c r="O88" i="1"/>
  <c r="O93" i="1"/>
  <c r="O85" i="1"/>
  <c r="O69" i="1"/>
  <c r="M66" i="1"/>
  <c r="M68" i="1" s="1"/>
  <c r="O91" i="1"/>
  <c r="O83" i="1"/>
  <c r="O75" i="1"/>
  <c r="O67" i="1"/>
  <c r="O77" i="1"/>
  <c r="O66" i="1"/>
  <c r="P27" i="1"/>
  <c r="H27" i="1"/>
  <c r="L5" i="1"/>
  <c r="L6" i="1"/>
  <c r="L7" i="1"/>
  <c r="M7" i="1"/>
  <c r="L8" i="1"/>
  <c r="N8" i="1" s="1"/>
  <c r="L9" i="1"/>
  <c r="N9" i="1" s="1"/>
  <c r="L10" i="1"/>
  <c r="L11" i="1"/>
  <c r="L12" i="1"/>
  <c r="L13" i="1"/>
  <c r="L14" i="1"/>
  <c r="L15" i="1"/>
  <c r="L16" i="1"/>
  <c r="N16" i="1" s="1"/>
  <c r="L17" i="1"/>
  <c r="L18" i="1"/>
  <c r="L19" i="1"/>
  <c r="L20" i="1"/>
  <c r="L21" i="1"/>
  <c r="L22" i="1"/>
  <c r="L23" i="1"/>
  <c r="L24" i="1"/>
  <c r="L25" i="1"/>
  <c r="L26" i="1"/>
  <c r="L27" i="1"/>
  <c r="K5" i="1"/>
  <c r="M5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N13" i="1" s="1"/>
  <c r="O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N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E5" i="1"/>
  <c r="E6" i="1"/>
  <c r="E7" i="1"/>
  <c r="E8" i="1"/>
  <c r="E9" i="1"/>
  <c r="E10" i="1"/>
  <c r="G10" i="1" s="1"/>
  <c r="E11" i="1"/>
  <c r="F11" i="1"/>
  <c r="E12" i="1"/>
  <c r="E13" i="1"/>
  <c r="E14" i="1"/>
  <c r="E15" i="1"/>
  <c r="F15" i="1"/>
  <c r="E16" i="1"/>
  <c r="E17" i="1"/>
  <c r="G17" i="1" s="1"/>
  <c r="E18" i="1"/>
  <c r="E19" i="1"/>
  <c r="E20" i="1"/>
  <c r="E21" i="1"/>
  <c r="E22" i="1"/>
  <c r="E23" i="1"/>
  <c r="E24" i="1"/>
  <c r="E25" i="1"/>
  <c r="E26" i="1"/>
  <c r="E27" i="1"/>
  <c r="F27" i="1"/>
  <c r="D5" i="1"/>
  <c r="F5" i="1" s="1"/>
  <c r="D6" i="1"/>
  <c r="F6" i="1" s="1"/>
  <c r="D7" i="1"/>
  <c r="F7" i="1" s="1"/>
  <c r="D8" i="1"/>
  <c r="F8" i="1" s="1"/>
  <c r="G8" i="1" s="1"/>
  <c r="D9" i="1"/>
  <c r="F9" i="1" s="1"/>
  <c r="D10" i="1"/>
  <c r="F10" i="1" s="1"/>
  <c r="D11" i="1"/>
  <c r="D12" i="1"/>
  <c r="F12" i="1" s="1"/>
  <c r="D13" i="1"/>
  <c r="F13" i="1" s="1"/>
  <c r="G13" i="1" s="1"/>
  <c r="D14" i="1"/>
  <c r="F14" i="1" s="1"/>
  <c r="G14" i="1" s="1"/>
  <c r="D15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G21" i="1" s="1"/>
  <c r="D22" i="1"/>
  <c r="F22" i="1" s="1"/>
  <c r="G22" i="1" s="1"/>
  <c r="D23" i="1"/>
  <c r="F23" i="1" s="1"/>
  <c r="D24" i="1"/>
  <c r="F24" i="1" s="1"/>
  <c r="G24" i="1" s="1"/>
  <c r="D25" i="1"/>
  <c r="F25" i="1" s="1"/>
  <c r="D26" i="1"/>
  <c r="F26" i="1" s="1"/>
  <c r="D27" i="1"/>
  <c r="G11" i="1" l="1"/>
  <c r="G5" i="1"/>
  <c r="N21" i="1"/>
  <c r="G6" i="1"/>
  <c r="N17" i="1"/>
  <c r="G27" i="1"/>
  <c r="G15" i="1"/>
  <c r="G9" i="1"/>
  <c r="O9" i="1" s="1"/>
  <c r="G23" i="1"/>
  <c r="G25" i="1"/>
  <c r="G16" i="1"/>
  <c r="G19" i="1"/>
  <c r="G7" i="1"/>
  <c r="G18" i="1"/>
  <c r="G12" i="1"/>
  <c r="O21" i="1"/>
  <c r="O16" i="1"/>
  <c r="O8" i="1"/>
  <c r="O17" i="1"/>
  <c r="N25" i="1"/>
  <c r="O25" i="1" s="1"/>
  <c r="G26" i="1"/>
  <c r="G20" i="1"/>
  <c r="O20" i="1" s="1"/>
  <c r="N24" i="1"/>
  <c r="O24" i="1" s="1"/>
  <c r="N12" i="1"/>
  <c r="N5" i="1"/>
  <c r="N18" i="1"/>
  <c r="N15" i="1"/>
  <c r="N14" i="1"/>
  <c r="O14" i="1" s="1"/>
  <c r="N26" i="1"/>
  <c r="N23" i="1"/>
  <c r="O23" i="1" s="1"/>
  <c r="N10" i="1"/>
  <c r="O10" i="1" s="1"/>
  <c r="N7" i="1"/>
  <c r="N27" i="1"/>
  <c r="N11" i="1"/>
  <c r="O11" i="1" s="1"/>
  <c r="N22" i="1"/>
  <c r="O22" i="1" s="1"/>
  <c r="N19" i="1"/>
  <c r="O19" i="1" s="1"/>
  <c r="N6" i="1"/>
  <c r="O6" i="1" s="1"/>
  <c r="O15" i="1" l="1"/>
  <c r="O18" i="1"/>
  <c r="O27" i="1"/>
  <c r="O29" i="1" s="1"/>
  <c r="O5" i="1"/>
  <c r="O12" i="1"/>
  <c r="O7" i="1"/>
  <c r="O26" i="1"/>
</calcChain>
</file>

<file path=xl/sharedStrings.xml><?xml version="1.0" encoding="utf-8"?>
<sst xmlns="http://schemas.openxmlformats.org/spreadsheetml/2006/main" count="36" uniqueCount="21">
  <si>
    <t>t</t>
  </si>
  <si>
    <t>x</t>
  </si>
  <si>
    <t>Vx</t>
  </si>
  <si>
    <t>U</t>
  </si>
  <si>
    <t>E</t>
  </si>
  <si>
    <t>K</t>
  </si>
  <si>
    <t>Etot</t>
  </si>
  <si>
    <t>%</t>
  </si>
  <si>
    <t>Large Ball</t>
  </si>
  <si>
    <t>Small Ball</t>
  </si>
  <si>
    <t>mass_A</t>
  </si>
  <si>
    <t>V</t>
  </si>
  <si>
    <t>mass_B</t>
  </si>
  <si>
    <t>Ei=</t>
  </si>
  <si>
    <t>Uf=</t>
  </si>
  <si>
    <t>Kf=</t>
  </si>
  <si>
    <t>Vf=</t>
  </si>
  <si>
    <t>a=</t>
  </si>
  <si>
    <t>Etot=</t>
  </si>
  <si>
    <t>Kspool</t>
  </si>
  <si>
    <t>Etot + swpool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</si>
</sst>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t, large ball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30708661417322"/>
                  <c:y val="-0.66899168853893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Sheet1!$B$5:$B$28</c:f>
              <c:numCache>
                <c:formatCode>0.000</c:formatCode>
                <c:ptCount val="24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Sheet1!$C$5:$C$28</c:f>
              <c:numCache>
                <c:formatCode>0.000</c:formatCode>
                <c:ptCount val="24"/>
                <c:pt idx="0">
                  <c:v>1.6854745600000001</c:v>
                </c:pt>
                <c:pt idx="1">
                  <c:v>1.6546358139999999</c:v>
                </c:pt>
                <c:pt idx="2">
                  <c:v>1.617149841</c:v>
                </c:pt>
                <c:pt idx="3">
                  <c:v>1.577501896</c:v>
                </c:pt>
                <c:pt idx="4">
                  <c:v>1.5356189330000001</c:v>
                </c:pt>
                <c:pt idx="5">
                  <c:v>1.4915640450000001</c:v>
                </c:pt>
                <c:pt idx="6">
                  <c:v>1.4455998379999999</c:v>
                </c:pt>
                <c:pt idx="7">
                  <c:v>1.3957622510000001</c:v>
                </c:pt>
                <c:pt idx="8">
                  <c:v>1.3443909620000001</c:v>
                </c:pt>
                <c:pt idx="9">
                  <c:v>1.29099594</c:v>
                </c:pt>
                <c:pt idx="10">
                  <c:v>1.232019881</c:v>
                </c:pt>
                <c:pt idx="11">
                  <c:v>1.1728343370000001</c:v>
                </c:pt>
                <c:pt idx="12">
                  <c:v>1.1123237699999999</c:v>
                </c:pt>
                <c:pt idx="13">
                  <c:v>1.046843626</c:v>
                </c:pt>
                <c:pt idx="14">
                  <c:v>0.98015445040000004</c:v>
                </c:pt>
                <c:pt idx="15">
                  <c:v>0.90839815450000005</c:v>
                </c:pt>
                <c:pt idx="16">
                  <c:v>0.83716935690000005</c:v>
                </c:pt>
                <c:pt idx="17">
                  <c:v>0.76156098920000004</c:v>
                </c:pt>
                <c:pt idx="18">
                  <c:v>0.68363082369999995</c:v>
                </c:pt>
                <c:pt idx="19">
                  <c:v>0.60297391330000005</c:v>
                </c:pt>
                <c:pt idx="20">
                  <c:v>0.52111671079999999</c:v>
                </c:pt>
                <c:pt idx="21">
                  <c:v>0.43558931350000002</c:v>
                </c:pt>
                <c:pt idx="22">
                  <c:v>0.35011192489999998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3-4FEA-994F-BF75F523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22608"/>
        <c:axId val="573523264"/>
      </c:scatterChart>
      <c:valAx>
        <c:axId val="573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3264"/>
        <c:crosses val="autoZero"/>
        <c:crossBetween val="midCat"/>
      </c:valAx>
      <c:valAx>
        <c:axId val="5735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t, small ball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8950131233595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Sheet1!$I$5:$I$27</c:f>
              <c:numCache>
                <c:formatCode>0.00000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Sheet1!$J$5:$J$27</c:f>
              <c:numCache>
                <c:formatCode>0.00000</c:formatCode>
                <c:ptCount val="23"/>
                <c:pt idx="0">
                  <c:v>0.18007791719999999</c:v>
                </c:pt>
                <c:pt idx="1">
                  <c:v>0.2055416793</c:v>
                </c:pt>
                <c:pt idx="2">
                  <c:v>0.23396611589999999</c:v>
                </c:pt>
                <c:pt idx="3">
                  <c:v>0.2660844503</c:v>
                </c:pt>
                <c:pt idx="4">
                  <c:v>0.29977466209999998</c:v>
                </c:pt>
                <c:pt idx="5">
                  <c:v>0.33801044229999999</c:v>
                </c:pt>
                <c:pt idx="6">
                  <c:v>0.3792153674</c:v>
                </c:pt>
                <c:pt idx="7">
                  <c:v>0.42195684490000002</c:v>
                </c:pt>
                <c:pt idx="8">
                  <c:v>0.46851250230000002</c:v>
                </c:pt>
                <c:pt idx="9">
                  <c:v>0.51896961880000003</c:v>
                </c:pt>
                <c:pt idx="10">
                  <c:v>0.56441477370000004</c:v>
                </c:pt>
                <c:pt idx="11">
                  <c:v>0.62008192100000004</c:v>
                </c:pt>
                <c:pt idx="12">
                  <c:v>0.68015166289999995</c:v>
                </c:pt>
                <c:pt idx="13">
                  <c:v>0.74383705820000001</c:v>
                </c:pt>
                <c:pt idx="14">
                  <c:v>0.81022706379999998</c:v>
                </c:pt>
                <c:pt idx="15">
                  <c:v>0.87738134779999999</c:v>
                </c:pt>
                <c:pt idx="16">
                  <c:v>0.95405675690000002</c:v>
                </c:pt>
                <c:pt idx="17">
                  <c:v>1.0317392700000001</c:v>
                </c:pt>
                <c:pt idx="18">
                  <c:v>1.104057922</c:v>
                </c:pt>
                <c:pt idx="19">
                  <c:v>1.186447171</c:v>
                </c:pt>
                <c:pt idx="20">
                  <c:v>1.2796785159999999</c:v>
                </c:pt>
                <c:pt idx="21">
                  <c:v>1.3756474649999999</c:v>
                </c:pt>
                <c:pt idx="22">
                  <c:v>1.4891248070000001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F-4E5B-A987-9DB4F074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69304"/>
        <c:axId val="429869632"/>
      </c:scatterChart>
      <c:valAx>
        <c:axId val="4298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9632"/>
        <c:crosses val="autoZero"/>
        <c:crossBetween val="midCat"/>
      </c:valAx>
      <c:valAx>
        <c:axId val="4298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Sheet1!$I$5:$I$27</c:f>
              <c:numCache>
                <c:formatCode>0.00000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Sheet1!$G$5:$G$27</c:f>
              <c:numCache>
                <c:formatCode>General</c:formatCode>
                <c:ptCount val="23"/>
                <c:pt idx="0">
                  <c:v>1.018910047698774</c:v>
                </c:pt>
                <c:pt idx="1">
                  <c:v>1.0071533288920662</c:v>
                </c:pt>
                <c:pt idx="2">
                  <c:v>0.99191398484906201</c:v>
                </c:pt>
                <c:pt idx="3">
                  <c:v>0.97584355728232119</c:v>
                </c:pt>
                <c:pt idx="4">
                  <c:v>0.95880890704554411</c:v>
                </c:pt>
                <c:pt idx="5">
                  <c:v>0.94096157990531937</c:v>
                </c:pt>
                <c:pt idx="6">
                  <c:v>0.92235320795503251</c:v>
                </c:pt>
                <c:pt idx="7">
                  <c:v>0.90189015840941533</c:v>
                </c:pt>
                <c:pt idx="8">
                  <c:v>0.88095508232862041</c:v>
                </c:pt>
                <c:pt idx="9">
                  <c:v>0.85923737179917203</c:v>
                </c:pt>
                <c:pt idx="10">
                  <c:v>0.8346801930993194</c:v>
                </c:pt>
                <c:pt idx="11">
                  <c:v>0.81034216834085382</c:v>
                </c:pt>
                <c:pt idx="12">
                  <c:v>0.78568140852667745</c:v>
                </c:pt>
                <c:pt idx="13">
                  <c:v>0.75849920172158902</c:v>
                </c:pt>
                <c:pt idx="14">
                  <c:v>0.7310036155907067</c:v>
                </c:pt>
                <c:pt idx="15">
                  <c:v>0.70101055445083182</c:v>
                </c:pt>
                <c:pt idx="16">
                  <c:v>0.67171127237009431</c:v>
                </c:pt>
                <c:pt idx="17">
                  <c:v>0.64020216460488411</c:v>
                </c:pt>
                <c:pt idx="18">
                  <c:v>0.60773524695250081</c:v>
                </c:pt>
                <c:pt idx="19">
                  <c:v>0.5742393175235696</c:v>
                </c:pt>
                <c:pt idx="20">
                  <c:v>0.54021692414231326</c:v>
                </c:pt>
                <c:pt idx="21">
                  <c:v>0.50455628545108089</c:v>
                </c:pt>
                <c:pt idx="22">
                  <c:v>0.46931153378409057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C-499A-85FD-C620984159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Sheet1!$I$5:$I$27</c:f>
              <c:numCache>
                <c:formatCode>0.00000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Sheet1!$N$5:$N$27</c:f>
              <c:numCache>
                <c:formatCode>0.00000</c:formatCode>
                <c:ptCount val="23"/>
                <c:pt idx="0">
                  <c:v>5.8529098639524796E-2</c:v>
                </c:pt>
                <c:pt idx="1">
                  <c:v>6.7863734646454732E-2</c:v>
                </c:pt>
                <c:pt idx="2">
                  <c:v>7.8292024877125291E-2</c:v>
                </c:pt>
                <c:pt idx="3">
                  <c:v>9.0043654048857641E-2</c:v>
                </c:pt>
                <c:pt idx="4">
                  <c:v>0.10248012574060027</c:v>
                </c:pt>
                <c:pt idx="5">
                  <c:v>0.11649230383880799</c:v>
                </c:pt>
                <c:pt idx="6">
                  <c:v>0.13159113568162817</c:v>
                </c:pt>
                <c:pt idx="7">
                  <c:v>0.14738651204449491</c:v>
                </c:pt>
                <c:pt idx="8">
                  <c:v>0.1645392319799916</c:v>
                </c:pt>
                <c:pt idx="9">
                  <c:v>0.18306234284317283</c:v>
                </c:pt>
                <c:pt idx="10">
                  <c:v>0.20042265022027397</c:v>
                </c:pt>
                <c:pt idx="11">
                  <c:v>0.22092708837694869</c:v>
                </c:pt>
                <c:pt idx="12">
                  <c:v>0.24297077006063794</c:v>
                </c:pt>
                <c:pt idx="13">
                  <c:v>0.26628628743730659</c:v>
                </c:pt>
                <c:pt idx="14">
                  <c:v>0.29063083264927481</c:v>
                </c:pt>
                <c:pt idx="15">
                  <c:v>0.31547647286872965</c:v>
                </c:pt>
                <c:pt idx="16">
                  <c:v>0.34329048510255722</c:v>
                </c:pt>
                <c:pt idx="17">
                  <c:v>0.371619046220312</c:v>
                </c:pt>
                <c:pt idx="18">
                  <c:v>0.39868288075766939</c:v>
                </c:pt>
                <c:pt idx="19">
                  <c:v>0.42895384214446597</c:v>
                </c:pt>
                <c:pt idx="20">
                  <c:v>0.46245250952937134</c:v>
                </c:pt>
                <c:pt idx="21">
                  <c:v>0.49704122334108802</c:v>
                </c:pt>
                <c:pt idx="22">
                  <c:v>0.53686707035385495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C-499A-85FD-C620984159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Sheet1!$B$5:$B$27</c:f>
              <c:numCache>
                <c:formatCode>0.000</c:formatCode>
                <c:ptCount val="23"/>
                <c:pt idx="0">
                  <c:v>1.432855556</c:v>
                </c:pt>
                <c:pt idx="1">
                  <c:v>1.4662999999999999</c:v>
                </c:pt>
                <c:pt idx="2">
                  <c:v>1.4996</c:v>
                </c:pt>
                <c:pt idx="3">
                  <c:v>1.5330555560000001</c:v>
                </c:pt>
                <c:pt idx="4">
                  <c:v>1.566233333</c:v>
                </c:pt>
                <c:pt idx="5">
                  <c:v>1.5996666669999999</c:v>
                </c:pt>
                <c:pt idx="6">
                  <c:v>1.6329111110000001</c:v>
                </c:pt>
                <c:pt idx="7">
                  <c:v>1.6661555560000001</c:v>
                </c:pt>
                <c:pt idx="8">
                  <c:v>1.6995111110000001</c:v>
                </c:pt>
                <c:pt idx="9">
                  <c:v>1.7328666669999999</c:v>
                </c:pt>
                <c:pt idx="10">
                  <c:v>1.7662222219999999</c:v>
                </c:pt>
                <c:pt idx="11">
                  <c:v>1.799422222</c:v>
                </c:pt>
                <c:pt idx="12">
                  <c:v>1.832811111</c:v>
                </c:pt>
                <c:pt idx="13">
                  <c:v>1.866088889</c:v>
                </c:pt>
                <c:pt idx="14">
                  <c:v>1.899366667</c:v>
                </c:pt>
                <c:pt idx="15">
                  <c:v>1.9327777779999999</c:v>
                </c:pt>
                <c:pt idx="16">
                  <c:v>1.9661888890000001</c:v>
                </c:pt>
                <c:pt idx="17">
                  <c:v>1.999422222</c:v>
                </c:pt>
                <c:pt idx="18">
                  <c:v>2.0326555559999999</c:v>
                </c:pt>
                <c:pt idx="19">
                  <c:v>2.0663</c:v>
                </c:pt>
                <c:pt idx="20">
                  <c:v>2.0993888890000001</c:v>
                </c:pt>
                <c:pt idx="21">
                  <c:v>2.1327222219999999</c:v>
                </c:pt>
                <c:pt idx="22">
                  <c:v>2.1660555559999999</c:v>
                </c:pt>
              </c:numCache>
            </c:numRef>
          </c:xVal>
          <c:yVal>
            <c:numRef>
              <c:f>Sheet1!$R$5:$R$27</c:f>
              <c:numCache>
                <c:formatCode>0.00000</c:formatCode>
                <c:ptCount val="23"/>
                <c:pt idx="0">
                  <c:v>1.0834552354375224</c:v>
                </c:pt>
                <c:pt idx="1">
                  <c:v>1.0818567789605231</c:v>
                </c:pt>
                <c:pt idx="2">
                  <c:v>1.077918273696745</c:v>
                </c:pt>
                <c:pt idx="3">
                  <c:v>1.0745288331637377</c:v>
                </c:pt>
                <c:pt idx="4">
                  <c:v>1.0709044958349503</c:v>
                </c:pt>
                <c:pt idx="5">
                  <c:v>1.068103273450747</c:v>
                </c:pt>
                <c:pt idx="6">
                  <c:v>1.0656741580940752</c:v>
                </c:pt>
                <c:pt idx="7">
                  <c:v>1.0621391009462784</c:v>
                </c:pt>
                <c:pt idx="8">
                  <c:v>1.0595455994747436</c:v>
                </c:pt>
                <c:pt idx="9">
                  <c:v>1.0575923952241988</c:v>
                </c:pt>
                <c:pt idx="10">
                  <c:v>1.0516894599846944</c:v>
                </c:pt>
                <c:pt idx="11">
                  <c:v>1.0491959488788132</c:v>
                </c:pt>
                <c:pt idx="12">
                  <c:v>1.0479790673619156</c:v>
                </c:pt>
                <c:pt idx="13">
                  <c:v>1.0455602982664738</c:v>
                </c:pt>
                <c:pt idx="14">
                  <c:v>1.0439094736460055</c:v>
                </c:pt>
                <c:pt idx="15">
                  <c:v>1.0403208905763657</c:v>
                </c:pt>
                <c:pt idx="16">
                  <c:v>1.0404471744503483</c:v>
                </c:pt>
                <c:pt idx="17">
                  <c:v>1.03892190243868</c:v>
                </c:pt>
                <c:pt idx="18">
                  <c:v>1.035226250379887</c:v>
                </c:pt>
                <c:pt idx="19">
                  <c:v>1.0337829631735964</c:v>
                </c:pt>
                <c:pt idx="20">
                  <c:v>1.035063635971041</c:v>
                </c:pt>
                <c:pt idx="21">
                  <c:v>1.0358617182003562</c:v>
                </c:pt>
                <c:pt idx="22">
                  <c:v>1.0423652914337977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C-499A-85FD-C6209841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78816"/>
        <c:axId val="429874552"/>
      </c:scatterChart>
      <c:valAx>
        <c:axId val="4298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4552"/>
        <c:crosses val="autoZero"/>
        <c:crossBetween val="midCat"/>
      </c:valAx>
      <c:valAx>
        <c:axId val="4298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</a:t>
            </a:r>
            <a:r>
              <a:rPr lang="en-US" baseline="0"/>
              <a:t> t, big ball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782480314960629"/>
                  <c:y val="-0.6348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Sheet1!$A$65:$A$96</c:f>
              <c:numCache>
                <c:formatCode>0.00</c:formatCode>
                <c:ptCount val="32"/>
                <c:pt idx="0">
                  <c:v>1.066466667</c:v>
                </c:pt>
                <c:pt idx="1">
                  <c:v>1.0996999999999999</c:v>
                </c:pt>
                <c:pt idx="2">
                  <c:v>1.132933333</c:v>
                </c:pt>
                <c:pt idx="3">
                  <c:v>1.1663666669999999</c:v>
                </c:pt>
                <c:pt idx="4">
                  <c:v>1.1996777780000001</c:v>
                </c:pt>
                <c:pt idx="5">
                  <c:v>1.232988889</c:v>
                </c:pt>
                <c:pt idx="6">
                  <c:v>1.2663</c:v>
                </c:pt>
                <c:pt idx="7">
                  <c:v>1.2996111109999999</c:v>
                </c:pt>
                <c:pt idx="8">
                  <c:v>1.3329222220000001</c:v>
                </c:pt>
                <c:pt idx="9">
                  <c:v>1.366233333</c:v>
                </c:pt>
                <c:pt idx="10">
                  <c:v>1.399544444</c:v>
                </c:pt>
                <c:pt idx="11">
                  <c:v>1.432855556</c:v>
                </c:pt>
                <c:pt idx="12">
                  <c:v>1.4662999999999999</c:v>
                </c:pt>
                <c:pt idx="13">
                  <c:v>1.4996</c:v>
                </c:pt>
                <c:pt idx="14">
                  <c:v>1.5330555560000001</c:v>
                </c:pt>
                <c:pt idx="15">
                  <c:v>1.566233333</c:v>
                </c:pt>
                <c:pt idx="16">
                  <c:v>1.5996666669999999</c:v>
                </c:pt>
                <c:pt idx="17">
                  <c:v>1.6329111110000001</c:v>
                </c:pt>
                <c:pt idx="18">
                  <c:v>1.6661555560000001</c:v>
                </c:pt>
                <c:pt idx="19">
                  <c:v>1.6995111110000001</c:v>
                </c:pt>
                <c:pt idx="20">
                  <c:v>1.7328666669999999</c:v>
                </c:pt>
                <c:pt idx="21">
                  <c:v>1.7662222219999999</c:v>
                </c:pt>
                <c:pt idx="22">
                  <c:v>1.799422222</c:v>
                </c:pt>
                <c:pt idx="23">
                  <c:v>1.832811111</c:v>
                </c:pt>
                <c:pt idx="24">
                  <c:v>1.866088889</c:v>
                </c:pt>
                <c:pt idx="25">
                  <c:v>1.899366667</c:v>
                </c:pt>
                <c:pt idx="26">
                  <c:v>1.9327777779999999</c:v>
                </c:pt>
                <c:pt idx="27">
                  <c:v>1.9661888890000001</c:v>
                </c:pt>
                <c:pt idx="28">
                  <c:v>1.999422222</c:v>
                </c:pt>
                <c:pt idx="29">
                  <c:v>2.0326555559999999</c:v>
                </c:pt>
                <c:pt idx="30">
                  <c:v>2.0663</c:v>
                </c:pt>
                <c:pt idx="31">
                  <c:v>2.0993888890000001</c:v>
                </c:pt>
              </c:numCache>
            </c:numRef>
          </c:xVal>
          <c:yVal>
            <c:numRef>
              <c:f>Sheet1!$B$65:$B$96</c:f>
              <c:numCache>
                <c:formatCode>0.00</c:formatCode>
                <c:ptCount val="32"/>
                <c:pt idx="0">
                  <c:v>1.7758941539999999</c:v>
                </c:pt>
                <c:pt idx="1">
                  <c:v>1.7754658270000001</c:v>
                </c:pt>
                <c:pt idx="2">
                  <c:v>1.7718136739999999</c:v>
                </c:pt>
                <c:pt idx="3">
                  <c:v>1.766697425</c:v>
                </c:pt>
                <c:pt idx="4">
                  <c:v>1.763607597</c:v>
                </c:pt>
                <c:pt idx="5">
                  <c:v>1.753532452</c:v>
                </c:pt>
                <c:pt idx="6">
                  <c:v>1.7335257319999999</c:v>
                </c:pt>
                <c:pt idx="7">
                  <c:v>1.718381911</c:v>
                </c:pt>
                <c:pt idx="8">
                  <c:v>1.6998673950000001</c:v>
                </c:pt>
                <c:pt idx="9">
                  <c:v>1.674350709</c:v>
                </c:pt>
                <c:pt idx="10">
                  <c:v>1.6464918420000001</c:v>
                </c:pt>
                <c:pt idx="11">
                  <c:v>1.616890801</c:v>
                </c:pt>
                <c:pt idx="12">
                  <c:v>1.584489778</c:v>
                </c:pt>
                <c:pt idx="13">
                  <c:v>1.5530219970000001</c:v>
                </c:pt>
                <c:pt idx="14">
                  <c:v>1.5151185819999999</c:v>
                </c:pt>
                <c:pt idx="15">
                  <c:v>1.470333651</c:v>
                </c:pt>
                <c:pt idx="16">
                  <c:v>1.425290017</c:v>
                </c:pt>
                <c:pt idx="17">
                  <c:v>1.378382456</c:v>
                </c:pt>
                <c:pt idx="18">
                  <c:v>1.328168566</c:v>
                </c:pt>
                <c:pt idx="19">
                  <c:v>1.2762575819999999</c:v>
                </c:pt>
                <c:pt idx="20">
                  <c:v>1.223190285</c:v>
                </c:pt>
                <c:pt idx="21">
                  <c:v>1.1668993110000001</c:v>
                </c:pt>
                <c:pt idx="22">
                  <c:v>1.1089074459999999</c:v>
                </c:pt>
                <c:pt idx="23">
                  <c:v>1.0462400460000001</c:v>
                </c:pt>
                <c:pt idx="24">
                  <c:v>0.98131513729999997</c:v>
                </c:pt>
                <c:pt idx="25">
                  <c:v>0.91347238659999996</c:v>
                </c:pt>
                <c:pt idx="26">
                  <c:v>0.84284691739999995</c:v>
                </c:pt>
                <c:pt idx="27">
                  <c:v>0.77223062610000004</c:v>
                </c:pt>
                <c:pt idx="28">
                  <c:v>0.69793071449999999</c:v>
                </c:pt>
                <c:pt idx="29">
                  <c:v>0.62013111450000002</c:v>
                </c:pt>
                <c:pt idx="30">
                  <c:v>0.54080593779999997</c:v>
                </c:pt>
                <c:pt idx="31">
                  <c:v>0.45938112209999998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5-4BF9-8575-E8DC2548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0416"/>
        <c:axId val="444788776"/>
      </c:scatterChart>
      <c:valAx>
        <c:axId val="4447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8776"/>
        <c:crosses val="autoZero"/>
        <c:crossBetween val="midCat"/>
      </c:valAx>
      <c:valAx>
        <c:axId val="4447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t, small ball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Sheet1!$G$66:$G$96</c:f>
              <c:numCache>
                <c:formatCode>0.0000</c:formatCode>
                <c:ptCount val="31"/>
                <c:pt idx="0">
                  <c:v>1.066466667</c:v>
                </c:pt>
                <c:pt idx="1">
                  <c:v>1.0996999999999999</c:v>
                </c:pt>
                <c:pt idx="2">
                  <c:v>1.132933333</c:v>
                </c:pt>
                <c:pt idx="3">
                  <c:v>1.1663666669999999</c:v>
                </c:pt>
                <c:pt idx="4">
                  <c:v>1.1996777780000001</c:v>
                </c:pt>
                <c:pt idx="5">
                  <c:v>1.232988889</c:v>
                </c:pt>
                <c:pt idx="6">
                  <c:v>1.2663</c:v>
                </c:pt>
                <c:pt idx="7">
                  <c:v>1.2996111109999999</c:v>
                </c:pt>
                <c:pt idx="8">
                  <c:v>1.3329222220000001</c:v>
                </c:pt>
                <c:pt idx="9">
                  <c:v>1.366233333</c:v>
                </c:pt>
                <c:pt idx="10">
                  <c:v>1.399544444</c:v>
                </c:pt>
                <c:pt idx="11">
                  <c:v>1.432855556</c:v>
                </c:pt>
                <c:pt idx="12">
                  <c:v>1.4662999999999999</c:v>
                </c:pt>
                <c:pt idx="13">
                  <c:v>1.4996</c:v>
                </c:pt>
                <c:pt idx="14">
                  <c:v>1.5330555560000001</c:v>
                </c:pt>
                <c:pt idx="15">
                  <c:v>1.566233333</c:v>
                </c:pt>
                <c:pt idx="16">
                  <c:v>1.5996666669999999</c:v>
                </c:pt>
                <c:pt idx="17">
                  <c:v>1.6329111110000001</c:v>
                </c:pt>
                <c:pt idx="18">
                  <c:v>1.6661555560000001</c:v>
                </c:pt>
                <c:pt idx="19">
                  <c:v>1.6995111110000001</c:v>
                </c:pt>
                <c:pt idx="20">
                  <c:v>1.7328666669999999</c:v>
                </c:pt>
                <c:pt idx="21">
                  <c:v>1.7662222219999999</c:v>
                </c:pt>
                <c:pt idx="22">
                  <c:v>1.799422222</c:v>
                </c:pt>
                <c:pt idx="23">
                  <c:v>1.832811111</c:v>
                </c:pt>
                <c:pt idx="24">
                  <c:v>1.866088889</c:v>
                </c:pt>
                <c:pt idx="25">
                  <c:v>1.899366667</c:v>
                </c:pt>
                <c:pt idx="26">
                  <c:v>1.9327777779999999</c:v>
                </c:pt>
                <c:pt idx="27">
                  <c:v>1.9661888890000001</c:v>
                </c:pt>
                <c:pt idx="28">
                  <c:v>1.999422222</c:v>
                </c:pt>
                <c:pt idx="29">
                  <c:v>2.0326555559999999</c:v>
                </c:pt>
                <c:pt idx="30">
                  <c:v>2.0663</c:v>
                </c:pt>
              </c:numCache>
            </c:numRef>
          </c:xVal>
          <c:yVal>
            <c:numRef>
              <c:f>Sheet1!$H$66:$H$96</c:f>
              <c:numCache>
                <c:formatCode>0.0000</c:formatCode>
                <c:ptCount val="31"/>
                <c:pt idx="0">
                  <c:v>9.375640926E-3</c:v>
                </c:pt>
                <c:pt idx="1">
                  <c:v>9.0834929099999993E-3</c:v>
                </c:pt>
                <c:pt idx="2">
                  <c:v>9.4061605990000009E-3</c:v>
                </c:pt>
                <c:pt idx="3">
                  <c:v>1.1716613739999999E-2</c:v>
                </c:pt>
                <c:pt idx="4">
                  <c:v>1.8332408849999999E-2</c:v>
                </c:pt>
                <c:pt idx="5">
                  <c:v>2.6279400460000001E-2</c:v>
                </c:pt>
                <c:pt idx="6">
                  <c:v>3.4845506310000003E-2</c:v>
                </c:pt>
                <c:pt idx="7">
                  <c:v>4.7641363540000002E-2</c:v>
                </c:pt>
                <c:pt idx="8">
                  <c:v>6.2761080450000006E-2</c:v>
                </c:pt>
                <c:pt idx="9">
                  <c:v>8.1191302699999995E-2</c:v>
                </c:pt>
                <c:pt idx="10">
                  <c:v>0.10081822880000001</c:v>
                </c:pt>
                <c:pt idx="11">
                  <c:v>0.12364873530000001</c:v>
                </c:pt>
                <c:pt idx="12">
                  <c:v>0.14927740210000001</c:v>
                </c:pt>
                <c:pt idx="13">
                  <c:v>0.17774132209999999</c:v>
                </c:pt>
                <c:pt idx="14">
                  <c:v>0.21001914669999999</c:v>
                </c:pt>
                <c:pt idx="15">
                  <c:v>0.24318164910000001</c:v>
                </c:pt>
                <c:pt idx="16">
                  <c:v>0.28008235310000001</c:v>
                </c:pt>
                <c:pt idx="17">
                  <c:v>0.32089235290000001</c:v>
                </c:pt>
                <c:pt idx="18">
                  <c:v>0.36339053669999999</c:v>
                </c:pt>
                <c:pt idx="19">
                  <c:v>0.40982706730000001</c:v>
                </c:pt>
                <c:pt idx="20">
                  <c:v>0.459168784</c:v>
                </c:pt>
                <c:pt idx="21">
                  <c:v>0.50661248489999999</c:v>
                </c:pt>
                <c:pt idx="22">
                  <c:v>0.56161247069999998</c:v>
                </c:pt>
                <c:pt idx="23">
                  <c:v>0.62208238159999996</c:v>
                </c:pt>
                <c:pt idx="24">
                  <c:v>0.68632391169999996</c:v>
                </c:pt>
                <c:pt idx="25">
                  <c:v>0.75185688949999996</c:v>
                </c:pt>
                <c:pt idx="26">
                  <c:v>0.81708992079999998</c:v>
                </c:pt>
                <c:pt idx="27">
                  <c:v>0.89123683389999997</c:v>
                </c:pt>
                <c:pt idx="28">
                  <c:v>0.96240115250000002</c:v>
                </c:pt>
                <c:pt idx="29">
                  <c:v>1.0367274639999999</c:v>
                </c:pt>
                <c:pt idx="30">
                  <c:v>1.1269453650000001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19A-9499-47C985A3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3040"/>
        <c:axId val="444788448"/>
      </c:scatterChart>
      <c:valAx>
        <c:axId val="4447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8448"/>
        <c:crosses val="autoZero"/>
        <c:crossBetween val="midCat"/>
      </c:valAx>
      <c:valAx>
        <c:axId val="444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28</xdr:row>
      <xdr:rowOff>31750</xdr:rowOff>
    </xdr:from>
    <xdr:to>
      <xdr:col>7</xdr:col>
      <xdr:colOff>374650</xdr:colOff>
      <xdr:row>43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</xdr:colOff>
      <xdr:row>29</xdr:row>
      <xdr:rowOff>171450</xdr:rowOff>
    </xdr:from>
    <xdr:to>
      <xdr:col>15</xdr:col>
      <xdr:colOff>327025</xdr:colOff>
      <xdr:row>44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568325</xdr:colOff>
      <xdr:row>46</xdr:row>
      <xdr:rowOff>22225</xdr:rowOff>
    </xdr:from>
    <xdr:to>
      <xdr:col>13</xdr:col>
      <xdr:colOff>263525</xdr:colOff>
      <xdr:row>61</xdr:row>
      <xdr:rowOff>3175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365125</xdr:colOff>
      <xdr:row>97</xdr:row>
      <xdr:rowOff>41275</xdr:rowOff>
    </xdr:from>
    <xdr:to>
      <xdr:col>8</xdr:col>
      <xdr:colOff>60325</xdr:colOff>
      <xdr:row>112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101600</xdr:colOff>
      <xdr:row>97</xdr:row>
      <xdr:rowOff>9525</xdr:rowOff>
    </xdr:from>
    <xdr:to>
      <xdr:col>15</xdr:col>
      <xdr:colOff>406400</xdr:colOff>
      <xdr:row>111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03"/>
  <sheetViews>
    <sheetView tabSelected="1" topLeftCell="D1" workbookViewId="0">
      <selection activeCell="Q5" sqref="Q5:Q27"/>
    </sheetView>
  </sheetViews>
  <sheetFormatPr defaultRowHeight="14.5" x14ac:dyDescent="0.35"/>
  <cols>
    <col min="5" max="5" width="11.81640625" bestFit="1" customWidth="1"/>
    <col min="17" max="17" width="13.453125" bestFit="1" customWidth="1"/>
  </cols>
  <sheetData>
    <row r="3" spans="2:20" x14ac:dyDescent="0.35">
      <c r="B3" t="s">
        <v>8</v>
      </c>
      <c r="I3" t="s">
        <v>9</v>
      </c>
    </row>
    <row r="4" spans="2:20" x14ac:dyDescent="0.35"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I4" t="s">
        <v>0</v>
      </c>
      <c r="J4" t="s">
        <v>1</v>
      </c>
      <c r="K4" t="s">
        <v>2</v>
      </c>
      <c r="L4" t="s">
        <v>3</v>
      </c>
      <c r="M4" t="s">
        <v>5</v>
      </c>
      <c r="N4" t="s">
        <v>4</v>
      </c>
      <c r="O4" t="s">
        <v>6</v>
      </c>
      <c r="Q4" t="s">
        <v>19</v>
      </c>
      <c r="R4" t="s">
        <v>20</v>
      </c>
    </row>
    <row r="5" spans="2:20" x14ac:dyDescent="0.35">
      <c r="B5" s="3">
        <v>1.432855556</v>
      </c>
      <c r="C5" s="3">
        <v>1.6854745600000001</v>
      </c>
      <c r="D5" s="2">
        <f t="shared" ref="D5:D27" si="0">-2*1.2148*B5+2.25488</f>
        <v>-1.2263858588576002</v>
      </c>
      <c r="E5">
        <f t="shared" ref="E5:E27" si="1">0.059*9.8*C5</f>
        <v>0.97454139059200007</v>
      </c>
      <c r="F5">
        <f t="shared" ref="F5:F27" si="2">1/2*0.059*D5^2</f>
        <v>4.4368657106773866E-2</v>
      </c>
      <c r="G5">
        <f t="shared" ref="G5:G27" si="3">E5+F5</f>
        <v>1.018910047698774</v>
      </c>
      <c r="I5" s="4">
        <v>1.432855556</v>
      </c>
      <c r="J5" s="4">
        <v>0.18007791719999999</v>
      </c>
      <c r="K5" s="4">
        <f t="shared" ref="K5:K27" si="4">2*1.4237*I5-3.3679</f>
        <v>0.71201291015439994</v>
      </c>
      <c r="L5" s="4">
        <f t="shared" ref="L5:L27" si="5">0.029*9.8*J5</f>
        <v>5.1178144068239999E-2</v>
      </c>
      <c r="M5" s="4">
        <f t="shared" ref="M5:M27" si="6">1/2*0.029*K5^2</f>
        <v>7.3509545712847953E-3</v>
      </c>
      <c r="N5" s="4">
        <f t="shared" ref="N5:N27" si="7">L5+M5</f>
        <v>5.8529098639524796E-2</v>
      </c>
      <c r="O5" s="4">
        <f t="shared" ref="O5:O27" si="8">N5+G5</f>
        <v>1.0774391463382988</v>
      </c>
      <c r="Q5">
        <f>1/2*0.008*0.02^2*(D5/0.02)^2</f>
        <v>6.0160890992235752E-3</v>
      </c>
      <c r="R5" s="4">
        <f>O5+Q5</f>
        <v>1.0834552354375224</v>
      </c>
      <c r="T5">
        <f>(R27-R5)/R5*100</f>
        <v>-3.7924911578955709</v>
      </c>
    </row>
    <row r="6" spans="2:20" x14ac:dyDescent="0.35">
      <c r="B6" s="3">
        <v>1.4662999999999999</v>
      </c>
      <c r="C6" s="3">
        <v>1.6546358139999999</v>
      </c>
      <c r="D6" s="2">
        <f t="shared" si="0"/>
        <v>-1.3076424800000002</v>
      </c>
      <c r="E6">
        <f t="shared" si="1"/>
        <v>0.95671042765480008</v>
      </c>
      <c r="F6">
        <f t="shared" si="2"/>
        <v>5.0442901237266247E-2</v>
      </c>
      <c r="G6">
        <f t="shared" si="3"/>
        <v>1.0071533288920662</v>
      </c>
      <c r="I6" s="4">
        <v>1.4662999999999999</v>
      </c>
      <c r="J6" s="4">
        <v>0.2055416793</v>
      </c>
      <c r="K6" s="4">
        <f t="shared" si="4"/>
        <v>0.8072426199999998</v>
      </c>
      <c r="L6" s="4">
        <f t="shared" si="5"/>
        <v>5.8414945257060001E-2</v>
      </c>
      <c r="M6" s="4">
        <f t="shared" si="6"/>
        <v>9.4487893893947291E-3</v>
      </c>
      <c r="N6" s="4">
        <f t="shared" si="7"/>
        <v>6.7863734646454732E-2</v>
      </c>
      <c r="O6" s="4">
        <f t="shared" si="8"/>
        <v>1.075017063538521</v>
      </c>
      <c r="Q6">
        <f t="shared" ref="Q6:Q27" si="9">1/2*0.008*0.02^2*(D6/0.02)^2</f>
        <v>6.8397154220022037E-3</v>
      </c>
      <c r="R6" s="4">
        <f t="shared" ref="R6:R27" si="10">O6+Q6</f>
        <v>1.0818567789605231</v>
      </c>
    </row>
    <row r="7" spans="2:20" x14ac:dyDescent="0.35">
      <c r="B7" s="3">
        <v>1.4996</v>
      </c>
      <c r="C7" s="3">
        <v>1.617149841</v>
      </c>
      <c r="D7" s="2">
        <f t="shared" si="0"/>
        <v>-1.3885481600000005</v>
      </c>
      <c r="E7">
        <f t="shared" si="1"/>
        <v>0.93503603806620006</v>
      </c>
      <c r="F7">
        <f t="shared" si="2"/>
        <v>5.6877946782861906E-2</v>
      </c>
      <c r="G7">
        <f t="shared" si="3"/>
        <v>0.99191398484906201</v>
      </c>
      <c r="I7" s="4">
        <v>1.4996</v>
      </c>
      <c r="J7" s="4">
        <v>0.23396611589999999</v>
      </c>
      <c r="K7" s="4">
        <f t="shared" si="4"/>
        <v>0.90206103999999998</v>
      </c>
      <c r="L7" s="4">
        <f t="shared" si="5"/>
        <v>6.6493170138780006E-2</v>
      </c>
      <c r="M7" s="4">
        <f t="shared" si="6"/>
        <v>1.1798854738345283E-2</v>
      </c>
      <c r="N7" s="4">
        <f t="shared" si="7"/>
        <v>7.8292024877125291E-2</v>
      </c>
      <c r="O7" s="4">
        <f t="shared" si="8"/>
        <v>1.0702060097261874</v>
      </c>
      <c r="Q7">
        <f t="shared" si="9"/>
        <v>7.7122639705575497E-3</v>
      </c>
      <c r="R7" s="4">
        <f t="shared" si="10"/>
        <v>1.077918273696745</v>
      </c>
    </row>
    <row r="8" spans="2:20" x14ac:dyDescent="0.35">
      <c r="B8" s="3">
        <v>1.5330555560000001</v>
      </c>
      <c r="C8" s="3">
        <v>1.577501896</v>
      </c>
      <c r="D8" s="2">
        <f t="shared" si="0"/>
        <v>-1.4698317788576007</v>
      </c>
      <c r="E8">
        <f t="shared" si="1"/>
        <v>0.91211159626720006</v>
      </c>
      <c r="F8">
        <f t="shared" si="2"/>
        <v>6.3731961015121116E-2</v>
      </c>
      <c r="G8">
        <f t="shared" si="3"/>
        <v>0.97584355728232119</v>
      </c>
      <c r="I8" s="4">
        <v>1.5330555560000001</v>
      </c>
      <c r="J8" s="4">
        <v>0.2660844503</v>
      </c>
      <c r="K8" s="4">
        <f t="shared" si="4"/>
        <v>0.99732239015440038</v>
      </c>
      <c r="L8" s="4">
        <f t="shared" si="5"/>
        <v>7.5621200775259995E-2</v>
      </c>
      <c r="M8" s="4">
        <f t="shared" si="6"/>
        <v>1.4422453273597648E-2</v>
      </c>
      <c r="N8" s="4">
        <f t="shared" si="7"/>
        <v>9.0043654048857641E-2</v>
      </c>
      <c r="O8" s="4">
        <f t="shared" si="8"/>
        <v>1.0658872113311788</v>
      </c>
      <c r="Q8">
        <f t="shared" si="9"/>
        <v>8.6416218325587966E-3</v>
      </c>
      <c r="R8" s="4">
        <f t="shared" si="10"/>
        <v>1.0745288331637377</v>
      </c>
    </row>
    <row r="9" spans="2:20" x14ac:dyDescent="0.35">
      <c r="B9" s="3">
        <v>1.566233333</v>
      </c>
      <c r="C9" s="3">
        <v>1.5356189330000001</v>
      </c>
      <c r="D9" s="2">
        <f t="shared" si="0"/>
        <v>-1.5504405058568005</v>
      </c>
      <c r="E9">
        <f t="shared" si="1"/>
        <v>0.88789486706060017</v>
      </c>
      <c r="F9">
        <f t="shared" si="2"/>
        <v>7.0914039984943986E-2</v>
      </c>
      <c r="G9">
        <f t="shared" si="3"/>
        <v>0.95880890704554411</v>
      </c>
      <c r="I9" s="4">
        <v>1.566233333</v>
      </c>
      <c r="J9" s="4">
        <v>0.29977466209999998</v>
      </c>
      <c r="K9" s="4">
        <f t="shared" si="4"/>
        <v>1.0917927923841995</v>
      </c>
      <c r="L9" s="4">
        <f t="shared" si="5"/>
        <v>8.5195958968819999E-2</v>
      </c>
      <c r="M9" s="4">
        <f t="shared" si="6"/>
        <v>1.7284166771780272E-2</v>
      </c>
      <c r="N9" s="4">
        <f t="shared" si="7"/>
        <v>0.10248012574060027</v>
      </c>
      <c r="O9" s="4">
        <f t="shared" si="8"/>
        <v>1.0612890327861444</v>
      </c>
      <c r="Q9">
        <f t="shared" si="9"/>
        <v>9.6154630488059674E-3</v>
      </c>
      <c r="R9" s="4">
        <f t="shared" si="10"/>
        <v>1.0709044958349503</v>
      </c>
    </row>
    <row r="10" spans="2:20" x14ac:dyDescent="0.35">
      <c r="B10" s="3">
        <v>1.5996666669999999</v>
      </c>
      <c r="C10" s="3">
        <v>1.4915640450000001</v>
      </c>
      <c r="D10" s="2">
        <f t="shared" si="0"/>
        <v>-1.6316701341432003</v>
      </c>
      <c r="E10">
        <f t="shared" si="1"/>
        <v>0.8624223308190001</v>
      </c>
      <c r="F10">
        <f t="shared" si="2"/>
        <v>7.8539249086319221E-2</v>
      </c>
      <c r="G10">
        <f t="shared" si="3"/>
        <v>0.94096157990531937</v>
      </c>
      <c r="I10" s="4">
        <v>1.5996666669999999</v>
      </c>
      <c r="J10" s="4">
        <v>0.33801044229999999</v>
      </c>
      <c r="K10" s="4">
        <f t="shared" si="4"/>
        <v>1.1869908676157999</v>
      </c>
      <c r="L10" s="4">
        <f t="shared" si="5"/>
        <v>9.6062567701659995E-2</v>
      </c>
      <c r="M10" s="4">
        <f t="shared" si="6"/>
        <v>2.0429736137147988E-2</v>
      </c>
      <c r="N10" s="4">
        <f t="shared" si="7"/>
        <v>0.11649230383880799</v>
      </c>
      <c r="O10" s="4">
        <f t="shared" si="8"/>
        <v>1.0574538837441274</v>
      </c>
      <c r="Q10">
        <f t="shared" si="9"/>
        <v>1.0649389706619558E-2</v>
      </c>
      <c r="R10" s="4">
        <f t="shared" si="10"/>
        <v>1.068103273450747</v>
      </c>
    </row>
    <row r="11" spans="2:20" x14ac:dyDescent="0.35">
      <c r="B11" s="3">
        <v>1.6329111110000001</v>
      </c>
      <c r="C11" s="3">
        <v>1.4455998379999999</v>
      </c>
      <c r="D11" s="2">
        <f t="shared" si="0"/>
        <v>-1.7124408352856006</v>
      </c>
      <c r="E11">
        <f t="shared" si="1"/>
        <v>0.83584582633159998</v>
      </c>
      <c r="F11">
        <f t="shared" si="2"/>
        <v>8.6507381623432536E-2</v>
      </c>
      <c r="G11">
        <f t="shared" si="3"/>
        <v>0.92235320795503251</v>
      </c>
      <c r="I11" s="4">
        <v>1.6329111110000001</v>
      </c>
      <c r="J11" s="4">
        <v>0.3792153674</v>
      </c>
      <c r="K11" s="4">
        <f t="shared" si="4"/>
        <v>1.2816510974614004</v>
      </c>
      <c r="L11" s="4">
        <f t="shared" si="5"/>
        <v>0.10777300741508</v>
      </c>
      <c r="M11" s="4">
        <f t="shared" si="6"/>
        <v>2.3818128266548173E-2</v>
      </c>
      <c r="N11" s="4">
        <f t="shared" si="7"/>
        <v>0.13159113568162817</v>
      </c>
      <c r="O11" s="4">
        <f t="shared" si="8"/>
        <v>1.0539443436366607</v>
      </c>
      <c r="Q11">
        <f t="shared" si="9"/>
        <v>1.1729814457414582E-2</v>
      </c>
      <c r="R11" s="4">
        <f t="shared" si="10"/>
        <v>1.0656741580940752</v>
      </c>
    </row>
    <row r="12" spans="2:20" x14ac:dyDescent="0.35">
      <c r="B12" s="3">
        <v>1.6661555560000001</v>
      </c>
      <c r="C12" s="3">
        <v>1.3957622510000001</v>
      </c>
      <c r="D12" s="2">
        <f t="shared" si="0"/>
        <v>-1.7932115388576007</v>
      </c>
      <c r="E12">
        <f t="shared" si="1"/>
        <v>0.80702973352820007</v>
      </c>
      <c r="F12">
        <f t="shared" si="2"/>
        <v>9.4860424881215294E-2</v>
      </c>
      <c r="G12">
        <f t="shared" si="3"/>
        <v>0.90189015840941533</v>
      </c>
      <c r="I12" s="4">
        <v>1.6661555560000001</v>
      </c>
      <c r="J12" s="4">
        <v>0.42195684490000002</v>
      </c>
      <c r="K12" s="4">
        <f t="shared" si="4"/>
        <v>1.3763113301543997</v>
      </c>
      <c r="L12" s="4">
        <f t="shared" si="5"/>
        <v>0.11992013532058</v>
      </c>
      <c r="M12" s="4">
        <f t="shared" si="6"/>
        <v>2.7466376723914908E-2</v>
      </c>
      <c r="N12" s="4">
        <f t="shared" si="7"/>
        <v>0.14738651204449491</v>
      </c>
      <c r="O12" s="4">
        <f t="shared" si="8"/>
        <v>1.0492766704539103</v>
      </c>
      <c r="Q12">
        <f t="shared" si="9"/>
        <v>1.2862430492368175E-2</v>
      </c>
      <c r="R12" s="4">
        <f t="shared" si="10"/>
        <v>1.0621391009462784</v>
      </c>
    </row>
    <row r="13" spans="2:20" x14ac:dyDescent="0.35">
      <c r="B13" s="3">
        <v>1.6995111110000001</v>
      </c>
      <c r="C13" s="3">
        <v>1.3443909620000001</v>
      </c>
      <c r="D13" s="2">
        <f t="shared" si="0"/>
        <v>-1.8742521952856004</v>
      </c>
      <c r="E13">
        <f t="shared" si="1"/>
        <v>0.77732685422840009</v>
      </c>
      <c r="F13">
        <f t="shared" si="2"/>
        <v>0.10362822810022032</v>
      </c>
      <c r="G13">
        <f t="shared" si="3"/>
        <v>0.88095508232862041</v>
      </c>
      <c r="I13" s="4">
        <v>1.6995111110000001</v>
      </c>
      <c r="J13" s="4">
        <v>0.46851250230000002</v>
      </c>
      <c r="K13" s="4">
        <f t="shared" si="4"/>
        <v>1.4712879374613999</v>
      </c>
      <c r="L13" s="4">
        <f t="shared" si="5"/>
        <v>0.13315125315366</v>
      </c>
      <c r="M13" s="4">
        <f t="shared" si="6"/>
        <v>3.138797882633159E-2</v>
      </c>
      <c r="N13" s="4">
        <f t="shared" si="7"/>
        <v>0.1645392319799916</v>
      </c>
      <c r="O13" s="4">
        <f t="shared" si="8"/>
        <v>1.0454943143086119</v>
      </c>
      <c r="Q13">
        <f t="shared" si="9"/>
        <v>1.4051285166131569E-2</v>
      </c>
      <c r="R13" s="4">
        <f t="shared" si="10"/>
        <v>1.0595455994747436</v>
      </c>
    </row>
    <row r="14" spans="2:20" x14ac:dyDescent="0.35">
      <c r="B14" s="3">
        <v>1.7328666669999999</v>
      </c>
      <c r="C14" s="3">
        <v>1.29099594</v>
      </c>
      <c r="D14" s="2">
        <f t="shared" si="0"/>
        <v>-1.9552928541431998</v>
      </c>
      <c r="E14">
        <f t="shared" si="1"/>
        <v>0.746453852508</v>
      </c>
      <c r="F14">
        <f t="shared" si="2"/>
        <v>0.11278351929117207</v>
      </c>
      <c r="G14">
        <f t="shared" si="3"/>
        <v>0.85923737179917203</v>
      </c>
      <c r="I14" s="4">
        <v>1.7328666669999999</v>
      </c>
      <c r="J14" s="4">
        <v>0.51896961880000003</v>
      </c>
      <c r="K14" s="4">
        <f t="shared" si="4"/>
        <v>1.5662645476157997</v>
      </c>
      <c r="L14" s="4">
        <f t="shared" si="5"/>
        <v>0.14749116566296</v>
      </c>
      <c r="M14" s="4">
        <f t="shared" si="6"/>
        <v>3.5571177180212826E-2</v>
      </c>
      <c r="N14" s="4">
        <f t="shared" si="7"/>
        <v>0.18306234284317283</v>
      </c>
      <c r="O14" s="4">
        <f t="shared" si="8"/>
        <v>1.0422997146423449</v>
      </c>
      <c r="Q14">
        <f t="shared" si="9"/>
        <v>1.5292680581853841E-2</v>
      </c>
      <c r="R14" s="4">
        <f t="shared" si="10"/>
        <v>1.0575923952241988</v>
      </c>
    </row>
    <row r="15" spans="2:20" x14ac:dyDescent="0.35">
      <c r="B15" s="3">
        <v>1.7662222219999999</v>
      </c>
      <c r="C15" s="3">
        <v>1.232019881</v>
      </c>
      <c r="D15" s="2">
        <f t="shared" si="0"/>
        <v>-2.0363335105712004</v>
      </c>
      <c r="E15">
        <f t="shared" si="1"/>
        <v>0.71235389519420012</v>
      </c>
      <c r="F15">
        <f t="shared" si="2"/>
        <v>0.12232629790511924</v>
      </c>
      <c r="G15">
        <f t="shared" si="3"/>
        <v>0.8346801930993194</v>
      </c>
      <c r="I15" s="4">
        <v>1.7662222219999999</v>
      </c>
      <c r="J15" s="4">
        <v>0.56441477370000004</v>
      </c>
      <c r="K15" s="4">
        <f t="shared" si="4"/>
        <v>1.6612411549227999</v>
      </c>
      <c r="L15" s="4">
        <f t="shared" si="5"/>
        <v>0.16040667868554001</v>
      </c>
      <c r="M15" s="4">
        <f t="shared" si="6"/>
        <v>4.0015971534733956E-2</v>
      </c>
      <c r="N15" s="4">
        <f t="shared" si="7"/>
        <v>0.20042265022027397</v>
      </c>
      <c r="O15" s="4">
        <f t="shared" si="8"/>
        <v>1.0351028433195935</v>
      </c>
      <c r="Q15">
        <f t="shared" si="9"/>
        <v>1.6586616665100917E-2</v>
      </c>
      <c r="R15" s="4">
        <f t="shared" si="10"/>
        <v>1.0516894599846944</v>
      </c>
    </row>
    <row r="16" spans="2:20" x14ac:dyDescent="0.35">
      <c r="B16" s="3">
        <v>1.799422222</v>
      </c>
      <c r="C16" s="3">
        <v>1.1728343370000001</v>
      </c>
      <c r="D16" s="2">
        <f t="shared" si="0"/>
        <v>-2.1169962305712007</v>
      </c>
      <c r="E16">
        <f t="shared" si="1"/>
        <v>0.67813281365340006</v>
      </c>
      <c r="F16">
        <f t="shared" si="2"/>
        <v>0.13220935468745382</v>
      </c>
      <c r="G16">
        <f t="shared" si="3"/>
        <v>0.81034216834085382</v>
      </c>
      <c r="I16" s="4">
        <v>1.799422222</v>
      </c>
      <c r="J16" s="4">
        <v>0.62008192100000004</v>
      </c>
      <c r="K16" s="4">
        <f t="shared" si="4"/>
        <v>1.7557748349227995</v>
      </c>
      <c r="L16" s="4">
        <f t="shared" si="5"/>
        <v>0.1762272819482</v>
      </c>
      <c r="M16" s="4">
        <f t="shared" si="6"/>
        <v>4.469980642874867E-2</v>
      </c>
      <c r="N16" s="4">
        <f t="shared" si="7"/>
        <v>0.22092708837694869</v>
      </c>
      <c r="O16" s="4">
        <f t="shared" si="8"/>
        <v>1.0312692567178026</v>
      </c>
      <c r="Q16">
        <f t="shared" si="9"/>
        <v>1.7926692161010688E-2</v>
      </c>
      <c r="R16" s="4">
        <f t="shared" si="10"/>
        <v>1.0491959488788132</v>
      </c>
    </row>
    <row r="17" spans="2:18" x14ac:dyDescent="0.35">
      <c r="B17" s="3">
        <v>1.832811111</v>
      </c>
      <c r="C17" s="3">
        <v>1.1123237699999999</v>
      </c>
      <c r="D17" s="2">
        <f t="shared" si="0"/>
        <v>-2.1981178752856003</v>
      </c>
      <c r="E17">
        <f t="shared" si="1"/>
        <v>0.64314560381399999</v>
      </c>
      <c r="F17">
        <f t="shared" si="2"/>
        <v>0.14253580471267741</v>
      </c>
      <c r="G17">
        <f t="shared" si="3"/>
        <v>0.78568140852667745</v>
      </c>
      <c r="I17" s="4">
        <v>1.832811111</v>
      </c>
      <c r="J17" s="4">
        <v>0.68015166289999995</v>
      </c>
      <c r="K17" s="4">
        <f t="shared" si="4"/>
        <v>1.8508463574614002</v>
      </c>
      <c r="L17" s="4">
        <f t="shared" si="5"/>
        <v>0.19329910259617999</v>
      </c>
      <c r="M17" s="4">
        <f t="shared" si="6"/>
        <v>4.967166746445794E-2</v>
      </c>
      <c r="N17" s="4">
        <f t="shared" si="7"/>
        <v>0.24297077006063794</v>
      </c>
      <c r="O17" s="4">
        <f t="shared" si="8"/>
        <v>1.0286521785873153</v>
      </c>
      <c r="Q17">
        <f t="shared" si="9"/>
        <v>1.9326888774600325E-2</v>
      </c>
      <c r="R17" s="4">
        <f t="shared" si="10"/>
        <v>1.0479790673619156</v>
      </c>
    </row>
    <row r="18" spans="2:18" x14ac:dyDescent="0.35">
      <c r="B18" s="3">
        <v>1.866088889</v>
      </c>
      <c r="C18" s="3">
        <v>1.046843626</v>
      </c>
      <c r="D18" s="2">
        <f t="shared" si="0"/>
        <v>-2.2789695647144006</v>
      </c>
      <c r="E18">
        <f t="shared" si="1"/>
        <v>0.60528498455320001</v>
      </c>
      <c r="F18">
        <f t="shared" si="2"/>
        <v>0.15321421716838907</v>
      </c>
      <c r="G18">
        <f t="shared" si="3"/>
        <v>0.75849920172158902</v>
      </c>
      <c r="I18" s="4">
        <v>1.866088889</v>
      </c>
      <c r="J18" s="4">
        <v>0.74383705820000001</v>
      </c>
      <c r="K18" s="4">
        <f t="shared" si="4"/>
        <v>1.9456015025385995</v>
      </c>
      <c r="L18" s="4">
        <f t="shared" si="5"/>
        <v>0.21139849194044</v>
      </c>
      <c r="M18" s="4">
        <f t="shared" si="6"/>
        <v>5.4887795496866613E-2</v>
      </c>
      <c r="N18" s="4">
        <f t="shared" si="7"/>
        <v>0.26628628743730659</v>
      </c>
      <c r="O18" s="4">
        <f t="shared" si="8"/>
        <v>1.0247854891588957</v>
      </c>
      <c r="Q18">
        <f t="shared" si="9"/>
        <v>2.0774809107578181E-2</v>
      </c>
      <c r="R18" s="4">
        <f t="shared" si="10"/>
        <v>1.0455602982664738</v>
      </c>
    </row>
    <row r="19" spans="2:18" x14ac:dyDescent="0.35">
      <c r="B19" s="3">
        <v>1.899366667</v>
      </c>
      <c r="C19" s="3">
        <v>0.98015445040000004</v>
      </c>
      <c r="D19" s="2">
        <f t="shared" si="0"/>
        <v>-2.3598212541432</v>
      </c>
      <c r="E19">
        <f t="shared" si="1"/>
        <v>0.56672530322128012</v>
      </c>
      <c r="F19">
        <f t="shared" si="2"/>
        <v>0.16427831236942658</v>
      </c>
      <c r="G19">
        <f t="shared" si="3"/>
        <v>0.7310036155907067</v>
      </c>
      <c r="I19" s="4">
        <v>1.899366667</v>
      </c>
      <c r="J19" s="4">
        <v>0.81022706379999998</v>
      </c>
      <c r="K19" s="4">
        <f t="shared" si="4"/>
        <v>2.0403566476157997</v>
      </c>
      <c r="L19" s="4">
        <f t="shared" si="5"/>
        <v>0.23026653153196</v>
      </c>
      <c r="M19" s="4">
        <f t="shared" si="6"/>
        <v>6.0364301117314785E-2</v>
      </c>
      <c r="N19" s="4">
        <f t="shared" si="7"/>
        <v>0.29063083264927481</v>
      </c>
      <c r="O19" s="4">
        <f t="shared" si="8"/>
        <v>1.0216344482399815</v>
      </c>
      <c r="Q19">
        <f t="shared" si="9"/>
        <v>2.2275025406023944E-2</v>
      </c>
      <c r="R19" s="4">
        <f t="shared" si="10"/>
        <v>1.0439094736460055</v>
      </c>
    </row>
    <row r="20" spans="2:18" x14ac:dyDescent="0.35">
      <c r="B20" s="3">
        <v>1.9327777779999999</v>
      </c>
      <c r="C20" s="3">
        <v>0.90839815450000005</v>
      </c>
      <c r="D20" s="2">
        <f t="shared" si="0"/>
        <v>-2.4409968894288001</v>
      </c>
      <c r="E20">
        <f t="shared" si="1"/>
        <v>0.52523581293190003</v>
      </c>
      <c r="F20">
        <f t="shared" si="2"/>
        <v>0.17577474151893177</v>
      </c>
      <c r="G20">
        <f t="shared" si="3"/>
        <v>0.70101055445083182</v>
      </c>
      <c r="I20" s="4">
        <v>1.9327777779999999</v>
      </c>
      <c r="J20" s="4">
        <v>0.87738134779999999</v>
      </c>
      <c r="K20" s="4">
        <f t="shared" si="4"/>
        <v>2.1354914450771996</v>
      </c>
      <c r="L20" s="4">
        <f t="shared" si="5"/>
        <v>0.24935177904476</v>
      </c>
      <c r="M20" s="4">
        <f t="shared" si="6"/>
        <v>6.6124693823969641E-2</v>
      </c>
      <c r="N20" s="4">
        <f t="shared" si="7"/>
        <v>0.31547647286872965</v>
      </c>
      <c r="O20" s="4">
        <f t="shared" si="8"/>
        <v>1.0164870273195614</v>
      </c>
      <c r="Q20">
        <f t="shared" si="9"/>
        <v>2.3833863256804311E-2</v>
      </c>
      <c r="R20" s="4">
        <f t="shared" si="10"/>
        <v>1.0403208905763657</v>
      </c>
    </row>
    <row r="21" spans="2:18" x14ac:dyDescent="0.35">
      <c r="B21" s="3">
        <v>1.9661888890000001</v>
      </c>
      <c r="C21" s="3">
        <v>0.83716935690000005</v>
      </c>
      <c r="D21" s="2">
        <f t="shared" si="0"/>
        <v>-2.5221725247144002</v>
      </c>
      <c r="E21">
        <f t="shared" si="1"/>
        <v>0.48405132215958008</v>
      </c>
      <c r="F21">
        <f t="shared" si="2"/>
        <v>0.18765995021051424</v>
      </c>
      <c r="G21">
        <f t="shared" si="3"/>
        <v>0.67171127237009431</v>
      </c>
      <c r="I21" s="4">
        <v>1.9661888890000001</v>
      </c>
      <c r="J21" s="4">
        <v>0.95405675690000002</v>
      </c>
      <c r="K21" s="4">
        <f t="shared" si="4"/>
        <v>2.2306262425386003</v>
      </c>
      <c r="L21" s="4">
        <f t="shared" si="5"/>
        <v>0.27114293031098002</v>
      </c>
      <c r="M21" s="4">
        <f t="shared" si="6"/>
        <v>7.2147554791577181E-2</v>
      </c>
      <c r="N21" s="4">
        <f t="shared" si="7"/>
        <v>0.34329048510255722</v>
      </c>
      <c r="O21" s="4">
        <f t="shared" si="8"/>
        <v>1.0150017574726515</v>
      </c>
      <c r="Q21">
        <f t="shared" si="9"/>
        <v>2.5445416977696849E-2</v>
      </c>
      <c r="R21" s="4">
        <f t="shared" si="10"/>
        <v>1.0404471744503483</v>
      </c>
    </row>
    <row r="22" spans="2:18" x14ac:dyDescent="0.35">
      <c r="B22" s="3">
        <v>1.999422222</v>
      </c>
      <c r="C22" s="3">
        <v>0.76156098920000004</v>
      </c>
      <c r="D22" s="2">
        <f t="shared" si="0"/>
        <v>-2.6029162305711999</v>
      </c>
      <c r="E22">
        <f t="shared" si="1"/>
        <v>0.44033456395544007</v>
      </c>
      <c r="F22">
        <f t="shared" si="2"/>
        <v>0.199867600649444</v>
      </c>
      <c r="G22">
        <f t="shared" si="3"/>
        <v>0.64020216460488411</v>
      </c>
      <c r="I22" s="4">
        <v>1.999422222</v>
      </c>
      <c r="J22" s="4">
        <v>1.0317392700000001</v>
      </c>
      <c r="K22" s="4">
        <f t="shared" si="4"/>
        <v>2.3252548349227999</v>
      </c>
      <c r="L22" s="4">
        <f t="shared" si="5"/>
        <v>0.29322030053400006</v>
      </c>
      <c r="M22" s="4">
        <f t="shared" si="6"/>
        <v>7.8398745686311944E-2</v>
      </c>
      <c r="N22" s="4">
        <f t="shared" si="7"/>
        <v>0.371619046220312</v>
      </c>
      <c r="O22" s="4">
        <f t="shared" si="8"/>
        <v>1.011821210825196</v>
      </c>
      <c r="Q22">
        <f t="shared" si="9"/>
        <v>2.7100691613483937E-2</v>
      </c>
      <c r="R22" s="4">
        <f t="shared" si="10"/>
        <v>1.03892190243868</v>
      </c>
    </row>
    <row r="23" spans="2:18" x14ac:dyDescent="0.35">
      <c r="B23" s="3">
        <v>2.0326555559999999</v>
      </c>
      <c r="C23" s="3">
        <v>0.68363082369999995</v>
      </c>
      <c r="D23" s="2">
        <f t="shared" si="0"/>
        <v>-2.6836599388576001</v>
      </c>
      <c r="E23">
        <f t="shared" si="1"/>
        <v>0.39527534226333999</v>
      </c>
      <c r="F23">
        <f t="shared" si="2"/>
        <v>0.21245990468916076</v>
      </c>
      <c r="G23">
        <f t="shared" si="3"/>
        <v>0.60773524695250081</v>
      </c>
      <c r="I23" s="4">
        <v>2.0326555559999999</v>
      </c>
      <c r="J23" s="4">
        <v>1.104057922</v>
      </c>
      <c r="K23" s="4">
        <f t="shared" si="4"/>
        <v>2.4198834301543992</v>
      </c>
      <c r="L23" s="4">
        <f t="shared" si="5"/>
        <v>0.31377326143239997</v>
      </c>
      <c r="M23" s="4">
        <f t="shared" si="6"/>
        <v>8.4909619325269414E-2</v>
      </c>
      <c r="N23" s="4">
        <f t="shared" si="7"/>
        <v>0.39868288075766939</v>
      </c>
      <c r="O23" s="4">
        <f t="shared" si="8"/>
        <v>1.0064181277101703</v>
      </c>
      <c r="Q23">
        <f t="shared" si="9"/>
        <v>2.8808122669716718E-2</v>
      </c>
      <c r="R23" s="4">
        <f t="shared" si="10"/>
        <v>1.035226250379887</v>
      </c>
    </row>
    <row r="24" spans="2:18" x14ac:dyDescent="0.35">
      <c r="B24" s="3">
        <v>2.0663</v>
      </c>
      <c r="C24" s="3">
        <v>0.60297391330000005</v>
      </c>
      <c r="D24" s="2">
        <f t="shared" si="0"/>
        <v>-2.7654024800000006</v>
      </c>
      <c r="E24">
        <f t="shared" si="1"/>
        <v>0.34863951667006005</v>
      </c>
      <c r="F24">
        <f t="shared" si="2"/>
        <v>0.2255998008535095</v>
      </c>
      <c r="G24">
        <f t="shared" si="3"/>
        <v>0.5742393175235696</v>
      </c>
      <c r="I24" s="4">
        <v>2.0663</v>
      </c>
      <c r="J24" s="4">
        <v>1.186447171</v>
      </c>
      <c r="K24" s="4">
        <f t="shared" si="4"/>
        <v>2.5156826200000002</v>
      </c>
      <c r="L24" s="4">
        <f t="shared" si="5"/>
        <v>0.3371882859982</v>
      </c>
      <c r="M24" s="4">
        <f t="shared" si="6"/>
        <v>9.1765556146265942E-2</v>
      </c>
      <c r="N24" s="4">
        <f t="shared" si="7"/>
        <v>0.42895384214446597</v>
      </c>
      <c r="O24" s="4">
        <f t="shared" si="8"/>
        <v>1.0031931596680357</v>
      </c>
      <c r="Q24">
        <f t="shared" si="9"/>
        <v>3.058980350556062E-2</v>
      </c>
      <c r="R24" s="4">
        <f t="shared" si="10"/>
        <v>1.0337829631735964</v>
      </c>
    </row>
    <row r="25" spans="2:18" x14ac:dyDescent="0.35">
      <c r="B25" s="3">
        <v>2.0993888890000001</v>
      </c>
      <c r="C25" s="3">
        <v>0.52111671079999999</v>
      </c>
      <c r="D25" s="2">
        <f t="shared" si="0"/>
        <v>-2.8457952447144006</v>
      </c>
      <c r="E25">
        <f t="shared" si="1"/>
        <v>0.30130968218456</v>
      </c>
      <c r="F25">
        <f t="shared" si="2"/>
        <v>0.23890724195775329</v>
      </c>
      <c r="G25">
        <f t="shared" si="3"/>
        <v>0.54021692414231326</v>
      </c>
      <c r="I25" s="4">
        <v>2.0993888890000001</v>
      </c>
      <c r="J25" s="4">
        <v>1.2796785159999999</v>
      </c>
      <c r="K25" s="4">
        <f t="shared" si="4"/>
        <v>2.6098999225386001</v>
      </c>
      <c r="L25" s="4">
        <f t="shared" si="5"/>
        <v>0.36368463424719999</v>
      </c>
      <c r="M25" s="4">
        <f t="shared" si="6"/>
        <v>9.8767875282171375E-2</v>
      </c>
      <c r="N25" s="4">
        <f t="shared" si="7"/>
        <v>0.46245250952937134</v>
      </c>
      <c r="O25" s="4">
        <f t="shared" si="8"/>
        <v>1.0026694336716846</v>
      </c>
      <c r="Q25">
        <f t="shared" si="9"/>
        <v>3.2394202299356377E-2</v>
      </c>
      <c r="R25" s="4">
        <f t="shared" si="10"/>
        <v>1.035063635971041</v>
      </c>
    </row>
    <row r="26" spans="2:18" x14ac:dyDescent="0.35">
      <c r="B26" s="3">
        <v>2.1327222219999999</v>
      </c>
      <c r="C26" s="3">
        <v>0.43558931350000002</v>
      </c>
      <c r="D26" s="2">
        <f t="shared" si="0"/>
        <v>-2.9267819105712007</v>
      </c>
      <c r="E26">
        <f t="shared" si="1"/>
        <v>0.25185774106570002</v>
      </c>
      <c r="F26">
        <f t="shared" si="2"/>
        <v>0.25269854438538086</v>
      </c>
      <c r="G26">
        <f t="shared" si="3"/>
        <v>0.50455628545108089</v>
      </c>
      <c r="I26" s="4">
        <v>2.1327222219999999</v>
      </c>
      <c r="J26" s="4">
        <v>1.3756474649999999</v>
      </c>
      <c r="K26" s="4">
        <f t="shared" si="4"/>
        <v>2.7048132549227994</v>
      </c>
      <c r="L26" s="4">
        <f t="shared" si="5"/>
        <v>0.390959009553</v>
      </c>
      <c r="M26" s="4">
        <f t="shared" si="6"/>
        <v>0.10608221378808801</v>
      </c>
      <c r="N26" s="4">
        <f t="shared" si="7"/>
        <v>0.49704122334108802</v>
      </c>
      <c r="O26" s="4">
        <f t="shared" si="8"/>
        <v>1.0015975087921689</v>
      </c>
      <c r="Q26">
        <f t="shared" si="9"/>
        <v>3.4264209408187231E-2</v>
      </c>
      <c r="R26" s="4">
        <f t="shared" si="10"/>
        <v>1.0358617182003562</v>
      </c>
    </row>
    <row r="27" spans="2:18" x14ac:dyDescent="0.35">
      <c r="B27" s="3">
        <v>2.1660555559999999</v>
      </c>
      <c r="C27" s="3">
        <v>0.35011192489999998</v>
      </c>
      <c r="D27" s="2">
        <f t="shared" si="0"/>
        <v>-3.0077685788576005</v>
      </c>
      <c r="E27">
        <f t="shared" si="1"/>
        <v>0.20243471497718002</v>
      </c>
      <c r="F27">
        <f t="shared" si="2"/>
        <v>0.26687681880691055</v>
      </c>
      <c r="G27">
        <f t="shared" si="3"/>
        <v>0.46931153378409057</v>
      </c>
      <c r="H27" s="3" t="e">
        <f>C27-#REF!</f>
        <v>#REF!</v>
      </c>
      <c r="I27" s="4">
        <v>2.1660555559999999</v>
      </c>
      <c r="J27" s="4">
        <v>1.4891248070000001</v>
      </c>
      <c r="K27" s="4">
        <f t="shared" si="4"/>
        <v>2.7997265901543993</v>
      </c>
      <c r="L27" s="4">
        <f t="shared" si="5"/>
        <v>0.42320927014940002</v>
      </c>
      <c r="M27" s="4">
        <f t="shared" si="6"/>
        <v>0.11365780020445491</v>
      </c>
      <c r="N27" s="4">
        <f t="shared" si="7"/>
        <v>0.53686707035385495</v>
      </c>
      <c r="O27" s="4">
        <f t="shared" si="8"/>
        <v>1.0061786041379455</v>
      </c>
      <c r="P27" s="4" t="e">
        <f>J27-#REF!</f>
        <v>#REF!</v>
      </c>
      <c r="Q27">
        <f t="shared" si="9"/>
        <v>3.6186687295852275E-2</v>
      </c>
      <c r="R27" s="4">
        <f t="shared" si="10"/>
        <v>1.0423652914337977</v>
      </c>
    </row>
    <row r="28" spans="2:18" x14ac:dyDescent="0.35">
      <c r="B28" s="3"/>
      <c r="C28" s="3"/>
      <c r="I28" s="1"/>
      <c r="J28" s="1"/>
      <c r="K28" s="1"/>
    </row>
    <row r="29" spans="2:18" x14ac:dyDescent="0.35">
      <c r="I29" s="1"/>
      <c r="J29" s="1"/>
      <c r="K29" s="1"/>
      <c r="O29" s="4" t="e">
        <f>(O27-#REF!)/#REF!*100</f>
        <v>#REF!</v>
      </c>
      <c r="P29" t="s">
        <v>7</v>
      </c>
    </row>
    <row r="30" spans="2:18" x14ac:dyDescent="0.35">
      <c r="I30" s="1"/>
      <c r="J30" s="1"/>
      <c r="K30" s="1"/>
    </row>
    <row r="31" spans="2:18" x14ac:dyDescent="0.35">
      <c r="I31" s="1"/>
      <c r="J31" s="1"/>
      <c r="K31" s="1"/>
    </row>
    <row r="32" spans="2:18" x14ac:dyDescent="0.35">
      <c r="I32" s="1"/>
      <c r="J32" s="1"/>
      <c r="K32" s="1"/>
    </row>
    <row r="33" spans="9:11" x14ac:dyDescent="0.35">
      <c r="I33" s="1"/>
      <c r="J33" s="1"/>
      <c r="K33" s="1"/>
    </row>
    <row r="63" spans="1:15" x14ac:dyDescent="0.35">
      <c r="A63" t="s">
        <v>10</v>
      </c>
      <c r="G63" t="s">
        <v>12</v>
      </c>
    </row>
    <row r="64" spans="1:15" x14ac:dyDescent="0.35">
      <c r="A64" s="2" t="s">
        <v>0</v>
      </c>
      <c r="B64" s="2" t="s">
        <v>1</v>
      </c>
      <c r="C64" t="s">
        <v>11</v>
      </c>
      <c r="D64" t="s">
        <v>3</v>
      </c>
      <c r="E64" t="s">
        <v>5</v>
      </c>
      <c r="G64" t="s">
        <v>0</v>
      </c>
      <c r="H64" t="s">
        <v>1</v>
      </c>
      <c r="I64" t="s">
        <v>11</v>
      </c>
      <c r="J64" t="s">
        <v>3</v>
      </c>
      <c r="K64" t="s">
        <v>5</v>
      </c>
      <c r="L64" t="s">
        <v>13</v>
      </c>
      <c r="M64" s="5">
        <f>J66+D65</f>
        <v>1.0294865569939693</v>
      </c>
      <c r="O64" t="s">
        <v>18</v>
      </c>
    </row>
    <row r="65" spans="1:15" x14ac:dyDescent="0.35">
      <c r="A65" s="2">
        <v>1.066466667</v>
      </c>
      <c r="B65" s="2">
        <v>1.7758941539999999</v>
      </c>
      <c r="C65" s="2">
        <f>-2*1.2434*A65+2.6483</f>
        <v>-3.7893074956003581E-3</v>
      </c>
      <c r="D65">
        <f>0.059*9.8*B65</f>
        <v>1.0268219998428001</v>
      </c>
      <c r="E65">
        <f>1/2*0.059*C65^2</f>
        <v>4.2358611323828517E-7</v>
      </c>
      <c r="G65" s="1"/>
      <c r="H65" s="1"/>
      <c r="I65" s="1"/>
      <c r="J65" s="1"/>
      <c r="L65" t="s">
        <v>14</v>
      </c>
      <c r="M65" s="5">
        <f>D95+J95</f>
        <v>0.60733193850475997</v>
      </c>
    </row>
    <row r="66" spans="1:15" x14ac:dyDescent="0.35">
      <c r="A66" s="2">
        <v>1.0996999999999999</v>
      </c>
      <c r="B66" s="2">
        <v>1.7754658270000001</v>
      </c>
      <c r="C66" s="2">
        <f t="shared" ref="C66:C96" si="11">-2*1.2434*A66+2.6483</f>
        <v>-8.6433959999999921E-2</v>
      </c>
      <c r="D66">
        <f t="shared" ref="D66:D96" si="12">0.059*9.8*B66</f>
        <v>1.0265743411714001</v>
      </c>
      <c r="E66">
        <f t="shared" ref="E66:E96" si="13">1/2*0.059*C66^2</f>
        <v>2.2038946851780678E-4</v>
      </c>
      <c r="G66" s="5">
        <v>1.066466667</v>
      </c>
      <c r="H66" s="5">
        <v>9.375640926E-3</v>
      </c>
      <c r="I66" s="5">
        <f>2*1.295*G66-2.9604</f>
        <v>-0.19825133246999993</v>
      </c>
      <c r="J66" s="5">
        <f t="shared" ref="J66:J96" si="14">0.029*9.8*H66</f>
        <v>2.6645571511692001E-3</v>
      </c>
      <c r="K66">
        <f>1/2*0.029*I66^2</f>
        <v>5.6990206697889157E-4</v>
      </c>
      <c r="L66" t="s">
        <v>15</v>
      </c>
      <c r="M66" s="5">
        <f>M64-M65</f>
        <v>0.42215461848920932</v>
      </c>
      <c r="O66" s="5">
        <f>D65+E65+J66+K66</f>
        <v>1.0300568826470615</v>
      </c>
    </row>
    <row r="67" spans="1:15" x14ac:dyDescent="0.35">
      <c r="A67" s="2">
        <v>1.132933333</v>
      </c>
      <c r="B67" s="2">
        <v>1.7718136739999999</v>
      </c>
      <c r="C67" s="2">
        <f t="shared" si="11"/>
        <v>-0.16907861250440037</v>
      </c>
      <c r="D67">
        <f t="shared" si="12"/>
        <v>1.0244626663067999</v>
      </c>
      <c r="E67">
        <f t="shared" si="13"/>
        <v>8.4333352758918863E-4</v>
      </c>
      <c r="G67" s="5">
        <v>1.0996999999999999</v>
      </c>
      <c r="H67" s="5">
        <v>9.0834929099999993E-3</v>
      </c>
      <c r="I67" s="5">
        <f t="shared" ref="I67:I96" si="15">2*1.295*G67-2.9604</f>
        <v>-0.11217700000000042</v>
      </c>
      <c r="J67" s="5">
        <f t="shared" si="14"/>
        <v>2.5815286850219997E-3</v>
      </c>
      <c r="K67">
        <f t="shared" ref="K67:K96" si="16">1/2*0.029*I67^2</f>
        <v>1.8246335027050136E-4</v>
      </c>
      <c r="O67" s="5">
        <f t="shared" ref="O67:O96" si="17">D66+E66+J67+K67</f>
        <v>1.0295587226752103</v>
      </c>
    </row>
    <row r="68" spans="1:15" x14ac:dyDescent="0.35">
      <c r="A68" s="2">
        <v>1.1663666669999999</v>
      </c>
      <c r="B68" s="2">
        <v>1.766697425</v>
      </c>
      <c r="C68" s="2">
        <f t="shared" si="11"/>
        <v>-0.25222062749560026</v>
      </c>
      <c r="D68">
        <f t="shared" si="12"/>
        <v>1.0215044511350002</v>
      </c>
      <c r="E68">
        <f t="shared" si="13"/>
        <v>1.876649725561093E-3</v>
      </c>
      <c r="G68" s="5">
        <v>1.132933333</v>
      </c>
      <c r="H68" s="5">
        <v>9.4061605990000009E-3</v>
      </c>
      <c r="I68" s="5">
        <f t="shared" si="15"/>
        <v>-2.6102667530000012E-2</v>
      </c>
      <c r="J68" s="5">
        <f t="shared" si="14"/>
        <v>2.6732308422358002E-3</v>
      </c>
      <c r="K68">
        <f t="shared" si="16"/>
        <v>9.8795641566348972E-6</v>
      </c>
      <c r="L68" t="s">
        <v>16</v>
      </c>
      <c r="M68">
        <f>SQRT(2*M66/(0.029+0.059))</f>
        <v>3.0974865855209175</v>
      </c>
      <c r="O68" s="5">
        <f t="shared" si="17"/>
        <v>1.0279891102407814</v>
      </c>
    </row>
    <row r="69" spans="1:15" x14ac:dyDescent="0.35">
      <c r="A69" s="2">
        <v>1.1996777780000001</v>
      </c>
      <c r="B69" s="2">
        <v>1.763607597</v>
      </c>
      <c r="C69" s="2">
        <f t="shared" si="11"/>
        <v>-0.33505869833040069</v>
      </c>
      <c r="D69">
        <f t="shared" si="12"/>
        <v>1.0197179125854001</v>
      </c>
      <c r="E69">
        <f t="shared" si="13"/>
        <v>3.3117977741424424E-3</v>
      </c>
      <c r="G69" s="5">
        <v>1.1663666669999999</v>
      </c>
      <c r="H69" s="5">
        <v>1.1716613739999999E-2</v>
      </c>
      <c r="I69" s="5">
        <f t="shared" si="15"/>
        <v>6.0489667529999736E-2</v>
      </c>
      <c r="J69" s="5">
        <f t="shared" si="14"/>
        <v>3.3298616249079998E-3</v>
      </c>
      <c r="K69">
        <f t="shared" si="16"/>
        <v>5.3055498229403615E-5</v>
      </c>
      <c r="O69" s="5">
        <f t="shared" si="17"/>
        <v>1.0267640179836988</v>
      </c>
    </row>
    <row r="70" spans="1:15" x14ac:dyDescent="0.35">
      <c r="A70" s="2">
        <v>1.232988889</v>
      </c>
      <c r="B70" s="2">
        <v>1.753532452</v>
      </c>
      <c r="C70" s="2">
        <f t="shared" si="11"/>
        <v>-0.41789676916520024</v>
      </c>
      <c r="D70">
        <f t="shared" si="12"/>
        <v>1.0138924637464</v>
      </c>
      <c r="E70">
        <f t="shared" si="13"/>
        <v>5.1518124355220225E-3</v>
      </c>
      <c r="G70" s="5">
        <v>1.1996777780000001</v>
      </c>
      <c r="H70" s="5">
        <v>1.8332408849999999E-2</v>
      </c>
      <c r="I70" s="5">
        <f t="shared" si="15"/>
        <v>0.14676544502000022</v>
      </c>
      <c r="J70" s="5">
        <f t="shared" si="14"/>
        <v>5.2100705951699999E-3</v>
      </c>
      <c r="K70">
        <f t="shared" si="16"/>
        <v>3.1233138985282131E-4</v>
      </c>
      <c r="O70" s="5">
        <f t="shared" si="17"/>
        <v>1.0285521123445653</v>
      </c>
    </row>
    <row r="71" spans="1:15" x14ac:dyDescent="0.35">
      <c r="A71" s="2">
        <v>1.2663</v>
      </c>
      <c r="B71" s="2">
        <v>1.7335257319999999</v>
      </c>
      <c r="C71" s="2">
        <f t="shared" si="11"/>
        <v>-0.50073484000000024</v>
      </c>
      <c r="D71">
        <f t="shared" si="12"/>
        <v>1.0023245782424</v>
      </c>
      <c r="E71">
        <f t="shared" si="13"/>
        <v>7.3966937096998607E-3</v>
      </c>
      <c r="G71" s="5">
        <v>1.232988889</v>
      </c>
      <c r="H71" s="5">
        <v>2.6279400460000001E-2</v>
      </c>
      <c r="I71" s="5">
        <f t="shared" si="15"/>
        <v>0.23304122250999981</v>
      </c>
      <c r="J71" s="5">
        <f t="shared" si="14"/>
        <v>7.4686056107320003E-3</v>
      </c>
      <c r="K71">
        <f t="shared" si="16"/>
        <v>7.8746906513985115E-4</v>
      </c>
      <c r="O71" s="5">
        <f t="shared" si="17"/>
        <v>1.027300350857794</v>
      </c>
    </row>
    <row r="72" spans="1:15" x14ac:dyDescent="0.35">
      <c r="A72" s="2">
        <v>1.2996111109999999</v>
      </c>
      <c r="B72" s="2">
        <v>1.718381911</v>
      </c>
      <c r="C72" s="2">
        <f t="shared" si="11"/>
        <v>-0.58357291083480023</v>
      </c>
      <c r="D72">
        <f t="shared" si="12"/>
        <v>0.99356842094020015</v>
      </c>
      <c r="E72">
        <f t="shared" si="13"/>
        <v>1.004644159667595E-2</v>
      </c>
      <c r="G72" s="5">
        <v>1.2663</v>
      </c>
      <c r="H72" s="5">
        <v>3.4845506310000003E-2</v>
      </c>
      <c r="I72" s="5">
        <f t="shared" si="15"/>
        <v>0.31931699999999985</v>
      </c>
      <c r="J72" s="5">
        <f t="shared" si="14"/>
        <v>9.9030928933020006E-3</v>
      </c>
      <c r="K72">
        <f t="shared" si="16"/>
        <v>1.4784685240904988E-3</v>
      </c>
      <c r="O72" s="5">
        <f t="shared" si="17"/>
        <v>1.0211028333694923</v>
      </c>
    </row>
    <row r="73" spans="1:15" x14ac:dyDescent="0.35">
      <c r="A73" s="2">
        <v>1.3329222220000001</v>
      </c>
      <c r="B73" s="2">
        <v>1.6998673950000001</v>
      </c>
      <c r="C73" s="2">
        <f t="shared" si="11"/>
        <v>-0.66641098166960067</v>
      </c>
      <c r="D73">
        <f t="shared" si="12"/>
        <v>0.9828633277890001</v>
      </c>
      <c r="E73">
        <f t="shared" si="13"/>
        <v>1.3101056096450304E-2</v>
      </c>
      <c r="G73" s="5">
        <v>1.2996111109999999</v>
      </c>
      <c r="H73" s="5">
        <v>4.7641363540000002E-2</v>
      </c>
      <c r="I73" s="5">
        <f t="shared" si="15"/>
        <v>0.40559277748999989</v>
      </c>
      <c r="J73" s="5">
        <f t="shared" si="14"/>
        <v>1.3539675518068001E-2</v>
      </c>
      <c r="K73">
        <f t="shared" si="16"/>
        <v>2.3853297667047624E-3</v>
      </c>
      <c r="L73" t="s">
        <v>17</v>
      </c>
      <c r="M73">
        <f>9.8*(0.059-0.029)/(0.059+0.029+0.007)</f>
        <v>3.094736842105263</v>
      </c>
      <c r="O73" s="5">
        <f t="shared" si="17"/>
        <v>1.0195398678216487</v>
      </c>
    </row>
    <row r="74" spans="1:15" x14ac:dyDescent="0.35">
      <c r="A74" s="2">
        <v>1.366233333</v>
      </c>
      <c r="B74" s="2">
        <v>1.674350709</v>
      </c>
      <c r="C74" s="2">
        <f t="shared" si="11"/>
        <v>-0.74924905250440021</v>
      </c>
      <c r="D74">
        <f t="shared" si="12"/>
        <v>0.96810957994380009</v>
      </c>
      <c r="E74">
        <f t="shared" si="13"/>
        <v>1.6560537209022872E-2</v>
      </c>
      <c r="G74" s="5">
        <v>1.3329222220000001</v>
      </c>
      <c r="H74" s="5">
        <v>6.2761080450000006E-2</v>
      </c>
      <c r="I74" s="5">
        <f t="shared" si="15"/>
        <v>0.49186855498000037</v>
      </c>
      <c r="J74" s="5">
        <f t="shared" si="14"/>
        <v>1.7836699063890002E-2</v>
      </c>
      <c r="K74">
        <f t="shared" si="16"/>
        <v>3.5080527929826481E-3</v>
      </c>
      <c r="O74" s="5">
        <f t="shared" si="17"/>
        <v>1.0173091357423232</v>
      </c>
    </row>
    <row r="75" spans="1:15" x14ac:dyDescent="0.35">
      <c r="A75" s="2">
        <v>1.399544444</v>
      </c>
      <c r="B75" s="2">
        <v>1.6464918420000001</v>
      </c>
      <c r="C75" s="2">
        <f t="shared" si="11"/>
        <v>-0.83208712333920021</v>
      </c>
      <c r="D75">
        <f t="shared" si="12"/>
        <v>0.95200158304440008</v>
      </c>
      <c r="E75">
        <f t="shared" si="13"/>
        <v>2.0424884934393706E-2</v>
      </c>
      <c r="G75" s="5">
        <v>1.366233333</v>
      </c>
      <c r="H75" s="5">
        <v>8.1191302699999995E-2</v>
      </c>
      <c r="I75" s="5">
        <f t="shared" si="15"/>
        <v>0.57814433246999997</v>
      </c>
      <c r="J75" s="5">
        <f t="shared" si="14"/>
        <v>2.3074568227339998E-2</v>
      </c>
      <c r="K75">
        <f t="shared" si="16"/>
        <v>4.8466376029241368E-3</v>
      </c>
      <c r="O75" s="5">
        <f t="shared" si="17"/>
        <v>1.0125913229830872</v>
      </c>
    </row>
    <row r="76" spans="1:15" x14ac:dyDescent="0.35">
      <c r="A76" s="2">
        <v>1.432855556</v>
      </c>
      <c r="B76" s="2">
        <v>1.616890801</v>
      </c>
      <c r="C76" s="2">
        <f t="shared" si="11"/>
        <v>-0.9149251966608003</v>
      </c>
      <c r="D76">
        <f t="shared" si="12"/>
        <v>0.93488626113820006</v>
      </c>
      <c r="E76">
        <f t="shared" si="13"/>
        <v>2.4694099406801721E-2</v>
      </c>
      <c r="G76" s="5">
        <v>1.399544444</v>
      </c>
      <c r="H76" s="5">
        <v>0.10081822880000001</v>
      </c>
      <c r="I76" s="5">
        <f t="shared" si="15"/>
        <v>0.66442010996</v>
      </c>
      <c r="J76" s="5">
        <f t="shared" si="14"/>
        <v>2.8652540624960001E-2</v>
      </c>
      <c r="K76">
        <f t="shared" si="16"/>
        <v>6.4010841965292482E-3</v>
      </c>
      <c r="O76" s="5">
        <f t="shared" si="17"/>
        <v>1.0074800928002829</v>
      </c>
    </row>
    <row r="77" spans="1:15" x14ac:dyDescent="0.35">
      <c r="A77" s="2">
        <v>1.4662999999999999</v>
      </c>
      <c r="B77" s="2">
        <v>1.584489778</v>
      </c>
      <c r="C77" s="2">
        <f t="shared" si="11"/>
        <v>-0.99809484000000026</v>
      </c>
      <c r="D77">
        <f t="shared" si="12"/>
        <v>0.9161519896396001</v>
      </c>
      <c r="E77">
        <f t="shared" si="13"/>
        <v>2.9387702634221469E-2</v>
      </c>
      <c r="G77" s="5">
        <v>1.432855556</v>
      </c>
      <c r="H77" s="5">
        <v>0.12364873530000001</v>
      </c>
      <c r="I77" s="5">
        <f t="shared" si="15"/>
        <v>0.75069589003999981</v>
      </c>
      <c r="J77" s="5">
        <f t="shared" si="14"/>
        <v>3.5140970572260004E-2</v>
      </c>
      <c r="K77">
        <f t="shared" si="16"/>
        <v>8.1713926301827389E-3</v>
      </c>
      <c r="O77" s="5">
        <f t="shared" si="17"/>
        <v>1.0028927237474443</v>
      </c>
    </row>
    <row r="78" spans="1:15" x14ac:dyDescent="0.35">
      <c r="A78" s="2">
        <v>1.4996</v>
      </c>
      <c r="B78" s="2">
        <v>1.5530219970000001</v>
      </c>
      <c r="C78" s="2">
        <f t="shared" si="11"/>
        <v>-1.0809052800000005</v>
      </c>
      <c r="D78">
        <f t="shared" si="12"/>
        <v>0.89795731866540018</v>
      </c>
      <c r="E78">
        <f t="shared" si="13"/>
        <v>3.4466508617790444E-2</v>
      </c>
      <c r="G78" s="5">
        <v>1.4662999999999999</v>
      </c>
      <c r="H78" s="5">
        <v>0.14927740210000001</v>
      </c>
      <c r="I78" s="5">
        <f t="shared" si="15"/>
        <v>0.83731699999999964</v>
      </c>
      <c r="J78" s="5">
        <f t="shared" si="14"/>
        <v>4.2424637676820004E-2</v>
      </c>
      <c r="K78">
        <f t="shared" si="16"/>
        <v>1.0165946498090493E-2</v>
      </c>
      <c r="O78" s="5">
        <f t="shared" si="17"/>
        <v>0.99813027644873198</v>
      </c>
    </row>
    <row r="79" spans="1:15" x14ac:dyDescent="0.35">
      <c r="A79" s="2">
        <v>1.5330555560000001</v>
      </c>
      <c r="B79" s="2">
        <v>1.5151185819999999</v>
      </c>
      <c r="C79" s="2">
        <f t="shared" si="11"/>
        <v>-1.1641025566608008</v>
      </c>
      <c r="D79">
        <f t="shared" si="12"/>
        <v>0.87604156411240008</v>
      </c>
      <c r="E79">
        <f t="shared" si="13"/>
        <v>3.9976475491514278E-2</v>
      </c>
      <c r="G79" s="5">
        <v>1.4996</v>
      </c>
      <c r="H79" s="5">
        <v>0.17774132209999999</v>
      </c>
      <c r="I79" s="5">
        <f t="shared" si="15"/>
        <v>0.92356399999999983</v>
      </c>
      <c r="J79" s="5">
        <f t="shared" si="14"/>
        <v>5.0514083740819997E-2</v>
      </c>
      <c r="K79">
        <f t="shared" si="16"/>
        <v>1.2368071700391996E-2</v>
      </c>
      <c r="O79" s="5">
        <f t="shared" si="17"/>
        <v>0.99530598272440263</v>
      </c>
    </row>
    <row r="80" spans="1:15" x14ac:dyDescent="0.35">
      <c r="A80" s="2">
        <v>1.566233333</v>
      </c>
      <c r="B80" s="2">
        <v>1.470333651</v>
      </c>
      <c r="C80" s="2">
        <f t="shared" si="11"/>
        <v>-1.2466090525044002</v>
      </c>
      <c r="D80">
        <f t="shared" si="12"/>
        <v>0.85014691700820011</v>
      </c>
      <c r="E80">
        <f t="shared" si="13"/>
        <v>4.5844006828684593E-2</v>
      </c>
      <c r="G80" s="5">
        <v>1.5330555560000001</v>
      </c>
      <c r="H80" s="5">
        <v>0.21001914669999999</v>
      </c>
      <c r="I80" s="5">
        <f t="shared" si="15"/>
        <v>1.0102138900400002</v>
      </c>
      <c r="J80" s="5">
        <f t="shared" si="14"/>
        <v>5.9687441492139996E-2</v>
      </c>
      <c r="K80">
        <f t="shared" si="16"/>
        <v>1.479771550263137E-2</v>
      </c>
      <c r="O80" s="5">
        <f t="shared" si="17"/>
        <v>0.99050319659868569</v>
      </c>
    </row>
    <row r="81" spans="1:15" x14ac:dyDescent="0.35">
      <c r="A81" s="2">
        <v>1.5996666669999999</v>
      </c>
      <c r="B81" s="2">
        <v>1.425290017</v>
      </c>
      <c r="C81" s="2">
        <f t="shared" si="11"/>
        <v>-1.3297510674956001</v>
      </c>
      <c r="D81">
        <f t="shared" si="12"/>
        <v>0.8241026878294001</v>
      </c>
      <c r="E81">
        <f t="shared" si="13"/>
        <v>5.2163018094417798E-2</v>
      </c>
      <c r="G81" s="5">
        <v>1.566233333</v>
      </c>
      <c r="H81" s="5">
        <v>0.24318164910000001</v>
      </c>
      <c r="I81" s="5">
        <f t="shared" si="15"/>
        <v>1.0961443324699998</v>
      </c>
      <c r="J81" s="5">
        <f t="shared" si="14"/>
        <v>6.9112224674219999E-2</v>
      </c>
      <c r="K81">
        <f t="shared" si="16"/>
        <v>1.7422219765288471E-2</v>
      </c>
      <c r="O81" s="5">
        <f t="shared" si="17"/>
        <v>0.98252536827639314</v>
      </c>
    </row>
    <row r="82" spans="1:15" x14ac:dyDescent="0.35">
      <c r="A82" s="2">
        <v>1.6329111110000001</v>
      </c>
      <c r="B82" s="2">
        <v>1.378382456</v>
      </c>
      <c r="C82" s="2">
        <f t="shared" si="11"/>
        <v>-1.4124233508348008</v>
      </c>
      <c r="D82">
        <f t="shared" si="12"/>
        <v>0.79698073605920006</v>
      </c>
      <c r="E82">
        <f t="shared" si="13"/>
        <v>5.8850721798510496E-2</v>
      </c>
      <c r="G82" s="5">
        <v>1.5996666669999999</v>
      </c>
      <c r="H82" s="5">
        <v>0.28008235310000001</v>
      </c>
      <c r="I82" s="5">
        <f t="shared" si="15"/>
        <v>1.1827366675299995</v>
      </c>
      <c r="J82" s="5">
        <f t="shared" si="14"/>
        <v>7.9599404751020009E-2</v>
      </c>
      <c r="K82">
        <f t="shared" si="16"/>
        <v>2.0283557358439546E-2</v>
      </c>
      <c r="O82" s="5">
        <f t="shared" si="17"/>
        <v>0.97614866803327749</v>
      </c>
    </row>
    <row r="83" spans="1:15" x14ac:dyDescent="0.35">
      <c r="A83" s="2">
        <v>1.6661555560000001</v>
      </c>
      <c r="B83" s="2">
        <v>1.328168566</v>
      </c>
      <c r="C83" s="2">
        <f t="shared" si="11"/>
        <v>-1.4950956366608006</v>
      </c>
      <c r="D83">
        <f t="shared" si="12"/>
        <v>0.76794706486120001</v>
      </c>
      <c r="E83">
        <f t="shared" si="13"/>
        <v>6.5941673401483852E-2</v>
      </c>
      <c r="G83" s="5">
        <v>1.6329111110000001</v>
      </c>
      <c r="H83" s="5">
        <v>0.32089235290000001</v>
      </c>
      <c r="I83" s="5">
        <f t="shared" si="15"/>
        <v>1.2688397774900002</v>
      </c>
      <c r="J83" s="5">
        <f t="shared" si="14"/>
        <v>9.1197606694180006E-2</v>
      </c>
      <c r="K83">
        <f t="shared" si="16"/>
        <v>2.3344338523642663E-2</v>
      </c>
      <c r="O83" s="5">
        <f t="shared" si="17"/>
        <v>0.97037340307553321</v>
      </c>
    </row>
    <row r="84" spans="1:15" x14ac:dyDescent="0.35">
      <c r="A84" s="2">
        <v>1.6995111110000001</v>
      </c>
      <c r="B84" s="2">
        <v>1.2762575819999999</v>
      </c>
      <c r="C84" s="2">
        <f t="shared" si="11"/>
        <v>-1.5780442308348004</v>
      </c>
      <c r="D84">
        <f t="shared" si="12"/>
        <v>0.73793213391239998</v>
      </c>
      <c r="E84">
        <f t="shared" si="13"/>
        <v>7.3461596036894394E-2</v>
      </c>
      <c r="G84" s="5">
        <v>1.6661555560000001</v>
      </c>
      <c r="H84" s="5">
        <v>0.36339053669999999</v>
      </c>
      <c r="I84" s="5">
        <f t="shared" si="15"/>
        <v>1.3549428900400002</v>
      </c>
      <c r="J84" s="5">
        <f t="shared" si="14"/>
        <v>0.10327559053014</v>
      </c>
      <c r="K84">
        <f t="shared" si="16"/>
        <v>2.6620118411414248E-2</v>
      </c>
      <c r="O84" s="5">
        <f t="shared" si="17"/>
        <v>0.96378444720423806</v>
      </c>
    </row>
    <row r="85" spans="1:15" x14ac:dyDescent="0.35">
      <c r="A85" s="2">
        <v>1.7328666669999999</v>
      </c>
      <c r="B85" s="2">
        <v>1.223190285</v>
      </c>
      <c r="C85" s="2">
        <f t="shared" si="11"/>
        <v>-1.6609928274956003</v>
      </c>
      <c r="D85">
        <f t="shared" si="12"/>
        <v>0.70724862278700007</v>
      </c>
      <c r="E85">
        <f t="shared" si="13"/>
        <v>8.1387466603258948E-2</v>
      </c>
      <c r="G85" s="5">
        <v>1.6995111110000001</v>
      </c>
      <c r="H85" s="5">
        <v>0.40982706730000001</v>
      </c>
      <c r="I85" s="5">
        <f t="shared" si="15"/>
        <v>1.4413337774899997</v>
      </c>
      <c r="J85" s="5">
        <f t="shared" si="14"/>
        <v>0.11647285252666001</v>
      </c>
      <c r="K85">
        <f t="shared" si="16"/>
        <v>3.0122924342937084E-2</v>
      </c>
      <c r="O85" s="5">
        <f t="shared" si="17"/>
        <v>0.9579895068188915</v>
      </c>
    </row>
    <row r="86" spans="1:15" x14ac:dyDescent="0.35">
      <c r="A86" s="2">
        <v>1.7662222219999999</v>
      </c>
      <c r="B86" s="2">
        <v>1.1668993110000001</v>
      </c>
      <c r="C86" s="2">
        <f t="shared" si="11"/>
        <v>-1.7439414216696001</v>
      </c>
      <c r="D86">
        <f t="shared" si="12"/>
        <v>0.6747011816202001</v>
      </c>
      <c r="E86">
        <f t="shared" si="13"/>
        <v>8.971928462534208E-2</v>
      </c>
      <c r="G86" s="5">
        <v>1.7328666669999999</v>
      </c>
      <c r="H86" s="5">
        <v>0.459168784</v>
      </c>
      <c r="I86" s="5">
        <f t="shared" si="15"/>
        <v>1.5277246675299994</v>
      </c>
      <c r="J86" s="5">
        <f t="shared" si="14"/>
        <v>0.1304957684128</v>
      </c>
      <c r="K86">
        <f t="shared" si="16"/>
        <v>3.384216856680488E-2</v>
      </c>
      <c r="O86" s="5">
        <f t="shared" si="17"/>
        <v>0.95297402636986384</v>
      </c>
    </row>
    <row r="87" spans="1:15" x14ac:dyDescent="0.35">
      <c r="A87" s="2">
        <v>1.799422222</v>
      </c>
      <c r="B87" s="2">
        <v>1.1089074459999999</v>
      </c>
      <c r="C87" s="2">
        <f t="shared" si="11"/>
        <v>-1.8265031816696</v>
      </c>
      <c r="D87">
        <f t="shared" si="12"/>
        <v>0.64117028527719999</v>
      </c>
      <c r="E87">
        <f t="shared" si="13"/>
        <v>9.8415359243150563E-2</v>
      </c>
      <c r="G87" s="5">
        <v>1.7662222219999999</v>
      </c>
      <c r="H87" s="5">
        <v>0.50661248489999999</v>
      </c>
      <c r="I87" s="5">
        <f t="shared" si="15"/>
        <v>1.6141155549799997</v>
      </c>
      <c r="J87" s="5">
        <f t="shared" si="14"/>
        <v>0.14397926820858001</v>
      </c>
      <c r="K87">
        <f t="shared" si="16"/>
        <v>3.7777850860011689E-2</v>
      </c>
      <c r="O87" s="5">
        <f t="shared" si="17"/>
        <v>0.94617758531413387</v>
      </c>
    </row>
    <row r="88" spans="1:15" x14ac:dyDescent="0.35">
      <c r="A88" s="2">
        <v>1.832811111</v>
      </c>
      <c r="B88" s="2">
        <v>1.0462400460000001</v>
      </c>
      <c r="C88" s="2">
        <f t="shared" si="11"/>
        <v>-1.9095346708348009</v>
      </c>
      <c r="D88">
        <f t="shared" si="12"/>
        <v>0.60493599459720016</v>
      </c>
      <c r="E88">
        <f t="shared" si="13"/>
        <v>0.10756651844404505</v>
      </c>
      <c r="G88" s="5">
        <v>1.799422222</v>
      </c>
      <c r="H88" s="5">
        <v>0.56161247069999998</v>
      </c>
      <c r="I88" s="5">
        <f t="shared" si="15"/>
        <v>1.7001035549800001</v>
      </c>
      <c r="J88" s="5">
        <f t="shared" si="14"/>
        <v>0.15961026417294</v>
      </c>
      <c r="K88">
        <f t="shared" si="16"/>
        <v>4.1910105416006697E-2</v>
      </c>
      <c r="O88" s="5">
        <f t="shared" si="17"/>
        <v>0.94110601410929728</v>
      </c>
    </row>
    <row r="89" spans="1:15" x14ac:dyDescent="0.35">
      <c r="A89" s="2">
        <v>1.866088889</v>
      </c>
      <c r="B89" s="2">
        <v>0.98131513729999997</v>
      </c>
      <c r="C89" s="2">
        <f t="shared" si="11"/>
        <v>-1.9922898491652008</v>
      </c>
      <c r="D89">
        <f t="shared" si="12"/>
        <v>0.56739641238686001</v>
      </c>
      <c r="E89">
        <f t="shared" si="13"/>
        <v>0.1170919558710576</v>
      </c>
      <c r="G89" s="5">
        <v>1.832811111</v>
      </c>
      <c r="H89" s="5">
        <v>0.62208238159999996</v>
      </c>
      <c r="I89" s="5">
        <f t="shared" si="15"/>
        <v>1.7865807774900002</v>
      </c>
      <c r="J89" s="5">
        <f t="shared" si="14"/>
        <v>0.17679581285071999</v>
      </c>
      <c r="K89">
        <f t="shared" si="16"/>
        <v>4.6282127680203226E-2</v>
      </c>
      <c r="O89" s="5">
        <f t="shared" si="17"/>
        <v>0.93558045357216846</v>
      </c>
    </row>
    <row r="90" spans="1:15" x14ac:dyDescent="0.35">
      <c r="A90" s="2">
        <v>1.899366667</v>
      </c>
      <c r="B90" s="2">
        <v>0.91347238659999996</v>
      </c>
      <c r="C90" s="2">
        <f t="shared" si="11"/>
        <v>-2.0750450274956007</v>
      </c>
      <c r="D90">
        <f t="shared" si="12"/>
        <v>0.52816973393211997</v>
      </c>
      <c r="E90">
        <f t="shared" si="13"/>
        <v>0.12702145005095941</v>
      </c>
      <c r="G90" s="5">
        <v>1.866088889</v>
      </c>
      <c r="H90" s="5">
        <v>0.68632391169999996</v>
      </c>
      <c r="I90" s="5">
        <f t="shared" si="15"/>
        <v>1.8727702225099998</v>
      </c>
      <c r="J90" s="5">
        <f t="shared" si="14"/>
        <v>0.19505325570513998</v>
      </c>
      <c r="K90">
        <f t="shared" si="16"/>
        <v>5.0855390441642237E-2</v>
      </c>
      <c r="O90" s="5">
        <f t="shared" si="17"/>
        <v>0.9303970144046998</v>
      </c>
    </row>
    <row r="91" spans="1:15" x14ac:dyDescent="0.35">
      <c r="A91" s="2">
        <v>1.9327777779999999</v>
      </c>
      <c r="B91" s="2">
        <v>0.84284691739999995</v>
      </c>
      <c r="C91" s="2">
        <f t="shared" si="11"/>
        <v>-2.1581317783304002</v>
      </c>
      <c r="D91">
        <f t="shared" si="12"/>
        <v>0.48733408764068004</v>
      </c>
      <c r="E91">
        <f t="shared" si="13"/>
        <v>0.13739721679286629</v>
      </c>
      <c r="G91" s="5">
        <v>1.899366667</v>
      </c>
      <c r="H91" s="5">
        <v>0.75185688949999996</v>
      </c>
      <c r="I91" s="5">
        <f t="shared" si="15"/>
        <v>1.9589596675299994</v>
      </c>
      <c r="J91" s="5">
        <f t="shared" si="14"/>
        <v>0.21367772799589999</v>
      </c>
      <c r="K91">
        <f t="shared" si="16"/>
        <v>5.5644083195634061E-2</v>
      </c>
      <c r="O91" s="5">
        <f t="shared" si="17"/>
        <v>0.92451299517461349</v>
      </c>
    </row>
    <row r="92" spans="1:15" x14ac:dyDescent="0.35">
      <c r="A92" s="2">
        <v>1.9661888890000001</v>
      </c>
      <c r="B92" s="2">
        <v>0.77223062610000004</v>
      </c>
      <c r="C92" s="2">
        <f t="shared" si="11"/>
        <v>-2.2412185291652005</v>
      </c>
      <c r="D92">
        <f t="shared" si="12"/>
        <v>0.44650374801102005</v>
      </c>
      <c r="E92">
        <f t="shared" si="13"/>
        <v>0.14818028461646604</v>
      </c>
      <c r="G92" s="5">
        <v>1.9327777779999999</v>
      </c>
      <c r="H92" s="5">
        <v>0.81708992079999998</v>
      </c>
      <c r="I92" s="5">
        <f t="shared" si="15"/>
        <v>2.0454944450200001</v>
      </c>
      <c r="J92" s="5">
        <f t="shared" si="14"/>
        <v>0.23221695549136001</v>
      </c>
      <c r="K92">
        <f t="shared" si="16"/>
        <v>6.0668689106811328E-2</v>
      </c>
      <c r="O92" s="5">
        <f t="shared" si="17"/>
        <v>0.91761694903171764</v>
      </c>
    </row>
    <row r="93" spans="1:15" x14ac:dyDescent="0.35">
      <c r="A93" s="2">
        <v>1.999422222</v>
      </c>
      <c r="B93" s="2">
        <v>0.69793071449999999</v>
      </c>
      <c r="C93" s="2">
        <f t="shared" si="11"/>
        <v>-2.3238631816696005</v>
      </c>
      <c r="D93">
        <f t="shared" si="12"/>
        <v>0.40354353912390001</v>
      </c>
      <c r="E93">
        <f t="shared" si="13"/>
        <v>0.15931003257002696</v>
      </c>
      <c r="G93" s="5">
        <v>1.9661888890000001</v>
      </c>
      <c r="H93" s="5">
        <v>0.89123683389999997</v>
      </c>
      <c r="I93" s="5">
        <f t="shared" si="15"/>
        <v>2.1320292225099999</v>
      </c>
      <c r="J93" s="5">
        <f t="shared" si="14"/>
        <v>0.25328950819438001</v>
      </c>
      <c r="K93">
        <f t="shared" si="16"/>
        <v>6.5910454781730632E-2</v>
      </c>
      <c r="O93" s="5">
        <f t="shared" si="17"/>
        <v>0.91388399560359668</v>
      </c>
    </row>
    <row r="94" spans="1:15" x14ac:dyDescent="0.35">
      <c r="A94" s="2">
        <v>2.0326555559999999</v>
      </c>
      <c r="B94" s="2">
        <v>0.62013111450000002</v>
      </c>
      <c r="C94" s="2">
        <f t="shared" si="11"/>
        <v>-2.4065078366608006</v>
      </c>
      <c r="D94">
        <f t="shared" si="12"/>
        <v>0.35855981040390006</v>
      </c>
      <c r="E94">
        <f t="shared" si="13"/>
        <v>0.17084275905334048</v>
      </c>
      <c r="G94" s="5">
        <v>1.999422222</v>
      </c>
      <c r="H94" s="5">
        <v>0.96240115250000002</v>
      </c>
      <c r="I94" s="5">
        <f t="shared" si="15"/>
        <v>2.2181035549799999</v>
      </c>
      <c r="J94" s="5">
        <f t="shared" si="14"/>
        <v>0.27351440754049999</v>
      </c>
      <c r="K94">
        <f t="shared" si="16"/>
        <v>7.1339759018916246E-2</v>
      </c>
      <c r="O94" s="5">
        <f t="shared" si="17"/>
        <v>0.90770773825334317</v>
      </c>
    </row>
    <row r="95" spans="1:15" x14ac:dyDescent="0.35">
      <c r="A95" s="2">
        <v>2.0663</v>
      </c>
      <c r="B95" s="2">
        <v>0.54080593779999997</v>
      </c>
      <c r="C95" s="2">
        <f t="shared" si="11"/>
        <v>-2.4901748400000008</v>
      </c>
      <c r="D95">
        <f t="shared" si="12"/>
        <v>0.31269399323596003</v>
      </c>
      <c r="E95">
        <f t="shared" si="13"/>
        <v>0.18292863664618636</v>
      </c>
      <c r="G95" s="5">
        <v>2.0326555559999999</v>
      </c>
      <c r="H95" s="5">
        <v>1.0367274639999999</v>
      </c>
      <c r="I95" s="5">
        <f t="shared" si="15"/>
        <v>2.3041778900399992</v>
      </c>
      <c r="J95" s="5">
        <f t="shared" si="14"/>
        <v>0.29463794526879999</v>
      </c>
      <c r="K95">
        <f t="shared" si="16"/>
        <v>7.6983918359763148E-2</v>
      </c>
      <c r="O95" s="5">
        <f t="shared" si="17"/>
        <v>0.90102443308580371</v>
      </c>
    </row>
    <row r="96" spans="1:15" x14ac:dyDescent="0.35">
      <c r="A96" s="2">
        <v>2.0993888890000001</v>
      </c>
      <c r="B96" s="2">
        <v>0.45938112209999998</v>
      </c>
      <c r="C96" s="2">
        <f t="shared" si="11"/>
        <v>-2.5724602891652006</v>
      </c>
      <c r="D96">
        <f t="shared" si="12"/>
        <v>0.26561416479822003</v>
      </c>
      <c r="E96">
        <f t="shared" si="13"/>
        <v>0.19521778221029126</v>
      </c>
      <c r="G96" s="5">
        <v>2.0663</v>
      </c>
      <c r="H96" s="5">
        <v>1.1269453650000001</v>
      </c>
      <c r="I96" s="5">
        <f t="shared" si="15"/>
        <v>2.3913169999999999</v>
      </c>
      <c r="J96" s="5">
        <f t="shared" si="14"/>
        <v>0.32027787273300001</v>
      </c>
      <c r="K96">
        <f t="shared" si="16"/>
        <v>8.2916756420090498E-2</v>
      </c>
      <c r="O96" s="5">
        <f t="shared" si="17"/>
        <v>0.89881725903523702</v>
      </c>
    </row>
    <row r="97" spans="7:10" x14ac:dyDescent="0.35">
      <c r="G97" s="2"/>
      <c r="H97" s="2"/>
      <c r="I97" s="2"/>
      <c r="J97" s="2"/>
    </row>
    <row r="98" spans="7:10" x14ac:dyDescent="0.35">
      <c r="G98" s="1">
        <v>2.1327222219999999</v>
      </c>
      <c r="H98" s="1">
        <v>1.3179028989999999</v>
      </c>
      <c r="I98" s="1"/>
    </row>
    <row r="99" spans="7:10" x14ac:dyDescent="0.35">
      <c r="G99" s="1">
        <v>2.1660555559999999</v>
      </c>
      <c r="H99" s="1">
        <v>1.419658343</v>
      </c>
      <c r="I99" s="1"/>
    </row>
    <row r="100" spans="7:10" x14ac:dyDescent="0.35">
      <c r="G100" s="1">
        <v>2.1993888890000002</v>
      </c>
      <c r="H100" s="1">
        <v>1.524727406</v>
      </c>
      <c r="I100" s="1"/>
    </row>
    <row r="101" spans="7:10" x14ac:dyDescent="0.35">
      <c r="G101" s="1">
        <v>2.232722222</v>
      </c>
      <c r="H101" s="1">
        <v>1.637730154</v>
      </c>
      <c r="I101" s="1"/>
    </row>
    <row r="102" spans="7:10" x14ac:dyDescent="0.35">
      <c r="G102" s="1">
        <v>2.266055556</v>
      </c>
      <c r="H102" s="1">
        <v>1.73840295</v>
      </c>
      <c r="I102" s="1"/>
    </row>
    <row r="103" spans="7:10" x14ac:dyDescent="0.35">
      <c r="G103" s="1">
        <v>2.2993888889999998</v>
      </c>
      <c r="H103" s="1">
        <v>1.8516086789999999</v>
      </c>
      <c r="I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Krivosheev</dc:creator>
  <cp:lastModifiedBy>Tatiana Krivosheev</cp:lastModifiedBy>
  <dcterms:created xsi:type="dcterms:W3CDTF">2020-04-01T02:03:56Z</dcterms:created>
  <dcterms:modified xsi:type="dcterms:W3CDTF">2020-04-02T01:18:40Z</dcterms:modified>
</cp:coreProperties>
</file>