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ivosh\Documents\"/>
    </mc:Choice>
  </mc:AlternateContent>
  <bookViews>
    <workbookView xWindow="0" yWindow="0" windowWidth="19180" windowHeight="7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16" i="1"/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6" i="1"/>
  <c r="F16" i="1" l="1"/>
  <c r="E16" i="1"/>
  <c r="F17" i="1"/>
  <c r="G17" i="1" s="1"/>
  <c r="E17" i="1"/>
  <c r="F18" i="1"/>
  <c r="G18" i="1" s="1"/>
  <c r="E18" i="1"/>
  <c r="E19" i="1"/>
  <c r="F19" i="1"/>
  <c r="G16" i="1" l="1"/>
  <c r="L16" i="1" l="1"/>
  <c r="L17" i="1"/>
  <c r="L18" i="1"/>
  <c r="L19" i="1"/>
  <c r="L20" i="1"/>
  <c r="N20" i="1" s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16" i="1"/>
  <c r="M17" i="1"/>
  <c r="M18" i="1"/>
  <c r="M19" i="1"/>
  <c r="M20" i="1"/>
  <c r="M21" i="1"/>
  <c r="M22" i="1"/>
  <c r="M23" i="1"/>
  <c r="M24" i="1"/>
  <c r="N24" i="1" s="1"/>
  <c r="M25" i="1"/>
  <c r="M26" i="1"/>
  <c r="M27" i="1"/>
  <c r="M28" i="1"/>
  <c r="M29" i="1"/>
  <c r="M30" i="1"/>
  <c r="M31" i="1"/>
  <c r="N31" i="1" s="1"/>
  <c r="M32" i="1"/>
  <c r="M33" i="1"/>
  <c r="M34" i="1"/>
  <c r="M35" i="1"/>
  <c r="M36" i="1"/>
  <c r="M37" i="1"/>
  <c r="M38" i="1"/>
  <c r="E20" i="1"/>
  <c r="E21" i="1"/>
  <c r="E22" i="1"/>
  <c r="E23" i="1"/>
  <c r="E24" i="1"/>
  <c r="E25" i="1"/>
  <c r="E26" i="1"/>
  <c r="F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/>
  <c r="G19" i="1"/>
  <c r="N27" i="1" l="1"/>
  <c r="N19" i="1"/>
  <c r="F22" i="1"/>
  <c r="F20" i="1"/>
  <c r="G20" i="1" s="1"/>
  <c r="O20" i="1" s="1"/>
  <c r="F37" i="1"/>
  <c r="G37" i="1" s="1"/>
  <c r="F28" i="1"/>
  <c r="G28" i="1" s="1"/>
  <c r="F36" i="1"/>
  <c r="G36" i="1" s="1"/>
  <c r="F25" i="1"/>
  <c r="G25" i="1" s="1"/>
  <c r="F21" i="1"/>
  <c r="G21" i="1" s="1"/>
  <c r="F32" i="1"/>
  <c r="G32" i="1" s="1"/>
  <c r="F29" i="1"/>
  <c r="F27" i="1"/>
  <c r="G27" i="1" s="1"/>
  <c r="O27" i="1" s="1"/>
  <c r="F34" i="1"/>
  <c r="G34" i="1" s="1"/>
  <c r="F33" i="1"/>
  <c r="G33" i="1" s="1"/>
  <c r="F24" i="1"/>
  <c r="G24" i="1" s="1"/>
  <c r="O24" i="1" s="1"/>
  <c r="F31" i="1"/>
  <c r="G31" i="1" s="1"/>
  <c r="O31" i="1" s="1"/>
  <c r="F23" i="1"/>
  <c r="G23" i="1" s="1"/>
  <c r="F35" i="1"/>
  <c r="G35" i="1" s="1"/>
  <c r="F30" i="1"/>
  <c r="G30" i="1" s="1"/>
  <c r="G22" i="1"/>
  <c r="N32" i="1"/>
  <c r="N28" i="1"/>
  <c r="G38" i="1"/>
  <c r="G26" i="1"/>
  <c r="G29" i="1"/>
  <c r="O19" i="1"/>
  <c r="R19" i="1" s="1"/>
  <c r="N36" i="1"/>
  <c r="N35" i="1"/>
  <c r="O35" i="1" s="1"/>
  <c r="R35" i="1" s="1"/>
  <c r="N23" i="1"/>
  <c r="N16" i="1"/>
  <c r="N29" i="1"/>
  <c r="N26" i="1"/>
  <c r="N25" i="1"/>
  <c r="N37" i="1"/>
  <c r="N34" i="1"/>
  <c r="N21" i="1"/>
  <c r="N18" i="1"/>
  <c r="N38" i="1"/>
  <c r="N22" i="1"/>
  <c r="N33" i="1"/>
  <c r="N30" i="1"/>
  <c r="N17" i="1"/>
  <c r="O17" i="1" s="1"/>
  <c r="R17" i="1" s="1"/>
  <c r="O28" i="1" l="1"/>
  <c r="R28" i="1" s="1"/>
  <c r="O32" i="1"/>
  <c r="R32" i="1" s="1"/>
  <c r="O33" i="1"/>
  <c r="R20" i="1"/>
  <c r="O22" i="1"/>
  <c r="R22" i="1" s="1"/>
  <c r="R27" i="1"/>
  <c r="O21" i="1"/>
  <c r="R21" i="1" s="1"/>
  <c r="O34" i="1"/>
  <c r="R34" i="1" s="1"/>
  <c r="O25" i="1"/>
  <c r="R25" i="1" s="1"/>
  <c r="O36" i="1"/>
  <c r="R36" i="1" s="1"/>
  <c r="R33" i="1"/>
  <c r="R24" i="1"/>
  <c r="O30" i="1"/>
  <c r="R30" i="1" s="1"/>
  <c r="R31" i="1"/>
  <c r="O26" i="1"/>
  <c r="R26" i="1" s="1"/>
  <c r="O29" i="1"/>
  <c r="R29" i="1" s="1"/>
  <c r="O38" i="1"/>
  <c r="R38" i="1" s="1"/>
  <c r="N57" i="1" s="1"/>
  <c r="O16" i="1"/>
  <c r="R16" i="1" s="1"/>
  <c r="N56" i="1" s="1"/>
  <c r="N58" i="1" s="1"/>
  <c r="N59" i="1" s="1"/>
  <c r="O23" i="1"/>
  <c r="R23" i="1" s="1"/>
  <c r="O18" i="1"/>
  <c r="R18" i="1" s="1"/>
  <c r="O37" i="1"/>
  <c r="R37" i="1" s="1"/>
</calcChain>
</file>

<file path=xl/sharedStrings.xml><?xml version="1.0" encoding="utf-8"?>
<sst xmlns="http://schemas.openxmlformats.org/spreadsheetml/2006/main" count="40" uniqueCount="30">
  <si>
    <t>t (s)</t>
  </si>
  <si>
    <t>y (m)</t>
  </si>
  <si>
    <t>V (m/s)</t>
  </si>
  <si>
    <t>U (J)</t>
  </si>
  <si>
    <t>K (J)</t>
  </si>
  <si>
    <t>E (J)</t>
  </si>
  <si>
    <t>Mass 1</t>
  </si>
  <si>
    <t>Mass 2</t>
  </si>
  <si>
    <t>Spool</t>
  </si>
  <si>
    <r>
      <t>E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(J)</t>
    </r>
  </si>
  <si>
    <t>J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</si>
  <si>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E=</t>
    </r>
  </si>
  <si>
    <t>%Disc=</t>
  </si>
  <si>
    <t>None</t>
  </si>
  <si>
    <t>PHYS2211L - Principles of Physics Laboratory I</t>
  </si>
  <si>
    <t>Name:</t>
  </si>
  <si>
    <t>Tatiana Krivosheev</t>
  </si>
  <si>
    <t>Partners:</t>
  </si>
  <si>
    <t>Annex A - Data and Calculations</t>
  </si>
  <si>
    <t>Conservation of Energy</t>
  </si>
  <si>
    <t>m=</t>
  </si>
  <si>
    <t>r=</t>
  </si>
  <si>
    <t>m</t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</si>
  <si>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</si>
  <si>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</si>
  <si>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E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</t>
    </r>
  </si>
  <si>
    <r>
      <t>E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=</t>
    </r>
  </si>
  <si>
    <t>v (m/s)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</si>
  <si>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tot, 1+2 </t>
    </r>
    <r>
      <rPr>
        <sz val="11"/>
        <color theme="1"/>
        <rFont val="Calibri"/>
        <family val="2"/>
        <scheme val="minor"/>
      </rPr>
      <t>(J)</t>
    </r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</si>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</sst>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vs t, M</a:t>
            </a:r>
            <a:r>
              <a:rPr lang="en-US" baseline="-25000"/>
              <a:t>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916448016068962"/>
                  <c:y val="-0.58303260744574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Sheet1!$B$16:$B$39</c:f>
              <c:numCache>
                <c:formatCode>0.000</c:formatCode>
                <c:ptCount val="24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Sheet1!$C$16:$C$39</c:f>
              <c:numCache>
                <c:formatCode>0.000</c:formatCode>
                <c:ptCount val="24"/>
                <c:pt idx="0">
                  <c:v>1.6854745600000001</c:v>
                </c:pt>
                <c:pt idx="1">
                  <c:v>1.6546358139999999</c:v>
                </c:pt>
                <c:pt idx="2">
                  <c:v>1.617149841</c:v>
                </c:pt>
                <c:pt idx="3">
                  <c:v>1.577501896</c:v>
                </c:pt>
                <c:pt idx="4">
                  <c:v>1.5356189330000001</c:v>
                </c:pt>
                <c:pt idx="5">
                  <c:v>1.4915640450000001</c:v>
                </c:pt>
                <c:pt idx="6">
                  <c:v>1.4455998379999999</c:v>
                </c:pt>
                <c:pt idx="7">
                  <c:v>1.3957622510000001</c:v>
                </c:pt>
                <c:pt idx="8">
                  <c:v>1.3443909620000001</c:v>
                </c:pt>
                <c:pt idx="9">
                  <c:v>1.29099594</c:v>
                </c:pt>
                <c:pt idx="10">
                  <c:v>1.232019881</c:v>
                </c:pt>
                <c:pt idx="11">
                  <c:v>1.1728343370000001</c:v>
                </c:pt>
                <c:pt idx="12">
                  <c:v>1.1123237699999999</c:v>
                </c:pt>
                <c:pt idx="13">
                  <c:v>1.046843626</c:v>
                </c:pt>
                <c:pt idx="14">
                  <c:v>0.98015445040000004</c:v>
                </c:pt>
                <c:pt idx="15">
                  <c:v>0.90839815450000005</c:v>
                </c:pt>
                <c:pt idx="16">
                  <c:v>0.83716935690000005</c:v>
                </c:pt>
                <c:pt idx="17">
                  <c:v>0.76156098920000004</c:v>
                </c:pt>
                <c:pt idx="18">
                  <c:v>0.68363082369999995</c:v>
                </c:pt>
                <c:pt idx="19">
                  <c:v>0.60297391330000005</c:v>
                </c:pt>
                <c:pt idx="20">
                  <c:v>0.52111671079999999</c:v>
                </c:pt>
                <c:pt idx="21">
                  <c:v>0.43558931350000002</c:v>
                </c:pt>
                <c:pt idx="22">
                  <c:v>0.35011192489999998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3-4FEA-994F-BF75F523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22608"/>
        <c:axId val="573523264"/>
      </c:scatterChart>
      <c:valAx>
        <c:axId val="573522608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3264"/>
        <c:crosses val="autoZero"/>
        <c:crossBetween val="midCat"/>
      </c:valAx>
      <c:valAx>
        <c:axId val="5735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</a:t>
                </a:r>
                <a:r>
                  <a:rPr lang="en-US" baseline="0"/>
                  <a:t> Position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vs t, M</a:t>
            </a:r>
            <a:r>
              <a:rPr lang="en-US" baseline="-25000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920948333812131"/>
                  <c:y val="-0.15136135645085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Sheet1!$I$16:$I$38</c:f>
              <c:numCache>
                <c:formatCode>0.000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Sheet1!$J$16:$J$38</c:f>
              <c:numCache>
                <c:formatCode>0.000</c:formatCode>
                <c:ptCount val="23"/>
                <c:pt idx="0">
                  <c:v>0.18007791719999999</c:v>
                </c:pt>
                <c:pt idx="1">
                  <c:v>0.2055416793</c:v>
                </c:pt>
                <c:pt idx="2">
                  <c:v>0.23396611589999999</c:v>
                </c:pt>
                <c:pt idx="3">
                  <c:v>0.2660844503</c:v>
                </c:pt>
                <c:pt idx="4">
                  <c:v>0.29977466209999998</c:v>
                </c:pt>
                <c:pt idx="5">
                  <c:v>0.33801044229999999</c:v>
                </c:pt>
                <c:pt idx="6">
                  <c:v>0.3792153674</c:v>
                </c:pt>
                <c:pt idx="7">
                  <c:v>0.42195684490000002</c:v>
                </c:pt>
                <c:pt idx="8">
                  <c:v>0.46851250230000002</c:v>
                </c:pt>
                <c:pt idx="9">
                  <c:v>0.51896961880000003</c:v>
                </c:pt>
                <c:pt idx="10">
                  <c:v>0.56441477370000004</c:v>
                </c:pt>
                <c:pt idx="11">
                  <c:v>0.62008192100000004</c:v>
                </c:pt>
                <c:pt idx="12">
                  <c:v>0.68015166289999995</c:v>
                </c:pt>
                <c:pt idx="13">
                  <c:v>0.74383705820000001</c:v>
                </c:pt>
                <c:pt idx="14">
                  <c:v>0.81022706379999998</c:v>
                </c:pt>
                <c:pt idx="15">
                  <c:v>0.87738134779999999</c:v>
                </c:pt>
                <c:pt idx="16">
                  <c:v>0.95405675690000002</c:v>
                </c:pt>
                <c:pt idx="17">
                  <c:v>1.0317392700000001</c:v>
                </c:pt>
                <c:pt idx="18">
                  <c:v>1.104057922</c:v>
                </c:pt>
                <c:pt idx="19">
                  <c:v>1.186447171</c:v>
                </c:pt>
                <c:pt idx="20">
                  <c:v>1.2796785159999999</c:v>
                </c:pt>
                <c:pt idx="21">
                  <c:v>1.3756474649999999</c:v>
                </c:pt>
                <c:pt idx="22">
                  <c:v>1.4891248070000001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F-4E5B-A987-9DB4F074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69304"/>
        <c:axId val="429869632"/>
      </c:scatterChart>
      <c:valAx>
        <c:axId val="429869304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9632"/>
        <c:crosses val="autoZero"/>
        <c:crossBetween val="midCat"/>
      </c:valAx>
      <c:valAx>
        <c:axId val="4298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 Energy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Energy, Mass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Sheet1!$I$16:$I$38</c:f>
              <c:numCache>
                <c:formatCode>0.000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Sheet1!$G$16:$G$38</c:f>
              <c:numCache>
                <c:formatCode>0.000</c:formatCode>
                <c:ptCount val="23"/>
                <c:pt idx="0">
                  <c:v>1.0026726985621202</c:v>
                </c:pt>
                <c:pt idx="1">
                  <c:v>0.98948351304402615</c:v>
                </c:pt>
                <c:pt idx="2">
                  <c:v>0.97278284591394815</c:v>
                </c:pt>
                <c:pt idx="3">
                  <c:v>0.95520905625650254</c:v>
                </c:pt>
                <c:pt idx="4">
                  <c:v>0.93664866988659667</c:v>
                </c:pt>
                <c:pt idx="5">
                  <c:v>0.9172287412740241</c:v>
                </c:pt>
                <c:pt idx="6">
                  <c:v>0.89702170297510853</c:v>
                </c:pt>
                <c:pt idx="7">
                  <c:v>0.87492513635693481</c:v>
                </c:pt>
                <c:pt idx="8">
                  <c:v>0.85231605805382538</c:v>
                </c:pt>
                <c:pt idx="9">
                  <c:v>0.82888926122790596</c:v>
                </c:pt>
                <c:pt idx="10">
                  <c:v>0.80258791225990234</c:v>
                </c:pt>
                <c:pt idx="11">
                  <c:v>0.77647901226269167</c:v>
                </c:pt>
                <c:pt idx="12">
                  <c:v>0.75000224720082131</c:v>
                </c:pt>
                <c:pt idx="13">
                  <c:v>0.72097509952414762</c:v>
                </c:pt>
                <c:pt idx="14">
                  <c:v>0.69159965192325989</c:v>
                </c:pt>
                <c:pt idx="15">
                  <c:v>0.65968406658147727</c:v>
                </c:pt>
                <c:pt idx="16">
                  <c:v>0.62842705930934684</c:v>
                </c:pt>
                <c:pt idx="17">
                  <c:v>0.59493572272564976</c:v>
                </c:pt>
                <c:pt idx="18">
                  <c:v>0.56045174881107451</c:v>
                </c:pt>
                <c:pt idx="19">
                  <c:v>0.52487833501206616</c:v>
                </c:pt>
                <c:pt idx="20">
                  <c:v>0.48877794665870006</c:v>
                </c:pt>
                <c:pt idx="21">
                  <c:v>0.45098905299695446</c:v>
                </c:pt>
                <c:pt idx="22">
                  <c:v>0.41358100900312755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C-499A-85FD-C6209841593D}"/>
            </c:ext>
          </c:extLst>
        </c:ser>
        <c:ser>
          <c:idx val="1"/>
          <c:order val="1"/>
          <c:tx>
            <c:v>Total Energy, Mass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Sheet1!$I$16:$I$38</c:f>
              <c:numCache>
                <c:formatCode>0.000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Sheet1!$N$16:$N$38</c:f>
              <c:numCache>
                <c:formatCode>0.000</c:formatCode>
                <c:ptCount val="23"/>
                <c:pt idx="0">
                  <c:v>5.6795411372129158E-2</c:v>
                </c:pt>
                <c:pt idx="1">
                  <c:v>6.6038905636634254E-2</c:v>
                </c:pt>
                <c:pt idx="2">
                  <c:v>7.6419056643337341E-2</c:v>
                </c:pt>
                <c:pt idx="3">
                  <c:v>8.8165136768083407E-2</c:v>
                </c:pt>
                <c:pt idx="4">
                  <c:v>0.10063848730879994</c:v>
                </c:pt>
                <c:pt idx="5">
                  <c:v>0.11473052235322552</c:v>
                </c:pt>
                <c:pt idx="6">
                  <c:v>0.12995125528039667</c:v>
                </c:pt>
                <c:pt idx="7">
                  <c:v>0.14591090765913681</c:v>
                </c:pt>
                <c:pt idx="8">
                  <c:v>0.16327104026005163</c:v>
                </c:pt>
                <c:pt idx="9">
                  <c:v>0.18204422245065702</c:v>
                </c:pt>
                <c:pt idx="10">
                  <c:v>0.19969725980219413</c:v>
                </c:pt>
                <c:pt idx="11">
                  <c:v>0.22053542348222999</c:v>
                </c:pt>
                <c:pt idx="12">
                  <c:v>0.24295735244872485</c:v>
                </c:pt>
                <c:pt idx="13">
                  <c:v>0.26669238921441474</c:v>
                </c:pt>
                <c:pt idx="14">
                  <c:v>0.29149891376210757</c:v>
                </c:pt>
                <c:pt idx="15">
                  <c:v>0.31685109978685955</c:v>
                </c:pt>
                <c:pt idx="16">
                  <c:v>0.34521445870011214</c:v>
                </c:pt>
                <c:pt idx="17">
                  <c:v>0.37413190333476243</c:v>
                </c:pt>
                <c:pt idx="18">
                  <c:v>0.40182696801412099</c:v>
                </c:pt>
                <c:pt idx="19">
                  <c:v>0.43278010373473114</c:v>
                </c:pt>
                <c:pt idx="20">
                  <c:v>0.46699201273689883</c:v>
                </c:pt>
                <c:pt idx="21">
                  <c:v>0.50234168286133551</c:v>
                </c:pt>
                <c:pt idx="22">
                  <c:v>0.54297108804462724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C-499A-85FD-C6209841593D}"/>
            </c:ext>
          </c:extLst>
        </c:ser>
        <c:ser>
          <c:idx val="2"/>
          <c:order val="2"/>
          <c:tx>
            <c:v>Total Energy of the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Sheet1!$B$16:$B$38</c:f>
              <c:numCache>
                <c:formatCode>0.000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Sheet1!$R$16:$R$38</c:f>
              <c:numCache>
                <c:formatCode>0.000</c:formatCode>
                <c:ptCount val="23"/>
                <c:pt idx="0">
                  <c:v>1.0628057227442635</c:v>
                </c:pt>
                <c:pt idx="1">
                  <c:v>1.059410750845484</c:v>
                </c:pt>
                <c:pt idx="2">
                  <c:v>1.0536803373866792</c:v>
                </c:pt>
                <c:pt idx="3">
                  <c:v>1.0484874509894184</c:v>
                </c:pt>
                <c:pt idx="4">
                  <c:v>1.0430715066832266</c:v>
                </c:pt>
                <c:pt idx="5">
                  <c:v>1.0384617191049643</c:v>
                </c:pt>
                <c:pt idx="6">
                  <c:v>1.0342311131115147</c:v>
                </c:pt>
                <c:pt idx="7">
                  <c:v>1.028891430792362</c:v>
                </c:pt>
                <c:pt idx="8">
                  <c:v>1.0244841224965546</c:v>
                </c:pt>
                <c:pt idx="9">
                  <c:v>1.0207139558995688</c:v>
                </c:pt>
                <c:pt idx="10">
                  <c:v>1.0129909029004001</c:v>
                </c:pt>
                <c:pt idx="11">
                  <c:v>1.0086826288002613</c:v>
                </c:pt>
                <c:pt idx="12">
                  <c:v>1.0056375064920504</c:v>
                </c:pt>
                <c:pt idx="13">
                  <c:v>1.001393434582573</c:v>
                </c:pt>
                <c:pt idx="14">
                  <c:v>0.99791416637882269</c:v>
                </c:pt>
                <c:pt idx="15">
                  <c:v>0.99248665408947312</c:v>
                </c:pt>
                <c:pt idx="16">
                  <c:v>0.99077084275604144</c:v>
                </c:pt>
                <c:pt idx="17">
                  <c:v>0.98741013642297948</c:v>
                </c:pt>
                <c:pt idx="18">
                  <c:v>0.9818759176020454</c:v>
                </c:pt>
                <c:pt idx="19">
                  <c:v>0.97856812905856072</c:v>
                </c:pt>
                <c:pt idx="20">
                  <c:v>0.97801195687558151</c:v>
                </c:pt>
                <c:pt idx="21">
                  <c:v>0.97695648473148966</c:v>
                </c:pt>
                <c:pt idx="22">
                  <c:v>0.98160335227117235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C-499A-85FD-C6209841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8816"/>
        <c:axId val="429874552"/>
      </c:scatterChart>
      <c:valAx>
        <c:axId val="429878816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4552"/>
        <c:crosses val="autoZero"/>
        <c:crossBetween val="midCat"/>
      </c:valAx>
      <c:valAx>
        <c:axId val="4298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308666</xdr:colOff>
      <xdr:row>38</xdr:row>
      <xdr:rowOff>172003</xdr:rowOff>
    </xdr:from>
    <xdr:to>
      <xdr:col>8</xdr:col>
      <xdr:colOff>6075</xdr:colOff>
      <xdr:row>53</xdr:row>
      <xdr:rowOff>150744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115266</xdr:colOff>
      <xdr:row>38</xdr:row>
      <xdr:rowOff>169149</xdr:rowOff>
    </xdr:from>
    <xdr:to>
      <xdr:col>15</xdr:col>
      <xdr:colOff>420066</xdr:colOff>
      <xdr:row>53</xdr:row>
      <xdr:rowOff>150191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276224</xdr:colOff>
      <xdr:row>55</xdr:row>
      <xdr:rowOff>25400</xdr:rowOff>
    </xdr:from>
    <xdr:to>
      <xdr:col>10</xdr:col>
      <xdr:colOff>247650</xdr:colOff>
      <xdr:row>70</xdr:row>
      <xdr:rowOff>79375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zoomScale="92" zoomScaleNormal="208" workbookViewId="0">
      <selection activeCell="Q16" sqref="Q16"/>
    </sheetView>
  </sheetViews>
  <sheetFormatPr defaultRowHeight="14.5" x14ac:dyDescent="0.35"/>
  <cols>
    <col min="5" max="5" width="11.81640625" bestFit="1" customWidth="1"/>
    <col min="17" max="17" width="10" customWidth="1"/>
    <col min="18" max="18" width="9.36328125" customWidth="1"/>
  </cols>
  <sheetData>
    <row r="1" spans="1:18" x14ac:dyDescent="0.35">
      <c r="A1" t="s">
        <v>14</v>
      </c>
    </row>
    <row r="2" spans="1:18" x14ac:dyDescent="0.35">
      <c r="A2" t="s">
        <v>19</v>
      </c>
    </row>
    <row r="4" spans="1:18" x14ac:dyDescent="0.35">
      <c r="A4" t="s">
        <v>15</v>
      </c>
      <c r="B4" t="s">
        <v>16</v>
      </c>
    </row>
    <row r="5" spans="1:18" x14ac:dyDescent="0.35">
      <c r="A5" t="s">
        <v>17</v>
      </c>
      <c r="B5" t="s">
        <v>13</v>
      </c>
    </row>
    <row r="7" spans="1:18" x14ac:dyDescent="0.35">
      <c r="A7" t="s">
        <v>18</v>
      </c>
    </row>
    <row r="9" spans="1:18" ht="16.5" x14ac:dyDescent="0.45">
      <c r="B9" t="s">
        <v>23</v>
      </c>
      <c r="C9">
        <v>5.8999999999999997E-2</v>
      </c>
      <c r="D9" t="s">
        <v>29</v>
      </c>
    </row>
    <row r="10" spans="1:18" ht="16.5" x14ac:dyDescent="0.45">
      <c r="B10" t="s">
        <v>24</v>
      </c>
      <c r="C10">
        <v>2.9000000000000001E-2</v>
      </c>
      <c r="D10" t="s">
        <v>29</v>
      </c>
    </row>
    <row r="11" spans="1:18" x14ac:dyDescent="0.35">
      <c r="B11" t="s">
        <v>20</v>
      </c>
      <c r="C11">
        <v>7.0000000000000001E-3</v>
      </c>
      <c r="D11" t="s">
        <v>29</v>
      </c>
    </row>
    <row r="12" spans="1:18" x14ac:dyDescent="0.35">
      <c r="B12" t="s">
        <v>21</v>
      </c>
      <c r="C12" s="3">
        <v>0.02</v>
      </c>
      <c r="D12" t="s">
        <v>22</v>
      </c>
    </row>
    <row r="14" spans="1:18" x14ac:dyDescent="0.35">
      <c r="B14" t="s">
        <v>6</v>
      </c>
      <c r="I14" t="s">
        <v>7</v>
      </c>
      <c r="Q14" t="s">
        <v>8</v>
      </c>
    </row>
    <row r="15" spans="1:18" ht="16.5" x14ac:dyDescent="0.45">
      <c r="B15" t="s">
        <v>0</v>
      </c>
      <c r="C15" t="s">
        <v>1</v>
      </c>
      <c r="D15" t="s">
        <v>27</v>
      </c>
      <c r="E15" t="s">
        <v>3</v>
      </c>
      <c r="F15" t="s">
        <v>4</v>
      </c>
      <c r="G15" t="s">
        <v>5</v>
      </c>
      <c r="I15" t="s">
        <v>0</v>
      </c>
      <c r="J15" t="s">
        <v>1</v>
      </c>
      <c r="K15" t="s">
        <v>2</v>
      </c>
      <c r="L15" t="s">
        <v>3</v>
      </c>
      <c r="M15" t="s">
        <v>4</v>
      </c>
      <c r="N15" t="s">
        <v>5</v>
      </c>
      <c r="O15" t="s">
        <v>28</v>
      </c>
      <c r="Q15" t="s">
        <v>4</v>
      </c>
      <c r="R15" t="s">
        <v>9</v>
      </c>
    </row>
    <row r="16" spans="1:18" x14ac:dyDescent="0.35">
      <c r="B16" s="3">
        <v>1.432855556</v>
      </c>
      <c r="C16" s="3">
        <v>1.6854745600000001</v>
      </c>
      <c r="D16" s="3">
        <f>-2*1.1585*B16+2.3434</f>
        <v>-0.97652632325200051</v>
      </c>
      <c r="E16" s="3">
        <f t="shared" ref="E16:E38" si="0">0.059*9.8*C16</f>
        <v>0.97454139059200007</v>
      </c>
      <c r="F16" s="3">
        <f t="shared" ref="F16:F38" si="1">1/2*0.059*D16^2</f>
        <v>2.8131307970120083E-2</v>
      </c>
      <c r="G16" s="3">
        <f t="shared" ref="G16:G38" si="2">E16+F16</f>
        <v>1.0026726985621202</v>
      </c>
      <c r="I16" s="3">
        <v>1.432855556</v>
      </c>
      <c r="J16" s="3">
        <v>0.18007791719999999</v>
      </c>
      <c r="K16" s="3">
        <f>2*1.5354*I16-3.7776</f>
        <v>0.62241284136480024</v>
      </c>
      <c r="L16" s="3">
        <f t="shared" ref="L16:L38" si="3">0.029*9.8*J16</f>
        <v>5.1178144068239999E-2</v>
      </c>
      <c r="M16" s="3">
        <f t="shared" ref="M16:M38" si="4">1/2*0.029*K16^2</f>
        <v>5.6172673038891582E-3</v>
      </c>
      <c r="N16" s="3">
        <f t="shared" ref="N16:N38" si="5">L16+M16</f>
        <v>5.6795411372129158E-2</v>
      </c>
      <c r="O16" s="3">
        <f t="shared" ref="O16:O38" si="6">N16+G16</f>
        <v>1.0594681099342493</v>
      </c>
      <c r="Q16" s="3">
        <f>1/2*0.007*0.02^2*(D16/0.02)^2</f>
        <v>3.3376128100142469E-3</v>
      </c>
      <c r="R16" s="3">
        <f>O16+Q16</f>
        <v>1.0628057227442635</v>
      </c>
    </row>
    <row r="17" spans="2:18" x14ac:dyDescent="0.35">
      <c r="B17" s="3">
        <v>1.4662999999999999</v>
      </c>
      <c r="C17" s="3">
        <v>1.6546358139999999</v>
      </c>
      <c r="D17" s="3">
        <f t="shared" ref="D17:D38" si="7">-2*1.1585*B17+2.3434</f>
        <v>-1.0540171000000003</v>
      </c>
      <c r="E17" s="3">
        <f t="shared" si="0"/>
        <v>0.95671042765480008</v>
      </c>
      <c r="F17" s="3">
        <f t="shared" si="1"/>
        <v>3.277308538922611E-2</v>
      </c>
      <c r="G17" s="3">
        <f t="shared" si="2"/>
        <v>0.98948351304402615</v>
      </c>
      <c r="I17" s="3">
        <v>1.4662999999999999</v>
      </c>
      <c r="J17" s="3">
        <v>0.2055416793</v>
      </c>
      <c r="K17" s="3">
        <f t="shared" ref="K17:K38" si="8">2*1.5354*I17-3.7776</f>
        <v>0.72511403999999979</v>
      </c>
      <c r="L17" s="3">
        <f t="shared" si="3"/>
        <v>5.8414945257060001E-2</v>
      </c>
      <c r="M17" s="3">
        <f t="shared" si="4"/>
        <v>7.6239603795742591E-3</v>
      </c>
      <c r="N17" s="3">
        <f t="shared" si="5"/>
        <v>6.6038905636634254E-2</v>
      </c>
      <c r="O17" s="3">
        <f t="shared" si="6"/>
        <v>1.0555224186806604</v>
      </c>
      <c r="Q17" s="3">
        <f t="shared" ref="Q17:Q38" si="9">1/2*0.007*0.02^2*(D17/0.02)^2</f>
        <v>3.888332164823437E-3</v>
      </c>
      <c r="R17" s="3">
        <f t="shared" ref="R17:R38" si="10">O17+Q17</f>
        <v>1.059410750845484</v>
      </c>
    </row>
    <row r="18" spans="2:18" x14ac:dyDescent="0.35">
      <c r="B18" s="3">
        <v>1.4996</v>
      </c>
      <c r="C18" s="3">
        <v>1.617149841</v>
      </c>
      <c r="D18" s="3">
        <f t="shared" si="7"/>
        <v>-1.1311732000000005</v>
      </c>
      <c r="E18" s="3">
        <f t="shared" si="0"/>
        <v>0.93503603806620006</v>
      </c>
      <c r="F18" s="3">
        <f t="shared" si="1"/>
        <v>3.7746807847748115E-2</v>
      </c>
      <c r="G18" s="3">
        <f t="shared" si="2"/>
        <v>0.97278284591394815</v>
      </c>
      <c r="I18" s="3">
        <v>1.4996</v>
      </c>
      <c r="J18" s="3">
        <v>0.23396611589999999</v>
      </c>
      <c r="K18" s="3">
        <f t="shared" si="8"/>
        <v>0.82737168000000016</v>
      </c>
      <c r="L18" s="3">
        <f t="shared" si="3"/>
        <v>6.6493170138780006E-2</v>
      </c>
      <c r="M18" s="3">
        <f t="shared" si="4"/>
        <v>9.92588650455733E-3</v>
      </c>
      <c r="N18" s="3">
        <f t="shared" si="5"/>
        <v>7.6419056643337341E-2</v>
      </c>
      <c r="O18" s="3">
        <f t="shared" si="6"/>
        <v>1.0492019025572854</v>
      </c>
      <c r="Q18" s="3">
        <f t="shared" si="9"/>
        <v>4.4784348293938443E-3</v>
      </c>
      <c r="R18" s="3">
        <f t="shared" si="10"/>
        <v>1.0536803373866792</v>
      </c>
    </row>
    <row r="19" spans="2:18" x14ac:dyDescent="0.35">
      <c r="B19" s="3">
        <v>1.5330555560000001</v>
      </c>
      <c r="C19" s="3">
        <v>1.577501896</v>
      </c>
      <c r="D19" s="3">
        <f t="shared" si="7"/>
        <v>-1.2086897232520006</v>
      </c>
      <c r="E19" s="3">
        <f t="shared" si="0"/>
        <v>0.91211159626720006</v>
      </c>
      <c r="F19" s="3">
        <f t="shared" si="1"/>
        <v>4.3097459989302436E-2</v>
      </c>
      <c r="G19" s="3">
        <f t="shared" si="2"/>
        <v>0.95520905625650254</v>
      </c>
      <c r="I19" s="3">
        <v>1.5330555560000001</v>
      </c>
      <c r="J19" s="3">
        <v>0.2660844503</v>
      </c>
      <c r="K19" s="3">
        <f t="shared" si="8"/>
        <v>0.93010700136480073</v>
      </c>
      <c r="L19" s="3">
        <f t="shared" si="3"/>
        <v>7.5621200775259995E-2</v>
      </c>
      <c r="M19" s="3">
        <f t="shared" si="4"/>
        <v>1.2543935992823411E-2</v>
      </c>
      <c r="N19" s="3">
        <f t="shared" si="5"/>
        <v>8.8165136768083407E-2</v>
      </c>
      <c r="O19" s="3">
        <f t="shared" si="6"/>
        <v>1.0433741930245859</v>
      </c>
      <c r="Q19" s="3">
        <f t="shared" si="9"/>
        <v>5.1132579648324929E-3</v>
      </c>
      <c r="R19" s="3">
        <f t="shared" si="10"/>
        <v>1.0484874509894184</v>
      </c>
    </row>
    <row r="20" spans="2:18" x14ac:dyDescent="0.35">
      <c r="B20" s="3">
        <v>1.566233333</v>
      </c>
      <c r="C20" s="3">
        <v>1.5356189330000001</v>
      </c>
      <c r="D20" s="3">
        <f t="shared" si="7"/>
        <v>-1.2855626325610006</v>
      </c>
      <c r="E20" s="3">
        <f t="shared" si="0"/>
        <v>0.88789486706060017</v>
      </c>
      <c r="F20" s="3">
        <f t="shared" si="1"/>
        <v>4.8753802825996513E-2</v>
      </c>
      <c r="G20" s="3">
        <f t="shared" si="2"/>
        <v>0.93664866988659667</v>
      </c>
      <c r="I20" s="3">
        <v>1.566233333</v>
      </c>
      <c r="J20" s="3">
        <v>0.29977466209999998</v>
      </c>
      <c r="K20" s="3">
        <f t="shared" si="8"/>
        <v>1.0319893189764007</v>
      </c>
      <c r="L20" s="3">
        <f t="shared" si="3"/>
        <v>8.5195958968819999E-2</v>
      </c>
      <c r="M20" s="3">
        <f t="shared" si="4"/>
        <v>1.5442528339979944E-2</v>
      </c>
      <c r="N20" s="3">
        <f t="shared" si="5"/>
        <v>0.10063848730879994</v>
      </c>
      <c r="O20" s="3">
        <f t="shared" si="6"/>
        <v>1.0372871571953965</v>
      </c>
      <c r="Q20" s="3">
        <f t="shared" si="9"/>
        <v>5.7843494878300969E-3</v>
      </c>
      <c r="R20" s="3">
        <f t="shared" si="10"/>
        <v>1.0430715066832266</v>
      </c>
    </row>
    <row r="21" spans="2:18" x14ac:dyDescent="0.35">
      <c r="B21" s="3">
        <v>1.5996666669999999</v>
      </c>
      <c r="C21" s="3">
        <v>1.4915640450000001</v>
      </c>
      <c r="D21" s="3">
        <f t="shared" si="7"/>
        <v>-1.3630276674390003</v>
      </c>
      <c r="E21" s="3">
        <f t="shared" si="0"/>
        <v>0.8624223308190001</v>
      </c>
      <c r="F21" s="3">
        <f t="shared" si="1"/>
        <v>5.4806410455023949E-2</v>
      </c>
      <c r="G21" s="3">
        <f t="shared" si="2"/>
        <v>0.9172287412740241</v>
      </c>
      <c r="I21" s="3">
        <v>1.5996666669999999</v>
      </c>
      <c r="J21" s="3">
        <v>0.33801044229999999</v>
      </c>
      <c r="K21" s="3">
        <f t="shared" si="8"/>
        <v>1.1346564010236002</v>
      </c>
      <c r="L21" s="3">
        <f t="shared" si="3"/>
        <v>9.6062567701659995E-2</v>
      </c>
      <c r="M21" s="3">
        <f t="shared" si="4"/>
        <v>1.8667954651565524E-2</v>
      </c>
      <c r="N21" s="3">
        <f t="shared" si="5"/>
        <v>0.11473052235322552</v>
      </c>
      <c r="O21" s="3">
        <f t="shared" si="6"/>
        <v>1.0319592636272497</v>
      </c>
      <c r="Q21" s="3">
        <f t="shared" si="9"/>
        <v>6.5024554777147079E-3</v>
      </c>
      <c r="R21" s="3">
        <f t="shared" si="10"/>
        <v>1.0384617191049643</v>
      </c>
    </row>
    <row r="22" spans="2:18" x14ac:dyDescent="0.35">
      <c r="B22" s="3">
        <v>1.6329111110000001</v>
      </c>
      <c r="C22" s="3">
        <v>1.4455998379999999</v>
      </c>
      <c r="D22" s="3">
        <f t="shared" si="7"/>
        <v>-1.4400550441870004</v>
      </c>
      <c r="E22" s="3">
        <f t="shared" si="0"/>
        <v>0.83584582633159998</v>
      </c>
      <c r="F22" s="3">
        <f t="shared" si="1"/>
        <v>6.1175876643508494E-2</v>
      </c>
      <c r="G22" s="3">
        <f t="shared" si="2"/>
        <v>0.89702170297510853</v>
      </c>
      <c r="I22" s="3">
        <v>1.6329111110000001</v>
      </c>
      <c r="J22" s="3">
        <v>0.3792153674</v>
      </c>
      <c r="K22" s="3">
        <f t="shared" si="8"/>
        <v>1.2367434396588002</v>
      </c>
      <c r="L22" s="3">
        <f t="shared" si="3"/>
        <v>0.10777300741508</v>
      </c>
      <c r="M22" s="3">
        <f t="shared" si="4"/>
        <v>2.2178247865316664E-2</v>
      </c>
      <c r="N22" s="3">
        <f t="shared" si="5"/>
        <v>0.12995125528039667</v>
      </c>
      <c r="O22" s="3">
        <f t="shared" si="6"/>
        <v>1.0269729582555052</v>
      </c>
      <c r="Q22" s="3">
        <f t="shared" si="9"/>
        <v>7.2581548560094831E-3</v>
      </c>
      <c r="R22" s="3">
        <f t="shared" si="10"/>
        <v>1.0342311131115147</v>
      </c>
    </row>
    <row r="23" spans="2:18" x14ac:dyDescent="0.35">
      <c r="B23" s="3">
        <v>1.6661555560000001</v>
      </c>
      <c r="C23" s="3">
        <v>1.3957622510000001</v>
      </c>
      <c r="D23" s="3">
        <f t="shared" si="7"/>
        <v>-1.5170824232520004</v>
      </c>
      <c r="E23" s="3">
        <f t="shared" si="0"/>
        <v>0.80702973352820007</v>
      </c>
      <c r="F23" s="3">
        <f t="shared" si="1"/>
        <v>6.7895402828734755E-2</v>
      </c>
      <c r="G23" s="3">
        <f t="shared" si="2"/>
        <v>0.87492513635693481</v>
      </c>
      <c r="I23" s="3">
        <v>1.6661555560000001</v>
      </c>
      <c r="J23" s="3">
        <v>0.42195684490000002</v>
      </c>
      <c r="K23" s="3">
        <f t="shared" si="8"/>
        <v>1.3388304813648007</v>
      </c>
      <c r="L23" s="3">
        <f t="shared" si="3"/>
        <v>0.11992013532058</v>
      </c>
      <c r="M23" s="3">
        <f t="shared" si="4"/>
        <v>2.5990772338556806E-2</v>
      </c>
      <c r="N23" s="3">
        <f t="shared" si="5"/>
        <v>0.14591090765913681</v>
      </c>
      <c r="O23" s="3">
        <f t="shared" si="6"/>
        <v>1.0208360440160715</v>
      </c>
      <c r="Q23" s="3">
        <f t="shared" si="9"/>
        <v>8.0553867762905677E-3</v>
      </c>
      <c r="R23" s="3">
        <f t="shared" si="10"/>
        <v>1.028891430792362</v>
      </c>
    </row>
    <row r="24" spans="2:18" x14ac:dyDescent="0.35">
      <c r="B24" s="3">
        <v>1.6995111110000001</v>
      </c>
      <c r="C24" s="3">
        <v>1.3443909620000001</v>
      </c>
      <c r="D24" s="3">
        <f t="shared" si="7"/>
        <v>-1.5943672441870005</v>
      </c>
      <c r="E24" s="3">
        <f t="shared" si="0"/>
        <v>0.77732685422840009</v>
      </c>
      <c r="F24" s="3">
        <f t="shared" si="1"/>
        <v>7.4989203825425288E-2</v>
      </c>
      <c r="G24" s="3">
        <f t="shared" si="2"/>
        <v>0.85231605805382538</v>
      </c>
      <c r="I24" s="3">
        <v>1.6995111110000001</v>
      </c>
      <c r="J24" s="3">
        <v>0.46851250230000002</v>
      </c>
      <c r="K24" s="3">
        <f t="shared" si="8"/>
        <v>1.4412587196588009</v>
      </c>
      <c r="L24" s="3">
        <f t="shared" si="3"/>
        <v>0.13315125315366</v>
      </c>
      <c r="M24" s="3">
        <f t="shared" si="4"/>
        <v>3.0119787106391627E-2</v>
      </c>
      <c r="N24" s="3">
        <f t="shared" si="5"/>
        <v>0.16327104026005163</v>
      </c>
      <c r="O24" s="3">
        <f t="shared" si="6"/>
        <v>1.0155870983138771</v>
      </c>
      <c r="Q24" s="3">
        <f t="shared" si="9"/>
        <v>8.8970241826775761E-3</v>
      </c>
      <c r="R24" s="3">
        <f t="shared" si="10"/>
        <v>1.0244841224965546</v>
      </c>
    </row>
    <row r="25" spans="2:18" x14ac:dyDescent="0.35">
      <c r="B25" s="3">
        <v>1.7328666669999999</v>
      </c>
      <c r="C25" s="3">
        <v>1.29099594</v>
      </c>
      <c r="D25" s="3">
        <f t="shared" si="7"/>
        <v>-1.6716520674390001</v>
      </c>
      <c r="E25" s="3">
        <f t="shared" si="0"/>
        <v>0.746453852508</v>
      </c>
      <c r="F25" s="3">
        <f t="shared" si="1"/>
        <v>8.2435408719905942E-2</v>
      </c>
      <c r="G25" s="3">
        <f t="shared" si="2"/>
        <v>0.82888926122790596</v>
      </c>
      <c r="I25" s="3">
        <v>1.7328666669999999</v>
      </c>
      <c r="J25" s="3">
        <v>0.51896961880000003</v>
      </c>
      <c r="K25" s="3">
        <f t="shared" si="8"/>
        <v>1.5436869610235999</v>
      </c>
      <c r="L25" s="3">
        <f t="shared" si="3"/>
        <v>0.14749116566296</v>
      </c>
      <c r="M25" s="3">
        <f t="shared" si="4"/>
        <v>3.4553056787697024E-2</v>
      </c>
      <c r="N25" s="3">
        <f t="shared" si="5"/>
        <v>0.18204422245065702</v>
      </c>
      <c r="O25" s="3">
        <f t="shared" si="6"/>
        <v>1.0109334836785631</v>
      </c>
      <c r="Q25" s="3">
        <f t="shared" si="9"/>
        <v>9.7804722210057919E-3</v>
      </c>
      <c r="R25" s="3">
        <f t="shared" si="10"/>
        <v>1.0207139558995688</v>
      </c>
    </row>
    <row r="26" spans="2:18" x14ac:dyDescent="0.35">
      <c r="B26" s="3">
        <v>1.7662222219999999</v>
      </c>
      <c r="C26" s="3">
        <v>1.232019881</v>
      </c>
      <c r="D26" s="3">
        <f t="shared" si="7"/>
        <v>-1.7489368883739997</v>
      </c>
      <c r="E26" s="3">
        <f t="shared" si="0"/>
        <v>0.71235389519420012</v>
      </c>
      <c r="F26" s="3">
        <f t="shared" si="1"/>
        <v>9.023401706570218E-2</v>
      </c>
      <c r="G26" s="3">
        <f t="shared" si="2"/>
        <v>0.80258791225990234</v>
      </c>
      <c r="I26" s="3">
        <v>1.7662222219999999</v>
      </c>
      <c r="J26" s="3">
        <v>0.56441477370000004</v>
      </c>
      <c r="K26" s="3">
        <f t="shared" si="8"/>
        <v>1.6461151993176002</v>
      </c>
      <c r="L26" s="3">
        <f t="shared" si="3"/>
        <v>0.16040667868554001</v>
      </c>
      <c r="M26" s="3">
        <f t="shared" si="4"/>
        <v>3.9290581116654129E-2</v>
      </c>
      <c r="N26" s="3">
        <f t="shared" si="5"/>
        <v>0.19969725980219413</v>
      </c>
      <c r="O26" s="3">
        <f t="shared" si="6"/>
        <v>1.0022851720620964</v>
      </c>
      <c r="Q26" s="3">
        <f t="shared" si="9"/>
        <v>1.0705730838303649E-2</v>
      </c>
      <c r="R26" s="3">
        <f t="shared" si="10"/>
        <v>1.0129909029004001</v>
      </c>
    </row>
    <row r="27" spans="2:18" x14ac:dyDescent="0.35">
      <c r="B27" s="3">
        <v>1.799422222</v>
      </c>
      <c r="C27" s="3">
        <v>1.1728343370000001</v>
      </c>
      <c r="D27" s="3">
        <f t="shared" si="7"/>
        <v>-1.8258612883740009</v>
      </c>
      <c r="E27" s="3">
        <f t="shared" si="0"/>
        <v>0.67813281365340006</v>
      </c>
      <c r="F27" s="3">
        <f t="shared" si="1"/>
        <v>9.8346198609291599E-2</v>
      </c>
      <c r="G27" s="3">
        <f t="shared" si="2"/>
        <v>0.77647901226269167</v>
      </c>
      <c r="I27" s="3">
        <v>1.799422222</v>
      </c>
      <c r="J27" s="3">
        <v>0.62008192100000004</v>
      </c>
      <c r="K27" s="3">
        <f t="shared" si="8"/>
        <v>1.7480657593176008</v>
      </c>
      <c r="L27" s="3">
        <f t="shared" si="3"/>
        <v>0.1762272819482</v>
      </c>
      <c r="M27" s="3">
        <f t="shared" si="4"/>
        <v>4.4308141534029989E-2</v>
      </c>
      <c r="N27" s="3">
        <f t="shared" si="5"/>
        <v>0.22053542348222999</v>
      </c>
      <c r="O27" s="3">
        <f t="shared" si="6"/>
        <v>0.99701443574492166</v>
      </c>
      <c r="Q27" s="3">
        <f t="shared" si="9"/>
        <v>1.1668193055339683E-2</v>
      </c>
      <c r="R27" s="3">
        <f t="shared" si="10"/>
        <v>1.0086826288002613</v>
      </c>
    </row>
    <row r="28" spans="2:18" x14ac:dyDescent="0.35">
      <c r="B28" s="3">
        <v>1.832811111</v>
      </c>
      <c r="C28" s="3">
        <v>1.1123237699999999</v>
      </c>
      <c r="D28" s="3">
        <f t="shared" si="7"/>
        <v>-1.9032233441870003</v>
      </c>
      <c r="E28" s="3">
        <f t="shared" si="0"/>
        <v>0.64314560381399999</v>
      </c>
      <c r="F28" s="3">
        <f t="shared" si="1"/>
        <v>0.1068566433868213</v>
      </c>
      <c r="G28" s="3">
        <f t="shared" si="2"/>
        <v>0.75000224720082131</v>
      </c>
      <c r="I28" s="3">
        <v>1.832811111</v>
      </c>
      <c r="J28" s="3">
        <v>0.68015166289999995</v>
      </c>
      <c r="K28" s="3">
        <f t="shared" si="8"/>
        <v>1.8505963596588004</v>
      </c>
      <c r="L28" s="3">
        <f t="shared" si="3"/>
        <v>0.19329910259617999</v>
      </c>
      <c r="M28" s="3">
        <f t="shared" si="4"/>
        <v>4.965824985254487E-2</v>
      </c>
      <c r="N28" s="3">
        <f t="shared" si="5"/>
        <v>0.24295735244872485</v>
      </c>
      <c r="O28" s="3">
        <f t="shared" si="6"/>
        <v>0.99295959964954617</v>
      </c>
      <c r="Q28" s="3">
        <f t="shared" si="9"/>
        <v>1.2677906842504222E-2</v>
      </c>
      <c r="R28" s="3">
        <f t="shared" si="10"/>
        <v>1.0056375064920504</v>
      </c>
    </row>
    <row r="29" spans="2:18" x14ac:dyDescent="0.35">
      <c r="B29" s="3">
        <v>1.866088889</v>
      </c>
      <c r="C29" s="3">
        <v>1.046843626</v>
      </c>
      <c r="D29" s="3">
        <f t="shared" si="7"/>
        <v>-1.9803279558130003</v>
      </c>
      <c r="E29" s="3">
        <f t="shared" si="0"/>
        <v>0.60528498455320001</v>
      </c>
      <c r="F29" s="3">
        <f t="shared" si="1"/>
        <v>0.11569011497094764</v>
      </c>
      <c r="G29" s="3">
        <f t="shared" si="2"/>
        <v>0.72097509952414762</v>
      </c>
      <c r="I29" s="3">
        <v>1.866088889</v>
      </c>
      <c r="J29" s="3">
        <v>0.74383705820000001</v>
      </c>
      <c r="K29" s="3">
        <f t="shared" si="8"/>
        <v>1.9527857603412007</v>
      </c>
      <c r="L29" s="3">
        <f t="shared" si="3"/>
        <v>0.21139849194044</v>
      </c>
      <c r="M29" s="3">
        <f t="shared" si="4"/>
        <v>5.529389727397474E-2</v>
      </c>
      <c r="N29" s="3">
        <f t="shared" si="5"/>
        <v>0.26669238921441474</v>
      </c>
      <c r="O29" s="3">
        <f t="shared" si="6"/>
        <v>0.98766748873856236</v>
      </c>
      <c r="Q29" s="3">
        <f t="shared" si="9"/>
        <v>1.3725945844010734E-2</v>
      </c>
      <c r="R29" s="3">
        <f t="shared" si="10"/>
        <v>1.001393434582573</v>
      </c>
    </row>
    <row r="30" spans="2:18" x14ac:dyDescent="0.35">
      <c r="B30" s="3">
        <v>1.899366667</v>
      </c>
      <c r="C30" s="3">
        <v>0.98015445040000004</v>
      </c>
      <c r="D30" s="3">
        <f t="shared" si="7"/>
        <v>-2.0574325674390002</v>
      </c>
      <c r="E30" s="3">
        <f t="shared" si="0"/>
        <v>0.56672530322128012</v>
      </c>
      <c r="F30" s="3">
        <f t="shared" si="1"/>
        <v>0.12487434870197973</v>
      </c>
      <c r="G30" s="3">
        <f t="shared" si="2"/>
        <v>0.69159965192325989</v>
      </c>
      <c r="I30" s="3">
        <v>1.899366667</v>
      </c>
      <c r="J30" s="3">
        <v>0.81022706379999998</v>
      </c>
      <c r="K30" s="3">
        <f t="shared" si="8"/>
        <v>2.0549751610236</v>
      </c>
      <c r="L30" s="3">
        <f t="shared" si="3"/>
        <v>0.23026653153196</v>
      </c>
      <c r="M30" s="3">
        <f t="shared" si="4"/>
        <v>6.1232382230147576E-2</v>
      </c>
      <c r="N30" s="3">
        <f t="shared" si="5"/>
        <v>0.29149891376210757</v>
      </c>
      <c r="O30" s="3">
        <f t="shared" si="6"/>
        <v>0.98309856568536746</v>
      </c>
      <c r="Q30" s="3">
        <f t="shared" si="9"/>
        <v>1.4815600693455227E-2</v>
      </c>
      <c r="R30" s="3">
        <f t="shared" si="10"/>
        <v>0.99791416637882269</v>
      </c>
    </row>
    <row r="31" spans="2:18" x14ac:dyDescent="0.35">
      <c r="B31" s="3">
        <v>1.9327777779999999</v>
      </c>
      <c r="C31" s="3">
        <v>0.90839815450000005</v>
      </c>
      <c r="D31" s="3">
        <f t="shared" si="7"/>
        <v>-2.1348461116260005</v>
      </c>
      <c r="E31" s="3">
        <f t="shared" si="0"/>
        <v>0.52523581293190003</v>
      </c>
      <c r="F31" s="3">
        <f t="shared" si="1"/>
        <v>0.13444825364957727</v>
      </c>
      <c r="G31" s="3">
        <f t="shared" si="2"/>
        <v>0.65968406658147727</v>
      </c>
      <c r="I31" s="3">
        <v>1.9327777779999999</v>
      </c>
      <c r="J31" s="3">
        <v>0.87738134779999999</v>
      </c>
      <c r="K31" s="3">
        <f t="shared" si="8"/>
        <v>2.1575740006823998</v>
      </c>
      <c r="L31" s="3">
        <f t="shared" si="3"/>
        <v>0.24935177904476</v>
      </c>
      <c r="M31" s="3">
        <f t="shared" si="4"/>
        <v>6.7499320742099522E-2</v>
      </c>
      <c r="N31" s="3">
        <f t="shared" si="5"/>
        <v>0.31685109978685955</v>
      </c>
      <c r="O31" s="3">
        <f t="shared" si="6"/>
        <v>0.97653516636833682</v>
      </c>
      <c r="Q31" s="3">
        <f t="shared" si="9"/>
        <v>1.5951487721136286E-2</v>
      </c>
      <c r="R31" s="3">
        <f t="shared" si="10"/>
        <v>0.99248665408947312</v>
      </c>
    </row>
    <row r="32" spans="2:18" x14ac:dyDescent="0.35">
      <c r="B32" s="3">
        <v>1.9661888890000001</v>
      </c>
      <c r="C32" s="3">
        <v>0.83716935690000005</v>
      </c>
      <c r="D32" s="3">
        <f t="shared" si="7"/>
        <v>-2.2122596558130008</v>
      </c>
      <c r="E32" s="3">
        <f t="shared" si="0"/>
        <v>0.48405132215958008</v>
      </c>
      <c r="F32" s="3">
        <f t="shared" si="1"/>
        <v>0.14437573714976676</v>
      </c>
      <c r="G32" s="3">
        <f t="shared" si="2"/>
        <v>0.62842705930934684</v>
      </c>
      <c r="I32" s="3">
        <v>1.9661888890000001</v>
      </c>
      <c r="J32" s="3">
        <v>0.95405675690000002</v>
      </c>
      <c r="K32" s="3">
        <f t="shared" si="8"/>
        <v>2.2601728403412005</v>
      </c>
      <c r="L32" s="3">
        <f t="shared" si="3"/>
        <v>0.27114293031098002</v>
      </c>
      <c r="M32" s="3">
        <f t="shared" si="4"/>
        <v>7.4071528389132141E-2</v>
      </c>
      <c r="N32" s="3">
        <f t="shared" si="5"/>
        <v>0.34521445870011214</v>
      </c>
      <c r="O32" s="3">
        <f t="shared" si="6"/>
        <v>0.97364151800945897</v>
      </c>
      <c r="Q32" s="3">
        <f t="shared" si="9"/>
        <v>1.7129324746582502E-2</v>
      </c>
      <c r="R32" s="3">
        <f t="shared" si="10"/>
        <v>0.99077084275604144</v>
      </c>
    </row>
    <row r="33" spans="2:18" x14ac:dyDescent="0.35">
      <c r="B33" s="3">
        <v>1.999422222</v>
      </c>
      <c r="C33" s="3">
        <v>0.76156098920000004</v>
      </c>
      <c r="D33" s="3">
        <f t="shared" si="7"/>
        <v>-2.289261288374</v>
      </c>
      <c r="E33" s="3">
        <f t="shared" si="0"/>
        <v>0.44033456395544007</v>
      </c>
      <c r="F33" s="3">
        <f t="shared" si="1"/>
        <v>0.15460115877020969</v>
      </c>
      <c r="G33" s="3">
        <f t="shared" si="2"/>
        <v>0.59493572272564976</v>
      </c>
      <c r="I33" s="3">
        <v>1.999422222</v>
      </c>
      <c r="J33" s="3">
        <v>1.0317392700000001</v>
      </c>
      <c r="K33" s="3">
        <f t="shared" si="8"/>
        <v>2.3622257593175999</v>
      </c>
      <c r="L33" s="3">
        <f t="shared" si="3"/>
        <v>0.29322030053400006</v>
      </c>
      <c r="M33" s="3">
        <f t="shared" si="4"/>
        <v>8.0911602800762372E-2</v>
      </c>
      <c r="N33" s="3">
        <f t="shared" si="5"/>
        <v>0.37413190333476243</v>
      </c>
      <c r="O33" s="3">
        <f t="shared" si="6"/>
        <v>0.96906762606041219</v>
      </c>
      <c r="Q33" s="3">
        <f t="shared" si="9"/>
        <v>1.8342510362567253E-2</v>
      </c>
      <c r="R33" s="3">
        <f t="shared" si="10"/>
        <v>0.98741013642297948</v>
      </c>
    </row>
    <row r="34" spans="2:18" x14ac:dyDescent="0.35">
      <c r="B34" s="3">
        <v>2.0326555559999999</v>
      </c>
      <c r="C34" s="3">
        <v>0.68363082369999995</v>
      </c>
      <c r="D34" s="3">
        <f t="shared" si="7"/>
        <v>-2.366262923252</v>
      </c>
      <c r="E34" s="3">
        <f t="shared" si="0"/>
        <v>0.39527534226333999</v>
      </c>
      <c r="F34" s="3">
        <f t="shared" si="1"/>
        <v>0.16517640654773447</v>
      </c>
      <c r="G34" s="3">
        <f t="shared" si="2"/>
        <v>0.56045174881107451</v>
      </c>
      <c r="I34" s="3">
        <v>2.0326555559999999</v>
      </c>
      <c r="J34" s="3">
        <v>1.104057922</v>
      </c>
      <c r="K34" s="3">
        <f t="shared" si="8"/>
        <v>2.4642786813647999</v>
      </c>
      <c r="L34" s="3">
        <f t="shared" si="3"/>
        <v>0.31377326143239997</v>
      </c>
      <c r="M34" s="3">
        <f t="shared" si="4"/>
        <v>8.8053706581721042E-2</v>
      </c>
      <c r="N34" s="3">
        <f t="shared" si="5"/>
        <v>0.40182696801412099</v>
      </c>
      <c r="O34" s="3">
        <f t="shared" si="6"/>
        <v>0.9622787168251955</v>
      </c>
      <c r="Q34" s="3">
        <f t="shared" si="9"/>
        <v>1.9597200776849857E-2</v>
      </c>
      <c r="R34" s="3">
        <f t="shared" si="10"/>
        <v>0.9818759176020454</v>
      </c>
    </row>
    <row r="35" spans="2:18" x14ac:dyDescent="0.35">
      <c r="B35" s="3">
        <v>2.0663</v>
      </c>
      <c r="C35" s="3">
        <v>0.60297391330000005</v>
      </c>
      <c r="D35" s="3">
        <f t="shared" si="7"/>
        <v>-2.4442171000000004</v>
      </c>
      <c r="E35" s="3">
        <f t="shared" si="0"/>
        <v>0.34863951667006005</v>
      </c>
      <c r="F35" s="3">
        <f t="shared" si="1"/>
        <v>0.17623881834200614</v>
      </c>
      <c r="G35" s="3">
        <f t="shared" si="2"/>
        <v>0.52487833501206616</v>
      </c>
      <c r="I35" s="3">
        <v>2.0663</v>
      </c>
      <c r="J35" s="3">
        <v>1.186447171</v>
      </c>
      <c r="K35" s="3">
        <f t="shared" si="8"/>
        <v>2.5675940400000008</v>
      </c>
      <c r="L35" s="3">
        <f t="shared" si="3"/>
        <v>0.3371882859982</v>
      </c>
      <c r="M35" s="3">
        <f t="shared" si="4"/>
        <v>9.5591817736531123E-2</v>
      </c>
      <c r="N35" s="3">
        <f t="shared" si="5"/>
        <v>0.43278010373473114</v>
      </c>
      <c r="O35" s="3">
        <f t="shared" si="6"/>
        <v>0.95765843874679724</v>
      </c>
      <c r="Q35" s="3">
        <f t="shared" si="9"/>
        <v>2.090969031176344E-2</v>
      </c>
      <c r="R35" s="3">
        <f t="shared" si="10"/>
        <v>0.97856812905856072</v>
      </c>
    </row>
    <row r="36" spans="2:18" x14ac:dyDescent="0.35">
      <c r="B36" s="3">
        <v>2.0993888890000001</v>
      </c>
      <c r="C36" s="3">
        <v>0.52111671079999999</v>
      </c>
      <c r="D36" s="3">
        <f t="shared" si="7"/>
        <v>-2.520884055813001</v>
      </c>
      <c r="E36" s="3">
        <f t="shared" si="0"/>
        <v>0.30130968218456</v>
      </c>
      <c r="F36" s="3">
        <f t="shared" si="1"/>
        <v>0.18746826447414006</v>
      </c>
      <c r="G36" s="3">
        <f t="shared" si="2"/>
        <v>0.48877794665870006</v>
      </c>
      <c r="I36" s="3">
        <v>2.0993888890000001</v>
      </c>
      <c r="J36" s="3">
        <v>1.2796785159999999</v>
      </c>
      <c r="K36" s="3">
        <f t="shared" si="8"/>
        <v>2.6692034003412002</v>
      </c>
      <c r="L36" s="3">
        <f t="shared" si="3"/>
        <v>0.36368463424719999</v>
      </c>
      <c r="M36" s="3">
        <f t="shared" si="4"/>
        <v>0.10330737848969887</v>
      </c>
      <c r="N36" s="3">
        <f t="shared" si="5"/>
        <v>0.46699201273689883</v>
      </c>
      <c r="O36" s="3">
        <f t="shared" si="6"/>
        <v>0.95576995939559883</v>
      </c>
      <c r="Q36" s="3">
        <f t="shared" si="9"/>
        <v>2.224199747998272E-2</v>
      </c>
      <c r="R36" s="3">
        <f t="shared" si="10"/>
        <v>0.97801195687558151</v>
      </c>
    </row>
    <row r="37" spans="2:18" x14ac:dyDescent="0.35">
      <c r="B37" s="3">
        <v>2.1327222219999999</v>
      </c>
      <c r="C37" s="3">
        <v>0.43558931350000002</v>
      </c>
      <c r="D37" s="3">
        <f t="shared" si="7"/>
        <v>-2.5981173883740007</v>
      </c>
      <c r="E37" s="3">
        <f t="shared" si="0"/>
        <v>0.25185774106570002</v>
      </c>
      <c r="F37" s="3">
        <f t="shared" si="1"/>
        <v>0.19913131193125447</v>
      </c>
      <c r="G37" s="3">
        <f t="shared" si="2"/>
        <v>0.45098905299695446</v>
      </c>
      <c r="I37" s="3">
        <v>2.1327222219999999</v>
      </c>
      <c r="J37" s="3">
        <v>1.3756474649999999</v>
      </c>
      <c r="K37" s="3">
        <f t="shared" si="8"/>
        <v>2.7715633993176003</v>
      </c>
      <c r="L37" s="3">
        <f t="shared" si="3"/>
        <v>0.390959009553</v>
      </c>
      <c r="M37" s="3">
        <f t="shared" si="4"/>
        <v>0.11138267330833553</v>
      </c>
      <c r="N37" s="3">
        <f t="shared" si="5"/>
        <v>0.50234168286133551</v>
      </c>
      <c r="O37" s="3">
        <f t="shared" si="6"/>
        <v>0.95333073585828998</v>
      </c>
      <c r="Q37" s="3">
        <f t="shared" si="9"/>
        <v>2.3625748873199685E-2</v>
      </c>
      <c r="R37" s="3">
        <f t="shared" si="10"/>
        <v>0.97695648473148966</v>
      </c>
    </row>
    <row r="38" spans="2:18" x14ac:dyDescent="0.35">
      <c r="B38" s="3">
        <v>2.1660555559999999</v>
      </c>
      <c r="C38" s="3">
        <v>0.35011192489999998</v>
      </c>
      <c r="D38" s="3">
        <f t="shared" si="7"/>
        <v>-2.6753507232520004</v>
      </c>
      <c r="E38" s="3">
        <f t="shared" si="0"/>
        <v>0.20243471497718002</v>
      </c>
      <c r="F38" s="3">
        <f t="shared" si="1"/>
        <v>0.21114629402594753</v>
      </c>
      <c r="G38" s="3">
        <f t="shared" si="2"/>
        <v>0.41358100900312755</v>
      </c>
      <c r="H38" s="3"/>
      <c r="I38" s="3">
        <v>2.1660555559999999</v>
      </c>
      <c r="J38" s="3">
        <v>1.4891248070000001</v>
      </c>
      <c r="K38" s="3">
        <f t="shared" si="8"/>
        <v>2.8739234013648001</v>
      </c>
      <c r="L38" s="3">
        <f t="shared" si="3"/>
        <v>0.42320927014940002</v>
      </c>
      <c r="M38" s="3">
        <f t="shared" si="4"/>
        <v>0.11976181789522722</v>
      </c>
      <c r="N38" s="3">
        <f t="shared" si="5"/>
        <v>0.54297108804462724</v>
      </c>
      <c r="O38" s="3">
        <f t="shared" si="6"/>
        <v>0.95655209704775479</v>
      </c>
      <c r="P38" s="4"/>
      <c r="Q38" s="3">
        <f t="shared" si="9"/>
        <v>2.5051255223417505E-2</v>
      </c>
      <c r="R38" s="3">
        <f t="shared" si="10"/>
        <v>0.98160335227117235</v>
      </c>
    </row>
    <row r="39" spans="2:18" x14ac:dyDescent="0.35">
      <c r="B39" s="3"/>
      <c r="C39" s="3"/>
      <c r="I39" s="1"/>
      <c r="J39" s="1"/>
      <c r="K39" s="1"/>
    </row>
    <row r="40" spans="2:18" x14ac:dyDescent="0.35">
      <c r="I40" s="1"/>
      <c r="J40" s="1"/>
      <c r="K40" s="1"/>
      <c r="O40" s="4"/>
    </row>
    <row r="41" spans="2:18" x14ac:dyDescent="0.35">
      <c r="I41" s="1"/>
      <c r="J41" s="1"/>
      <c r="K41" s="1"/>
    </row>
    <row r="42" spans="2:18" x14ac:dyDescent="0.35">
      <c r="I42" s="1"/>
      <c r="J42" s="1"/>
      <c r="K42" s="1"/>
    </row>
    <row r="43" spans="2:18" x14ac:dyDescent="0.35">
      <c r="I43" s="1"/>
      <c r="J43" s="1"/>
      <c r="K43" s="1"/>
    </row>
    <row r="44" spans="2:18" x14ac:dyDescent="0.35">
      <c r="I44" s="1"/>
      <c r="J44" s="1"/>
      <c r="K44" s="1"/>
    </row>
    <row r="56" spans="13:15" ht="16.5" x14ac:dyDescent="0.45">
      <c r="M56" t="s">
        <v>25</v>
      </c>
      <c r="N56" s="4">
        <f>R16</f>
        <v>1.0628057227442635</v>
      </c>
      <c r="O56" t="s">
        <v>10</v>
      </c>
    </row>
    <row r="57" spans="13:15" ht="16.5" x14ac:dyDescent="0.45">
      <c r="M57" t="s">
        <v>26</v>
      </c>
      <c r="N57" s="4">
        <f>R38</f>
        <v>0.98160335227117235</v>
      </c>
      <c r="O57" t="s">
        <v>10</v>
      </c>
    </row>
    <row r="58" spans="13:15" x14ac:dyDescent="0.35">
      <c r="M58" t="s">
        <v>11</v>
      </c>
      <c r="N58" s="4">
        <f>N57-N56</f>
        <v>-8.1202370473091201E-2</v>
      </c>
      <c r="O58" t="s">
        <v>10</v>
      </c>
    </row>
    <row r="59" spans="13:15" x14ac:dyDescent="0.35">
      <c r="M59" t="s">
        <v>12</v>
      </c>
      <c r="N59">
        <f>N58/N56*100</f>
        <v>-7.6403776095050651</v>
      </c>
    </row>
    <row r="75" spans="1:15" x14ac:dyDescent="0.35">
      <c r="A75" s="2"/>
      <c r="B75" s="2"/>
      <c r="M75" s="5"/>
    </row>
    <row r="76" spans="1:15" x14ac:dyDescent="0.35">
      <c r="A76" s="2"/>
      <c r="B76" s="2"/>
      <c r="C76" s="2"/>
      <c r="G76" s="1"/>
      <c r="H76" s="1"/>
      <c r="I76" s="1"/>
      <c r="J76" s="1"/>
      <c r="M76" s="5"/>
    </row>
    <row r="77" spans="1:15" x14ac:dyDescent="0.35">
      <c r="A77" s="2"/>
      <c r="B77" s="2"/>
      <c r="C77" s="2"/>
      <c r="G77" s="5"/>
      <c r="H77" s="5"/>
      <c r="I77" s="5"/>
      <c r="J77" s="5"/>
      <c r="M77" s="5"/>
      <c r="O77" s="5"/>
    </row>
    <row r="78" spans="1:15" x14ac:dyDescent="0.35">
      <c r="A78" s="2"/>
      <c r="B78" s="2"/>
      <c r="C78" s="2"/>
      <c r="G78" s="5"/>
      <c r="H78" s="5"/>
      <c r="I78" s="5"/>
      <c r="J78" s="5"/>
      <c r="O78" s="5"/>
    </row>
    <row r="79" spans="1:15" x14ac:dyDescent="0.35">
      <c r="A79" s="2"/>
      <c r="B79" s="2"/>
      <c r="C79" s="2"/>
      <c r="G79" s="5"/>
      <c r="H79" s="5"/>
      <c r="I79" s="5"/>
      <c r="J79" s="5"/>
      <c r="O79" s="5"/>
    </row>
    <row r="80" spans="1:15" x14ac:dyDescent="0.35">
      <c r="A80" s="2"/>
      <c r="B80" s="2"/>
      <c r="C80" s="2"/>
      <c r="G80" s="5"/>
      <c r="H80" s="5"/>
      <c r="I80" s="5"/>
      <c r="J80" s="5"/>
      <c r="O80" s="5"/>
    </row>
    <row r="81" spans="1:15" x14ac:dyDescent="0.35">
      <c r="A81" s="2"/>
      <c r="B81" s="2"/>
      <c r="C81" s="2"/>
      <c r="G81" s="5"/>
      <c r="H81" s="5"/>
      <c r="I81" s="5"/>
      <c r="J81" s="5"/>
      <c r="O81" s="5"/>
    </row>
    <row r="82" spans="1:15" x14ac:dyDescent="0.35">
      <c r="A82" s="2"/>
      <c r="B82" s="2"/>
      <c r="C82" s="2"/>
      <c r="G82" s="5"/>
      <c r="H82" s="5"/>
      <c r="I82" s="5"/>
      <c r="J82" s="5"/>
      <c r="O82" s="5"/>
    </row>
    <row r="83" spans="1:15" x14ac:dyDescent="0.35">
      <c r="A83" s="2"/>
      <c r="B83" s="2"/>
      <c r="C83" s="2"/>
      <c r="G83" s="5"/>
      <c r="H83" s="5"/>
      <c r="I83" s="5"/>
      <c r="J83" s="5"/>
      <c r="O83" s="5"/>
    </row>
    <row r="84" spans="1:15" x14ac:dyDescent="0.35">
      <c r="A84" s="2"/>
      <c r="B84" s="2"/>
      <c r="C84" s="2"/>
      <c r="G84" s="5"/>
      <c r="H84" s="5"/>
      <c r="I84" s="5"/>
      <c r="J84" s="5"/>
      <c r="O84" s="5"/>
    </row>
    <row r="85" spans="1:15" x14ac:dyDescent="0.35">
      <c r="A85" s="2"/>
      <c r="B85" s="2"/>
      <c r="C85" s="2"/>
      <c r="G85" s="5"/>
      <c r="H85" s="5"/>
      <c r="I85" s="5"/>
      <c r="J85" s="5"/>
      <c r="O85" s="5"/>
    </row>
    <row r="86" spans="1:15" x14ac:dyDescent="0.35">
      <c r="A86" s="2"/>
      <c r="B86" s="2"/>
      <c r="C86" s="2"/>
      <c r="G86" s="5"/>
      <c r="H86" s="5"/>
      <c r="I86" s="5"/>
      <c r="J86" s="5"/>
      <c r="O86" s="5"/>
    </row>
    <row r="87" spans="1:15" x14ac:dyDescent="0.35">
      <c r="A87" s="2"/>
      <c r="B87" s="2"/>
      <c r="C87" s="2"/>
      <c r="G87" s="5"/>
      <c r="H87" s="5"/>
      <c r="I87" s="5"/>
      <c r="J87" s="5"/>
      <c r="O87" s="5"/>
    </row>
    <row r="88" spans="1:15" x14ac:dyDescent="0.35">
      <c r="A88" s="2"/>
      <c r="B88" s="2"/>
      <c r="C88" s="2"/>
      <c r="G88" s="5"/>
      <c r="H88" s="5"/>
      <c r="I88" s="5"/>
      <c r="J88" s="5"/>
      <c r="O88" s="5"/>
    </row>
    <row r="89" spans="1:15" x14ac:dyDescent="0.35">
      <c r="A89" s="2"/>
      <c r="B89" s="2"/>
      <c r="C89" s="2"/>
      <c r="G89" s="5"/>
      <c r="H89" s="5"/>
      <c r="I89" s="5"/>
      <c r="J89" s="5"/>
      <c r="O89" s="5"/>
    </row>
    <row r="90" spans="1:15" x14ac:dyDescent="0.35">
      <c r="A90" s="2"/>
      <c r="B90" s="2"/>
      <c r="C90" s="2"/>
      <c r="G90" s="5"/>
      <c r="H90" s="5"/>
      <c r="I90" s="5"/>
      <c r="J90" s="5"/>
      <c r="O90" s="5"/>
    </row>
    <row r="91" spans="1:15" x14ac:dyDescent="0.35">
      <c r="A91" s="2"/>
      <c r="B91" s="2"/>
      <c r="C91" s="2"/>
      <c r="G91" s="5"/>
      <c r="H91" s="5"/>
      <c r="I91" s="5"/>
      <c r="J91" s="5"/>
      <c r="O91" s="5"/>
    </row>
    <row r="92" spans="1:15" x14ac:dyDescent="0.35">
      <c r="A92" s="2"/>
      <c r="B92" s="2"/>
      <c r="C92" s="2"/>
      <c r="G92" s="5"/>
      <c r="H92" s="5"/>
      <c r="I92" s="5"/>
      <c r="J92" s="5"/>
      <c r="O92" s="5"/>
    </row>
    <row r="93" spans="1:15" x14ac:dyDescent="0.35">
      <c r="A93" s="2"/>
      <c r="B93" s="2"/>
      <c r="C93" s="2"/>
      <c r="G93" s="5"/>
      <c r="H93" s="5"/>
      <c r="I93" s="5"/>
      <c r="J93" s="5"/>
      <c r="O93" s="5"/>
    </row>
    <row r="94" spans="1:15" x14ac:dyDescent="0.35">
      <c r="A94" s="2"/>
      <c r="B94" s="2"/>
      <c r="C94" s="2"/>
      <c r="G94" s="5"/>
      <c r="H94" s="5"/>
      <c r="I94" s="5"/>
      <c r="J94" s="5"/>
      <c r="O94" s="5"/>
    </row>
    <row r="95" spans="1:15" x14ac:dyDescent="0.35">
      <c r="A95" s="2"/>
      <c r="B95" s="2"/>
      <c r="C95" s="2"/>
      <c r="G95" s="5"/>
      <c r="H95" s="5"/>
      <c r="I95" s="5"/>
      <c r="J95" s="5"/>
      <c r="O95" s="5"/>
    </row>
    <row r="96" spans="1:15" x14ac:dyDescent="0.35">
      <c r="A96" s="2"/>
      <c r="B96" s="2"/>
      <c r="C96" s="2"/>
      <c r="G96" s="5"/>
      <c r="H96" s="5"/>
      <c r="I96" s="5"/>
      <c r="J96" s="5"/>
      <c r="O96" s="5"/>
    </row>
    <row r="97" spans="1:15" x14ac:dyDescent="0.35">
      <c r="A97" s="2"/>
      <c r="B97" s="2"/>
      <c r="C97" s="2"/>
      <c r="G97" s="5"/>
      <c r="H97" s="5"/>
      <c r="I97" s="5"/>
      <c r="J97" s="5"/>
      <c r="O97" s="5"/>
    </row>
    <row r="98" spans="1:15" x14ac:dyDescent="0.35">
      <c r="A98" s="2"/>
      <c r="B98" s="2"/>
      <c r="C98" s="2"/>
      <c r="G98" s="5"/>
      <c r="H98" s="5"/>
      <c r="I98" s="5"/>
      <c r="J98" s="5"/>
      <c r="O98" s="5"/>
    </row>
    <row r="99" spans="1:15" x14ac:dyDescent="0.35">
      <c r="A99" s="2"/>
      <c r="B99" s="2"/>
      <c r="C99" s="2"/>
      <c r="G99" s="5"/>
      <c r="H99" s="5"/>
      <c r="I99" s="5"/>
      <c r="J99" s="5"/>
      <c r="O99" s="5"/>
    </row>
    <row r="100" spans="1:15" x14ac:dyDescent="0.35">
      <c r="A100" s="2"/>
      <c r="B100" s="2"/>
      <c r="C100" s="2"/>
      <c r="G100" s="5"/>
      <c r="H100" s="5"/>
      <c r="I100" s="5"/>
      <c r="J100" s="5"/>
      <c r="O100" s="5"/>
    </row>
    <row r="101" spans="1:15" x14ac:dyDescent="0.35">
      <c r="A101" s="2"/>
      <c r="B101" s="2"/>
      <c r="C101" s="2"/>
      <c r="G101" s="5"/>
      <c r="H101" s="5"/>
      <c r="I101" s="5"/>
      <c r="J101" s="5"/>
      <c r="O101" s="5"/>
    </row>
    <row r="102" spans="1:15" x14ac:dyDescent="0.35">
      <c r="A102" s="2"/>
      <c r="B102" s="2"/>
      <c r="C102" s="2"/>
      <c r="G102" s="5"/>
      <c r="H102" s="5"/>
      <c r="I102" s="5"/>
      <c r="J102" s="5"/>
      <c r="O102" s="5"/>
    </row>
    <row r="103" spans="1:15" x14ac:dyDescent="0.35">
      <c r="A103" s="2"/>
      <c r="B103" s="2"/>
      <c r="C103" s="2"/>
      <c r="G103" s="5"/>
      <c r="H103" s="5"/>
      <c r="I103" s="5"/>
      <c r="J103" s="5"/>
      <c r="O103" s="5"/>
    </row>
    <row r="104" spans="1:15" x14ac:dyDescent="0.35">
      <c r="A104" s="2"/>
      <c r="B104" s="2"/>
      <c r="C104" s="2"/>
      <c r="G104" s="5"/>
      <c r="H104" s="5"/>
      <c r="I104" s="5"/>
      <c r="J104" s="5"/>
      <c r="O104" s="5"/>
    </row>
    <row r="105" spans="1:15" x14ac:dyDescent="0.35">
      <c r="A105" s="2"/>
      <c r="B105" s="2"/>
      <c r="C105" s="2"/>
      <c r="G105" s="5"/>
      <c r="H105" s="5"/>
      <c r="I105" s="5"/>
      <c r="J105" s="5"/>
      <c r="O105" s="5"/>
    </row>
    <row r="106" spans="1:15" x14ac:dyDescent="0.35">
      <c r="A106" s="2"/>
      <c r="B106" s="2"/>
      <c r="C106" s="2"/>
      <c r="G106" s="5"/>
      <c r="H106" s="5"/>
      <c r="I106" s="5"/>
      <c r="J106" s="5"/>
      <c r="O106" s="5"/>
    </row>
    <row r="107" spans="1:15" x14ac:dyDescent="0.35">
      <c r="A107" s="2"/>
      <c r="B107" s="2"/>
      <c r="C107" s="2"/>
      <c r="G107" s="5"/>
      <c r="H107" s="5"/>
      <c r="I107" s="5"/>
      <c r="J107" s="5"/>
      <c r="O107" s="5"/>
    </row>
    <row r="108" spans="1:15" x14ac:dyDescent="0.35">
      <c r="G108" s="2"/>
      <c r="H108" s="2"/>
      <c r="I108" s="2"/>
      <c r="J108" s="2"/>
    </row>
    <row r="109" spans="1:15" x14ac:dyDescent="0.35">
      <c r="G109" s="1"/>
      <c r="H109" s="1"/>
      <c r="I109" s="1"/>
    </row>
    <row r="110" spans="1:15" x14ac:dyDescent="0.35">
      <c r="G110" s="1"/>
      <c r="H110" s="1"/>
      <c r="I110" s="1"/>
    </row>
    <row r="111" spans="1:15" x14ac:dyDescent="0.35">
      <c r="G111" s="1"/>
      <c r="H111" s="1"/>
      <c r="I111" s="1"/>
    </row>
    <row r="112" spans="1:15" x14ac:dyDescent="0.35">
      <c r="G112" s="1"/>
      <c r="H112" s="1"/>
      <c r="I112" s="1"/>
    </row>
    <row r="113" spans="7:9" x14ac:dyDescent="0.35">
      <c r="G113" s="1"/>
      <c r="H113" s="1"/>
      <c r="I113" s="1"/>
    </row>
    <row r="114" spans="7:9" x14ac:dyDescent="0.35">
      <c r="G114" s="1"/>
      <c r="H114" s="1"/>
      <c r="I114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Krivosheev</dc:creator>
  <cp:lastModifiedBy>Tatiana Krivosheev</cp:lastModifiedBy>
  <cp:lastPrinted>2020-04-05T21:26:56Z</cp:lastPrinted>
  <dcterms:created xsi:type="dcterms:W3CDTF">2020-04-01T02:03:56Z</dcterms:created>
  <dcterms:modified xsi:type="dcterms:W3CDTF">2020-04-08T22:39:33Z</dcterms:modified>
</cp:coreProperties>
</file>