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up\Desktop\Injection_well_stock_profitability\input\Экономика\"/>
    </mc:Choice>
  </mc:AlternateContent>
  <bookViews>
    <workbookView xWindow="0" yWindow="0" windowWidth="38400" windowHeight="16056"/>
  </bookViews>
  <sheets>
    <sheet name="Табл." sheetId="1" r:id="rId1"/>
  </sheets>
  <definedNames>
    <definedName name="_xlnm._FilterDatabase" localSheetId="0" hidden="1">Табл.!$A$1:$O$16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N18" i="1"/>
  <c r="M18" i="1"/>
  <c r="L18" i="1"/>
  <c r="K18" i="1"/>
  <c r="J18" i="1"/>
  <c r="I18" i="1"/>
  <c r="H18" i="1"/>
  <c r="G18" i="1"/>
  <c r="F18" i="1"/>
  <c r="E18" i="1"/>
  <c r="D18" i="1"/>
  <c r="O7" i="1" l="1"/>
  <c r="K6" i="1"/>
  <c r="E6" i="1"/>
  <c r="H6" i="1" l="1"/>
  <c r="N6" i="1"/>
  <c r="F6" i="1"/>
  <c r="L6" i="1"/>
  <c r="D6" i="1"/>
  <c r="J6" i="1"/>
  <c r="G6" i="1"/>
  <c r="M6" i="1"/>
  <c r="C6" i="1"/>
  <c r="I6" i="1"/>
  <c r="O6" i="1"/>
  <c r="O10" i="1"/>
  <c r="O12" i="1" l="1"/>
  <c r="O18" i="1" s="1"/>
</calcChain>
</file>

<file path=xl/sharedStrings.xml><?xml version="1.0" encoding="utf-8"?>
<sst xmlns="http://schemas.openxmlformats.org/spreadsheetml/2006/main" count="40" uniqueCount="36">
  <si>
    <t>Курс валюты</t>
  </si>
  <si>
    <t>Обменный курс, руб/дол</t>
  </si>
  <si>
    <t>Налоговые ставки</t>
  </si>
  <si>
    <t>Коэфф. в пошлине на нефть</t>
  </si>
  <si>
    <t>Таможенная пошлина на нефть из России, дол/тонна</t>
  </si>
  <si>
    <t>Базовая ставка НДПИ на нефть, руб/т</t>
  </si>
  <si>
    <t>Ккорр для расчета НДПИ</t>
  </si>
  <si>
    <t>Коэффициент Кман для расчета НДПИ и акциза, руб/т</t>
  </si>
  <si>
    <t>КАБДТ с учетом НБУГ и НДФО для расчета НДПИ на нефть, руб/т</t>
  </si>
  <si>
    <t>НДПИ на нефть, руб/т</t>
  </si>
  <si>
    <t>Urals (средний), дол/бар</t>
  </si>
  <si>
    <t>Netback УУН Холмогоры - FOB Новороссийск, руб/тн (с учетом дисконта Трейдингу)</t>
  </si>
  <si>
    <t>Транспортные расходы для лицензионных участков III-IV группы НДД: поставка УУН Холмогоры - FOB Новороссийск, руб./т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</si>
  <si>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</si>
  <si>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</si>
  <si>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</si>
  <si>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</si>
  <si>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</si>
  <si>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</si>
  <si>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</si>
  <si>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</si>
  <si>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</si>
  <si>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</si>
  <si>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</si>
  <si>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</si>
  <si>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Цены на нефть (цены внутр. рынка указаны без НДС и трансп-ки)</t>
  </si>
  <si>
    <t>Ед.изм.</t>
  </si>
  <si>
    <t>руб./тн</t>
  </si>
  <si>
    <t>$/bll</t>
  </si>
  <si>
    <t>руб/$</t>
  </si>
  <si>
    <t>руб/тн</t>
  </si>
  <si>
    <t>%</t>
  </si>
  <si>
    <t>$/тн</t>
  </si>
  <si>
    <t xml:space="preserve">Кц (коэф-т, характ-щий динамику мировых цен на нефть) </t>
  </si>
  <si>
    <t>к-т</t>
  </si>
  <si>
    <t>6+6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</si>
</sst>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-* #,##0.00_-;\-* #,##0.00_-;_-* &quot;-&quot;??_-;_-@_-"/>
    <numFmt numFmtId="166" formatCode="_-* #,##0.00_р_._-;\-* #,##0.00_р_._-;_-* &quot;-&quot;??_р_.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0" tint="-0.3499862666707357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2" fillId="0" borderId="0"/>
    <xf numFmtId="165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0" fontId="15" fillId="2" borderId="0" applyFont="0" applyAlignment="0">
      <alignment horizontal="right" vertical="center"/>
    </xf>
    <xf numFmtId="0" fontId="12" fillId="0" borderId="0"/>
    <xf numFmtId="166" fontId="12" fillId="0" borderId="0" applyFont="0" applyFill="0" applyBorder="0" applyAlignment="0" applyProtection="0"/>
    <xf numFmtId="0" fontId="13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vertical="center"/>
    </xf>
    <xf numFmtId="0" fontId="1" fillId="3" borderId="3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0" fontId="1" fillId="3" borderId="4" xfId="0" applyFont="1" applyFill="1" applyBorder="1" applyAlignment="1" applyProtection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2" fillId="2" borderId="4" xfId="0" applyNumberFormat="1" applyFont="1" applyFill="1" applyBorder="1" applyAlignment="1" applyProtection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9" fontId="2" fillId="2" borderId="4" xfId="0" applyNumberFormat="1" applyFont="1" applyFill="1" applyBorder="1" applyAlignment="1" applyProtection="1">
      <alignment horizontal="center" vertical="center" wrapText="1"/>
    </xf>
    <xf numFmtId="164" fontId="2" fillId="2" borderId="4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 applyProtection="1">
      <alignment horizontal="center" vertical="center" wrapText="1"/>
    </xf>
    <xf numFmtId="2" fontId="1" fillId="2" borderId="4" xfId="0" applyNumberFormat="1" applyFont="1" applyFill="1" applyBorder="1" applyAlignment="1" applyProtection="1">
      <alignment horizontal="center" vertical="center" wrapText="1"/>
    </xf>
    <xf numFmtId="9" fontId="1" fillId="2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 applyProtection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/>
    <xf numFmtId="0" fontId="4" fillId="4" borderId="2" xfId="0" applyFont="1" applyFill="1" applyBorder="1" applyAlignment="1">
      <alignment horizontal="center" vertical="center" wrapText="1"/>
    </xf>
    <xf numFmtId="164" fontId="0" fillId="5" borderId="0" xfId="0" applyNumberFormat="1" applyFill="1"/>
    <xf numFmtId="0" fontId="4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 applyProtection="1">
      <alignment horizontal="left"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</cellXfs>
  <cellStyles count="9">
    <cellStyle name="Обычный" xfId="0" builtinId="0"/>
    <cellStyle name="Обычный 10 2" xfId="8"/>
    <cellStyle name="Обычный 2" xfId="1"/>
    <cellStyle name="Обычный 2 8" xfId="6"/>
    <cellStyle name="Процентный 2 5" xfId="3"/>
    <cellStyle name="Процентный 3 2" xfId="5"/>
    <cellStyle name="Финансовый 14" xfId="7"/>
    <cellStyle name="Финансовый 2 2" xfId="4"/>
    <cellStyle name="Финансовый 2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topLeftCell="A16" workbookViewId="0">
      <selection activeCell="F3" sqref="F3"/>
    </sheetView>
  </sheetViews>
  <sheetFormatPr defaultRowHeight="14.4" x14ac:dyDescent="0.3"/>
  <cols>
    <col min="1" max="1" width="70" style="1" customWidth="1"/>
    <col min="2" max="2" width="7.21875" style="21" bestFit="1" customWidth="1"/>
    <col min="3" max="14" width="10.6640625" customWidth="1"/>
    <col min="15" max="15" width="10.6640625" style="37" customWidth="1"/>
  </cols>
  <sheetData>
    <row r="1" spans="1:15" s="4" customFormat="1" ht="20.7" customHeight="1" x14ac:dyDescent="0.3">
      <c r="A1" s="45" t="s">
        <v>35</v>
      </c>
      <c r="B1" s="13" t="s">
        <v>26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10">
        <v>2023</v>
      </c>
    </row>
    <row r="2" spans="1:15" ht="15.6" x14ac:dyDescent="0.3">
      <c r="A2" s="5" t="s">
        <v>0</v>
      </c>
      <c r="B2" s="1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5.6" x14ac:dyDescent="0.3">
      <c r="A3" s="48" t="s">
        <v>1</v>
      </c>
      <c r="B3" s="15" t="s">
        <v>29</v>
      </c>
      <c r="C3" s="22">
        <v>69.232500000000002</v>
      </c>
      <c r="D3" s="22">
        <v>73.028400000000005</v>
      </c>
      <c r="E3" s="22">
        <v>76.0852</v>
      </c>
      <c r="F3" s="22">
        <v>80.8947</v>
      </c>
      <c r="G3" s="22">
        <v>78.951599999999999</v>
      </c>
      <c r="H3" s="22">
        <v>83.1614</v>
      </c>
      <c r="I3" s="22">
        <v>77.599999999999994</v>
      </c>
      <c r="J3" s="22">
        <v>77.3</v>
      </c>
      <c r="K3" s="22">
        <v>77.099999999999994</v>
      </c>
      <c r="L3" s="22">
        <v>76.83</v>
      </c>
      <c r="M3" s="22">
        <v>76.7</v>
      </c>
      <c r="N3" s="22">
        <v>76.5</v>
      </c>
      <c r="O3" s="28">
        <v>76.948650000000001</v>
      </c>
    </row>
    <row r="4" spans="1:15" ht="15.6" x14ac:dyDescent="0.3">
      <c r="A4" s="7" t="s">
        <v>2</v>
      </c>
      <c r="B4" s="16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5.6" x14ac:dyDescent="0.3">
      <c r="A5" s="6" t="s">
        <v>3</v>
      </c>
      <c r="B5" s="15" t="s">
        <v>31</v>
      </c>
      <c r="C5" s="24">
        <v>0.3</v>
      </c>
      <c r="D5" s="24">
        <v>0.3</v>
      </c>
      <c r="E5" s="24">
        <v>0.3</v>
      </c>
      <c r="F5" s="24">
        <v>0.3</v>
      </c>
      <c r="G5" s="24">
        <v>0.3</v>
      </c>
      <c r="H5" s="24">
        <v>0.3</v>
      </c>
      <c r="I5" s="24">
        <v>0.3</v>
      </c>
      <c r="J5" s="24">
        <v>0.3</v>
      </c>
      <c r="K5" s="24">
        <v>0.3</v>
      </c>
      <c r="L5" s="24">
        <v>0.3</v>
      </c>
      <c r="M5" s="24">
        <v>0.3</v>
      </c>
      <c r="N5" s="24">
        <v>0.3</v>
      </c>
      <c r="O5" s="29">
        <v>0.3</v>
      </c>
    </row>
    <row r="6" spans="1:15" ht="15.6" x14ac:dyDescent="0.3">
      <c r="A6" s="6" t="s">
        <v>33</v>
      </c>
      <c r="B6" s="15" t="s">
        <v>34</v>
      </c>
      <c r="C6" s="22">
        <f>ROUND(C3*(C14-15)/261,4)</f>
        <v>9.0241000000000007</v>
      </c>
      <c r="D6" s="22">
        <f t="shared" ref="D6:O6" si="0">ROUND(D3*(D14-15)/261,4)</f>
        <v>9.6112000000000002</v>
      </c>
      <c r="E6" s="22">
        <f t="shared" si="0"/>
        <v>9.8153000000000006</v>
      </c>
      <c r="F6" s="22">
        <f t="shared" si="0"/>
        <v>13.6281</v>
      </c>
      <c r="G6" s="22">
        <f t="shared" si="0"/>
        <v>11.646100000000001</v>
      </c>
      <c r="H6" s="22">
        <f t="shared" si="0"/>
        <v>12.888400000000001</v>
      </c>
      <c r="I6" s="22">
        <f t="shared" si="0"/>
        <v>13.676600000000001</v>
      </c>
      <c r="J6" s="22">
        <f t="shared" si="0"/>
        <v>13.564500000000001</v>
      </c>
      <c r="K6" s="22">
        <f t="shared" si="0"/>
        <v>13.4703</v>
      </c>
      <c r="L6" s="22">
        <f t="shared" si="0"/>
        <v>13.334899999999999</v>
      </c>
      <c r="M6" s="22">
        <f t="shared" si="0"/>
        <v>13.253500000000001</v>
      </c>
      <c r="N6" s="22">
        <f t="shared" si="0"/>
        <v>13.218999999999999</v>
      </c>
      <c r="O6" s="28">
        <f t="shared" si="0"/>
        <v>12.2317</v>
      </c>
    </row>
    <row r="7" spans="1:15" ht="15.6" x14ac:dyDescent="0.3">
      <c r="A7" s="49" t="s">
        <v>4</v>
      </c>
      <c r="B7" s="17" t="s">
        <v>32</v>
      </c>
      <c r="C7" s="12">
        <v>100.3</v>
      </c>
      <c r="D7" s="12">
        <v>76.900000000000006</v>
      </c>
      <c r="E7" s="38">
        <v>85</v>
      </c>
      <c r="F7" s="38">
        <v>85.7</v>
      </c>
      <c r="G7" s="38">
        <v>86.4</v>
      </c>
      <c r="H7" s="38">
        <v>97</v>
      </c>
      <c r="I7" s="38">
        <v>93.6</v>
      </c>
      <c r="J7" s="38">
        <v>108.2</v>
      </c>
      <c r="K7" s="38">
        <v>107.8</v>
      </c>
      <c r="L7" s="38">
        <v>107.4</v>
      </c>
      <c r="M7" s="38">
        <v>106.8</v>
      </c>
      <c r="N7" s="38">
        <v>106.3</v>
      </c>
      <c r="O7" s="30">
        <f>ROUNDDOWN((29.2+(O14*7.3-182.5)*O5),1)</f>
        <v>98.1</v>
      </c>
    </row>
    <row r="8" spans="1:15" ht="15.6" x14ac:dyDescent="0.3">
      <c r="A8" s="49" t="s">
        <v>5</v>
      </c>
      <c r="B8" s="18" t="s">
        <v>27</v>
      </c>
      <c r="C8" s="12">
        <v>919</v>
      </c>
      <c r="D8" s="12">
        <v>919</v>
      </c>
      <c r="E8" s="38">
        <v>919</v>
      </c>
      <c r="F8" s="38">
        <v>919</v>
      </c>
      <c r="G8" s="38">
        <v>919</v>
      </c>
      <c r="H8" s="38">
        <v>919</v>
      </c>
      <c r="I8" s="38">
        <v>919</v>
      </c>
      <c r="J8" s="38">
        <v>919</v>
      </c>
      <c r="K8" s="38">
        <v>919</v>
      </c>
      <c r="L8" s="38">
        <v>919</v>
      </c>
      <c r="M8" s="38">
        <v>919</v>
      </c>
      <c r="N8" s="38">
        <v>919</v>
      </c>
      <c r="O8" s="30">
        <v>919</v>
      </c>
    </row>
    <row r="9" spans="1:15" ht="15.6" x14ac:dyDescent="0.3">
      <c r="A9" s="8" t="s">
        <v>6</v>
      </c>
      <c r="B9" s="17"/>
      <c r="C9" s="12">
        <v>0.83299999999999996</v>
      </c>
      <c r="D9" s="12">
        <v>0.83299999999999996</v>
      </c>
      <c r="E9" s="38">
        <v>0.83299999999999996</v>
      </c>
      <c r="F9" s="38">
        <v>0.83299999999999996</v>
      </c>
      <c r="G9" s="38">
        <v>0.83299999999999996</v>
      </c>
      <c r="H9" s="38">
        <v>0.83299999999999996</v>
      </c>
      <c r="I9" s="38">
        <v>0.83299999999999996</v>
      </c>
      <c r="J9" s="38">
        <v>0.83299999999999996</v>
      </c>
      <c r="K9" s="38">
        <v>0.83299999999999996</v>
      </c>
      <c r="L9" s="38">
        <v>0.83299999999999996</v>
      </c>
      <c r="M9" s="38">
        <v>0.83299999999999996</v>
      </c>
      <c r="N9" s="38">
        <v>0.83299999999999996</v>
      </c>
      <c r="O9" s="30">
        <v>0.83299999999999996</v>
      </c>
    </row>
    <row r="10" spans="1:15" ht="15.6" x14ac:dyDescent="0.3">
      <c r="A10" s="48" t="s">
        <v>7</v>
      </c>
      <c r="B10" s="18" t="s">
        <v>27</v>
      </c>
      <c r="C10" s="25">
        <v>5784.37</v>
      </c>
      <c r="D10" s="25">
        <v>4678.03</v>
      </c>
      <c r="E10" s="25">
        <v>5387.2125999999998</v>
      </c>
      <c r="F10" s="25">
        <v>5774.9188999999997</v>
      </c>
      <c r="G10" s="25">
        <v>5682.2413999999999</v>
      </c>
      <c r="H10" s="25">
        <v>6719.5243</v>
      </c>
      <c r="I10" s="25">
        <v>6050.3788999999997</v>
      </c>
      <c r="J10" s="25">
        <v>6967.0954000000002</v>
      </c>
      <c r="K10" s="25">
        <v>6923.3795</v>
      </c>
      <c r="L10" s="25">
        <v>6873.5344999999998</v>
      </c>
      <c r="M10" s="25">
        <v>6823.5694999999996</v>
      </c>
      <c r="N10" s="25">
        <v>6773.9143999999997</v>
      </c>
      <c r="O10" s="31">
        <f>ROUND(O7*O9*O3,2)</f>
        <v>6288.04</v>
      </c>
    </row>
    <row r="11" spans="1:15" ht="15.6" x14ac:dyDescent="0.3">
      <c r="A11" s="49" t="s">
        <v>8</v>
      </c>
      <c r="B11" s="18" t="s">
        <v>27</v>
      </c>
      <c r="C11" s="26">
        <v>1475.2739999999999</v>
      </c>
      <c r="D11" s="26">
        <v>1386.922</v>
      </c>
      <c r="E11" s="39">
        <v>1423.7239999999999</v>
      </c>
      <c r="F11" s="39">
        <v>1459.4828</v>
      </c>
      <c r="G11" s="39">
        <v>1151.095</v>
      </c>
      <c r="H11" s="39">
        <v>1486.7931000000001</v>
      </c>
      <c r="I11" s="39">
        <v>1345.1673190082643</v>
      </c>
      <c r="J11" s="39">
        <v>1319.7233190082643</v>
      </c>
      <c r="K11" s="39">
        <v>220.55371900826447</v>
      </c>
      <c r="L11" s="39">
        <v>220.55371900826447</v>
      </c>
      <c r="M11" s="39">
        <v>220.55371900826447</v>
      </c>
      <c r="N11" s="39">
        <v>153.68581900826447</v>
      </c>
      <c r="O11" s="32">
        <v>988.62737617079893</v>
      </c>
    </row>
    <row r="12" spans="1:15" ht="15.6" x14ac:dyDescent="0.3">
      <c r="A12" s="8" t="s">
        <v>9</v>
      </c>
      <c r="B12" s="18" t="s">
        <v>27</v>
      </c>
      <c r="C12" s="32">
        <v>15980.791899999998</v>
      </c>
      <c r="D12" s="32">
        <v>15325.6448</v>
      </c>
      <c r="E12" s="40">
        <v>16259.197300000002</v>
      </c>
      <c r="F12" s="40">
        <v>20186.625600000003</v>
      </c>
      <c r="G12" s="40">
        <v>17964.102300000002</v>
      </c>
      <c r="H12" s="40">
        <v>20478.756999999998</v>
      </c>
      <c r="I12" s="40">
        <v>20392.341619008264</v>
      </c>
      <c r="J12" s="40">
        <v>21180.594219008264</v>
      </c>
      <c r="K12" s="40">
        <v>19951.138919008266</v>
      </c>
      <c r="L12" s="40">
        <v>19776.861319008265</v>
      </c>
      <c r="M12" s="40">
        <v>19652.089719008265</v>
      </c>
      <c r="N12" s="40">
        <v>19503.861219008264</v>
      </c>
      <c r="O12" s="32">
        <f>ROUND((919*O6),4)+428+O10+O11</f>
        <v>18945.599676170801</v>
      </c>
    </row>
    <row r="13" spans="1:15" ht="15.6" x14ac:dyDescent="0.3">
      <c r="A13" s="7" t="s">
        <v>25</v>
      </c>
      <c r="B13" s="16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.6" x14ac:dyDescent="0.3">
      <c r="A14" s="49" t="s">
        <v>10</v>
      </c>
      <c r="B14" s="17" t="s">
        <v>28</v>
      </c>
      <c r="C14" s="23">
        <v>49.02</v>
      </c>
      <c r="D14" s="23">
        <v>49.35</v>
      </c>
      <c r="E14" s="41">
        <v>48.67</v>
      </c>
      <c r="F14" s="41">
        <v>58.97</v>
      </c>
      <c r="G14" s="41">
        <v>53.5</v>
      </c>
      <c r="H14" s="41">
        <v>55.45</v>
      </c>
      <c r="I14" s="41">
        <v>61</v>
      </c>
      <c r="J14" s="41">
        <v>60.8</v>
      </c>
      <c r="K14" s="41">
        <v>60.599999999999994</v>
      </c>
      <c r="L14" s="41">
        <v>60.3</v>
      </c>
      <c r="M14" s="41">
        <v>60.099999999999994</v>
      </c>
      <c r="N14" s="41">
        <v>60.099999999999994</v>
      </c>
      <c r="O14" s="33">
        <v>56.488333333333337</v>
      </c>
    </row>
    <row r="15" spans="1:15" ht="31.2" x14ac:dyDescent="0.3">
      <c r="A15" s="47" t="s">
        <v>11</v>
      </c>
      <c r="B15" s="18" t="s">
        <v>27</v>
      </c>
      <c r="C15" s="34">
        <v>17351</v>
      </c>
      <c r="D15" s="34">
        <v>19234.5</v>
      </c>
      <c r="E15" s="42">
        <v>19872</v>
      </c>
      <c r="F15" s="42">
        <v>27615.5</v>
      </c>
      <c r="G15" s="42">
        <v>23976</v>
      </c>
      <c r="H15" s="42">
        <v>26523.5</v>
      </c>
      <c r="I15" s="42">
        <v>28473.312197987001</v>
      </c>
      <c r="J15" s="42">
        <v>28055.510959390394</v>
      </c>
      <c r="K15" s="42">
        <v>27864.601110877604</v>
      </c>
      <c r="L15" s="42">
        <v>27598.870914277839</v>
      </c>
      <c r="M15" s="42">
        <v>27444.614152498201</v>
      </c>
      <c r="N15" s="42">
        <v>27373.369887655004</v>
      </c>
      <c r="O15" s="34">
        <v>25286.720000000001</v>
      </c>
    </row>
    <row r="16" spans="1:15" ht="31.2" x14ac:dyDescent="0.3">
      <c r="A16" s="50" t="s">
        <v>12</v>
      </c>
      <c r="B16" s="19" t="s">
        <v>30</v>
      </c>
      <c r="C16" s="27">
        <v>4127.3180000000002</v>
      </c>
      <c r="D16" s="27">
        <v>4127.3180000000002</v>
      </c>
      <c r="E16" s="27">
        <v>4127.3180000000002</v>
      </c>
      <c r="F16" s="27">
        <v>4202.5496999999996</v>
      </c>
      <c r="G16" s="27">
        <v>4202.5496999999996</v>
      </c>
      <c r="H16" s="27">
        <v>4202.5496999999996</v>
      </c>
      <c r="I16" s="27">
        <v>4186.2664999999997</v>
      </c>
      <c r="J16" s="27">
        <v>4180.7044999999998</v>
      </c>
      <c r="K16" s="27">
        <v>4176.9964999999993</v>
      </c>
      <c r="L16" s="27">
        <v>4171.9907000000003</v>
      </c>
      <c r="M16" s="27">
        <v>4169.5805</v>
      </c>
      <c r="N16" s="27">
        <v>4165.8724999999995</v>
      </c>
      <c r="O16" s="35">
        <v>4170.0845249999993</v>
      </c>
    </row>
    <row r="17" spans="1:15" x14ac:dyDescent="0.3">
      <c r="A17" s="2"/>
      <c r="B17" s="20"/>
      <c r="C17" s="3"/>
      <c r="D17" s="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36"/>
    </row>
    <row r="18" spans="1:15" x14ac:dyDescent="0.3">
      <c r="C18" s="46">
        <f>C15-C12</f>
        <v>1370.2081000000017</v>
      </c>
      <c r="D18" s="46">
        <f t="shared" ref="D18:N18" si="1">D15-D12</f>
        <v>3908.8552</v>
      </c>
      <c r="E18" s="46">
        <f t="shared" si="1"/>
        <v>3612.8026999999984</v>
      </c>
      <c r="F18" s="46">
        <f t="shared" si="1"/>
        <v>7428.874399999997</v>
      </c>
      <c r="G18" s="46">
        <f t="shared" si="1"/>
        <v>6011.8976999999977</v>
      </c>
      <c r="H18" s="46">
        <f t="shared" si="1"/>
        <v>6044.7430000000022</v>
      </c>
      <c r="I18" s="46">
        <f t="shared" si="1"/>
        <v>8080.9705789787367</v>
      </c>
      <c r="J18" s="46">
        <f t="shared" si="1"/>
        <v>6874.9167403821302</v>
      </c>
      <c r="K18" s="46">
        <f t="shared" si="1"/>
        <v>7913.4621918693374</v>
      </c>
      <c r="L18" s="46">
        <f t="shared" si="1"/>
        <v>7822.0095952695738</v>
      </c>
      <c r="M18" s="46">
        <f t="shared" si="1"/>
        <v>7792.5244334899362</v>
      </c>
      <c r="N18" s="46">
        <f t="shared" si="1"/>
        <v>7869.5086686467403</v>
      </c>
      <c r="O18" s="46">
        <f>O15-O12</f>
        <v>6341.1203238292001</v>
      </c>
    </row>
    <row r="19" spans="1:15" x14ac:dyDescent="0.3">
      <c r="E19" s="44"/>
      <c r="F19" s="44"/>
      <c r="G19" s="44"/>
      <c r="H19" s="44"/>
      <c r="I19" s="44"/>
      <c r="J19" s="44"/>
      <c r="K19" s="44"/>
      <c r="L19" s="44"/>
      <c r="M19" s="44"/>
      <c r="N19" s="44"/>
    </row>
  </sheetData>
  <autoFilter ref="A1:O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Табл.</vt:lpstr>
    </vt:vector>
  </TitlesOfParts>
  <Company>SN-MNG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Землянушина Софья Сергеевна</dc:creator>
  <cp:lastModifiedBy>Anastasia</cp:lastModifiedBy>
  <dcterms:created xsi:type="dcterms:W3CDTF">2023-01-13T08:37:33Z</dcterms:created>
  <dcterms:modified xsi:type="dcterms:W3CDTF">2023-08-29T12:40:19Z</dcterms:modified>
</cp:coreProperties>
</file>