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xr:revisionPtr revIDLastSave="0" documentId="13_ncr:1_{E739C2EB-FA62-4E7F-83C9-DE81D38093F4}" xr6:coauthVersionLast="46" xr6:coauthVersionMax="46" xr10:uidLastSave="{00000000-0000-0000-0000-000000000000}"/>
  <bookViews>
    <workbookView xWindow="-110" yWindow="-110" windowWidth="19420" windowHeight="10420" xr2:uid="{0B7865E7-2044-43C9-83DD-FEBA06177849}"/>
  </bookViews>
  <sheets>
    <sheet name="Лист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2" i="1" l="1"/>
  <c r="E42" i="1"/>
  <c r="N1" i="1" l="1" a="1"/>
  <c r="N1" i="1" l="1"/>
  <c r="B27" i="1"/>
  <c r="L27" i="1"/>
  <c r="AA27" i="1"/>
  <c r="Z27" i="1"/>
  <c r="J27" i="1"/>
  <c r="Y27" i="1"/>
  <c r="Q27" i="1"/>
  <c r="I27" i="1"/>
  <c r="T27" i="1"/>
  <c r="S27" i="1"/>
  <c r="K27" i="1"/>
  <c r="X27" i="1"/>
  <c r="P27" i="1"/>
  <c r="H27" i="1"/>
  <c r="W27" i="1"/>
  <c r="O27" i="1"/>
  <c r="G27" i="1"/>
  <c r="AD27" i="1"/>
  <c r="V27" i="1"/>
  <c r="N27" i="1"/>
  <c r="F27" i="1"/>
  <c r="AC27" i="1"/>
  <c r="U27" i="1"/>
  <c r="M27" i="1"/>
  <c r="E27" i="1"/>
  <c r="AB27" i="1"/>
  <c r="D27" i="1"/>
  <c r="C27" i="1"/>
  <c r="R27" i="1"/>
  <c r="B30" i="1"/>
  <c r="F30" i="1"/>
  <c r="G30" i="1"/>
  <c r="E30" i="1"/>
  <c r="C30" i="1"/>
  <c r="D30" i="1"/>
  <c r="C8" i="1"/>
  <c r="C6" i="1"/>
  <c r="AJ6" i="1"/>
  <c r="E6" i="1"/>
  <c r="M6" i="1"/>
  <c r="U6" i="1"/>
  <c r="AC6" i="1"/>
  <c r="AK6" i="1"/>
  <c r="F6" i="1"/>
  <c r="N6" i="1"/>
  <c r="V6" i="1"/>
  <c r="AD6" i="1"/>
  <c r="AL6" i="1"/>
  <c r="AE6" i="1"/>
  <c r="W6" i="1"/>
  <c r="G6" i="1"/>
  <c r="O6" i="1"/>
  <c r="H6" i="1"/>
  <c r="P6" i="1"/>
  <c r="X6" i="1"/>
  <c r="AF6" i="1"/>
  <c r="AN6" i="1"/>
  <c r="R6" i="1"/>
  <c r="AH6" i="1"/>
  <c r="S6" i="1"/>
  <c r="AI6" i="1"/>
  <c r="L6" i="1"/>
  <c r="AB6" i="1"/>
  <c r="I6" i="1"/>
  <c r="Q6" i="1"/>
  <c r="Y6" i="1"/>
  <c r="AG6" i="1"/>
  <c r="J6" i="1"/>
  <c r="Z6" i="1"/>
  <c r="K6" i="1"/>
  <c r="AA6" i="1"/>
  <c r="D6" i="1"/>
  <c r="T6" i="1"/>
  <c r="AM6" i="1"/>
  <c r="B6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<sst xmlns="http://schemas.openxmlformats.org/spreadsheetml/2006/main" count="44" uniqueCount="32">
  <si>
    <t>Диаметр штуцера</t>
  </si>
  <si>
    <t>Диаметр штуцера, мм</t>
  </si>
  <si>
    <t>Диаметр трубы, мм</t>
  </si>
  <si>
    <t>Буферное давление, атм</t>
  </si>
  <si>
    <t>Обводненность, %</t>
  </si>
  <si>
    <t>Температура на входе, С</t>
  </si>
  <si>
    <t>Плотность нефти, кг/м3</t>
  </si>
  <si>
    <t>Плотность газа, кг/м3</t>
  </si>
  <si>
    <t>ГФ, м3/м3</t>
  </si>
  <si>
    <t>Давление</t>
  </si>
  <si>
    <t>Дебит</t>
  </si>
  <si>
    <t>PVT</t>
  </si>
  <si>
    <t>Ответ</t>
  </si>
  <si>
    <t>Глубина скважины, м</t>
  </si>
  <si>
    <t>Дебит, м3/сут</t>
  </si>
  <si>
    <t>Температура пластовая, С</t>
  </si>
  <si>
    <t>Давление линейное, атм</t>
  </si>
  <si>
    <t>Давление забойное, атм</t>
  </si>
  <si>
    <t>Температура на устье, С</t>
  </si>
  <si>
    <t xml:space="preserve">Дебит жидкости </t>
  </si>
  <si>
    <t xml:space="preserve">Вариант 7 </t>
  </si>
  <si>
    <t>Диаметр НКТ, мм</t>
  </si>
  <si>
    <t>Толщина стенки НКТ, мм</t>
  </si>
  <si>
    <t>ГФ общий, м3/т</t>
  </si>
  <si>
    <t>Глубина клапана, м</t>
  </si>
  <si>
    <t>Текущий забой, м</t>
  </si>
  <si>
    <t>Начало перфорации, м</t>
  </si>
  <si>
    <t xml:space="preserve">Давление </t>
  </si>
  <si>
    <t>После клапана</t>
  </si>
  <si>
    <t>До клапана</t>
  </si>
  <si>
    <t>Дебит газа, м3/сут</t>
  </si>
  <si>
    <t>Температура пласта, 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</si>
</sst>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4" borderId="1" xfId="0" applyFill="1" applyBorder="1"/>
    <xf numFmtId="0" fontId="0" fillId="2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/>
    <xf numFmtId="0" fontId="0" fillId="5" borderId="1" xfId="0" applyFill="1" applyBorder="1"/>
    <xf numFmtId="0" fontId="0" fillId="4" borderId="1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3" borderId="4" xfId="0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0" fontId="0" fillId="0" borderId="0" xfId="0" applyAlignment="1"/>
    <xf numFmtId="0" fontId="0" fillId="0" borderId="1" xfId="0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9" borderId="1" xfId="0" applyFill="1" applyBorder="1"/>
    <xf numFmtId="0" fontId="0" fillId="0" borderId="0" xfId="0"/>
    <xf numFmtId="0" fontId="0" fillId="0" borderId="1" xfId="0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Зависимость дебита от давления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6.5358705161854769E-2"/>
          <c:y val="0.17113480606590842"/>
          <c:w val="0.8899945319335083"/>
          <c:h val="0.61498432487605714"/>
        </c:manualLayout>
      </c:layout>
      <c:lineChart>
        <c:grouping val="standard"/>
        <c:varyColors val="0"/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Лист1!$B$5:$AN$5</c:f>
              <c:numCache>
                <c:formatCode>General</c:formatCode>
                <c:ptCount val="39"/>
                <c:pt idx="0">
                  <c:v>18.399999999999999</c:v>
                </c:pt>
                <c:pt idx="1">
                  <c:v>18</c:v>
                </c:pt>
                <c:pt idx="2">
                  <c:v>17.600000000000001</c:v>
                </c:pt>
                <c:pt idx="3">
                  <c:v>17.2</c:v>
                </c:pt>
                <c:pt idx="4">
                  <c:v>16.8</c:v>
                </c:pt>
                <c:pt idx="5">
                  <c:v>16.399999999999999</c:v>
                </c:pt>
                <c:pt idx="6">
                  <c:v>16</c:v>
                </c:pt>
                <c:pt idx="7">
                  <c:v>15.6</c:v>
                </c:pt>
                <c:pt idx="8">
                  <c:v>15.2</c:v>
                </c:pt>
                <c:pt idx="9">
                  <c:v>14.8</c:v>
                </c:pt>
                <c:pt idx="10">
                  <c:v>14.4</c:v>
                </c:pt>
                <c:pt idx="11">
                  <c:v>14</c:v>
                </c:pt>
                <c:pt idx="12">
                  <c:v>13.6</c:v>
                </c:pt>
                <c:pt idx="13">
                  <c:v>13.2</c:v>
                </c:pt>
                <c:pt idx="14">
                  <c:v>12.8</c:v>
                </c:pt>
                <c:pt idx="15">
                  <c:v>12.4</c:v>
                </c:pt>
                <c:pt idx="16">
                  <c:v>12</c:v>
                </c:pt>
                <c:pt idx="17">
                  <c:v>11.6</c:v>
                </c:pt>
                <c:pt idx="18">
                  <c:v>11.2</c:v>
                </c:pt>
                <c:pt idx="19">
                  <c:v>10.8</c:v>
                </c:pt>
                <c:pt idx="20">
                  <c:v>10.4</c:v>
                </c:pt>
                <c:pt idx="21">
                  <c:v>10</c:v>
                </c:pt>
                <c:pt idx="22">
                  <c:v>9.6000000000000298</c:v>
                </c:pt>
                <c:pt idx="23">
                  <c:v>9.2000000000000295</c:v>
                </c:pt>
                <c:pt idx="24">
                  <c:v>8.8000000000000291</c:v>
                </c:pt>
                <c:pt idx="25">
                  <c:v>8.4000000000000394</c:v>
                </c:pt>
                <c:pt idx="26">
                  <c:v>8</c:v>
                </c:pt>
                <c:pt idx="27">
                  <c:v>7.6</c:v>
                </c:pt>
                <c:pt idx="28">
                  <c:v>7.2</c:v>
                </c:pt>
                <c:pt idx="29">
                  <c:v>6.8</c:v>
                </c:pt>
                <c:pt idx="30">
                  <c:v>6.4</c:v>
                </c:pt>
                <c:pt idx="31">
                  <c:v>6</c:v>
                </c:pt>
                <c:pt idx="32">
                  <c:v>5.6</c:v>
                </c:pt>
                <c:pt idx="33">
                  <c:v>5.2</c:v>
                </c:pt>
                <c:pt idx="34">
                  <c:v>4.8</c:v>
                </c:pt>
                <c:pt idx="35">
                  <c:v>4.4000000000000004</c:v>
                </c:pt>
                <c:pt idx="36">
                  <c:v>4.0000000000001004</c:v>
                </c:pt>
                <c:pt idx="37">
                  <c:v>3.6000000000001</c:v>
                </c:pt>
                <c:pt idx="38">
                  <c:v>3.2000000000001001</c:v>
                </c:pt>
              </c:numCache>
            </c:numRef>
          </c:cat>
          <c:val>
            <c:numRef>
              <c:f>Лист1!$B$6:$AN$6</c:f>
              <c:numCache>
                <c:formatCode>General</c:formatCode>
                <c:ptCount val="39"/>
                <c:pt idx="0">
                  <c:v>72.803692492265014</c:v>
                </c:pt>
                <c:pt idx="1">
                  <c:v>101.24722535865038</c:v>
                </c:pt>
                <c:pt idx="2">
                  <c:v>121.86438658160091</c:v>
                </c:pt>
                <c:pt idx="3">
                  <c:v>138.20195010154271</c:v>
                </c:pt>
                <c:pt idx="4">
                  <c:v>151.65012602629463</c:v>
                </c:pt>
                <c:pt idx="5">
                  <c:v>162.92854245055014</c:v>
                </c:pt>
                <c:pt idx="6">
                  <c:v>172.46774944792932</c:v>
                </c:pt>
                <c:pt idx="7">
                  <c:v>180.5497141935617</c:v>
                </c:pt>
                <c:pt idx="8">
                  <c:v>187.37091533037173</c:v>
                </c:pt>
                <c:pt idx="9">
                  <c:v>193.07459110186508</c:v>
                </c:pt>
                <c:pt idx="10">
                  <c:v>197.76881173750508</c:v>
                </c:pt>
                <c:pt idx="11">
                  <c:v>201.53733406243572</c:v>
                </c:pt>
                <c:pt idx="12">
                  <c:v>204.44648363541623</c:v>
                </c:pt>
                <c:pt idx="13">
                  <c:v>206.54971206569874</c:v>
                </c:pt>
                <c:pt idx="14">
                  <c:v>207.89072410864054</c:v>
                </c:pt>
                <c:pt idx="15">
                  <c:v>208.50568747266539</c:v>
                </c:pt>
                <c:pt idx="16">
                  <c:v>208.42483298010907</c:v>
                </c:pt>
                <c:pt idx="17">
                  <c:v>207.6736366589783</c:v>
                </c:pt>
                <c:pt idx="18">
                  <c:v>207.20538129786621</c:v>
                </c:pt>
                <c:pt idx="19">
                  <c:v>207.20538129786621</c:v>
                </c:pt>
                <c:pt idx="20">
                  <c:v>207.20538129786621</c:v>
                </c:pt>
                <c:pt idx="21">
                  <c:v>207.20538129786621</c:v>
                </c:pt>
                <c:pt idx="22">
                  <c:v>207.20538129786621</c:v>
                </c:pt>
                <c:pt idx="23">
                  <c:v>207.20538129786621</c:v>
                </c:pt>
                <c:pt idx="24">
                  <c:v>207.20538129786621</c:v>
                </c:pt>
                <c:pt idx="25">
                  <c:v>207.20538129786621</c:v>
                </c:pt>
                <c:pt idx="26">
                  <c:v>207.20538129786621</c:v>
                </c:pt>
                <c:pt idx="27">
                  <c:v>207.20538129786621</c:v>
                </c:pt>
                <c:pt idx="28">
                  <c:v>207.20538129786621</c:v>
                </c:pt>
                <c:pt idx="29">
                  <c:v>207.20538129786621</c:v>
                </c:pt>
                <c:pt idx="30">
                  <c:v>207.20538129786621</c:v>
                </c:pt>
                <c:pt idx="31">
                  <c:v>207.20538129786621</c:v>
                </c:pt>
                <c:pt idx="32">
                  <c:v>207.20538129786621</c:v>
                </c:pt>
                <c:pt idx="33">
                  <c:v>207.20538129786621</c:v>
                </c:pt>
                <c:pt idx="34">
                  <c:v>207.20538129786621</c:v>
                </c:pt>
                <c:pt idx="35">
                  <c:v>207.20538129786621</c:v>
                </c:pt>
                <c:pt idx="36">
                  <c:v>207.20538129786621</c:v>
                </c:pt>
                <c:pt idx="37">
                  <c:v>207.20538129786621</c:v>
                </c:pt>
                <c:pt idx="38">
                  <c:v>207.20538129786621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E35-4D7F-B90D-E69ED12F25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86155759"/>
        <c:axId val="686153263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numRef>
                    <c:extLst>
                      <c:ext uri="{02D57815-91ED-43cb-92C2-25804820EDAC}">
                        <c15:formulaRef>
                          <c15:sqref>Лист1!$B$5:$AN$5</c15:sqref>
                        </c15:formulaRef>
                      </c:ext>
                    </c:extLst>
                    <c:numCache>
                      <c:formatCode>General</c:formatCode>
                      <c:ptCount val="39"/>
                      <c:pt idx="0">
                        <c:v>18.399999999999999</c:v>
                      </c:pt>
                      <c:pt idx="1">
                        <c:v>18</c:v>
                      </c:pt>
                      <c:pt idx="2">
                        <c:v>17.600000000000001</c:v>
                      </c:pt>
                      <c:pt idx="3">
                        <c:v>17.2</c:v>
                      </c:pt>
                      <c:pt idx="4">
                        <c:v>16.8</c:v>
                      </c:pt>
                      <c:pt idx="5">
                        <c:v>16.399999999999999</c:v>
                      </c:pt>
                      <c:pt idx="6">
                        <c:v>16</c:v>
                      </c:pt>
                      <c:pt idx="7">
                        <c:v>15.6</c:v>
                      </c:pt>
                      <c:pt idx="8">
                        <c:v>15.2</c:v>
                      </c:pt>
                      <c:pt idx="9">
                        <c:v>14.8</c:v>
                      </c:pt>
                      <c:pt idx="10">
                        <c:v>14.4</c:v>
                      </c:pt>
                      <c:pt idx="11">
                        <c:v>14</c:v>
                      </c:pt>
                      <c:pt idx="12">
                        <c:v>13.6</c:v>
                      </c:pt>
                      <c:pt idx="13">
                        <c:v>13.2</c:v>
                      </c:pt>
                      <c:pt idx="14">
                        <c:v>12.8</c:v>
                      </c:pt>
                      <c:pt idx="15">
                        <c:v>12.4</c:v>
                      </c:pt>
                      <c:pt idx="16">
                        <c:v>12</c:v>
                      </c:pt>
                      <c:pt idx="17">
                        <c:v>11.6</c:v>
                      </c:pt>
                      <c:pt idx="18">
                        <c:v>11.2</c:v>
                      </c:pt>
                      <c:pt idx="19">
                        <c:v>10.8</c:v>
                      </c:pt>
                      <c:pt idx="20">
                        <c:v>10.4</c:v>
                      </c:pt>
                      <c:pt idx="21">
                        <c:v>10</c:v>
                      </c:pt>
                      <c:pt idx="22">
                        <c:v>9.6000000000000298</c:v>
                      </c:pt>
                      <c:pt idx="23">
                        <c:v>9.2000000000000295</c:v>
                      </c:pt>
                      <c:pt idx="24">
                        <c:v>8.8000000000000291</c:v>
                      </c:pt>
                      <c:pt idx="25">
                        <c:v>8.4000000000000394</c:v>
                      </c:pt>
                      <c:pt idx="26">
                        <c:v>8</c:v>
                      </c:pt>
                      <c:pt idx="27">
                        <c:v>7.6</c:v>
                      </c:pt>
                      <c:pt idx="28">
                        <c:v>7.2</c:v>
                      </c:pt>
                      <c:pt idx="29">
                        <c:v>6.8</c:v>
                      </c:pt>
                      <c:pt idx="30">
                        <c:v>6.4</c:v>
                      </c:pt>
                      <c:pt idx="31">
                        <c:v>6</c:v>
                      </c:pt>
                      <c:pt idx="32">
                        <c:v>5.6</c:v>
                      </c:pt>
                      <c:pt idx="33">
                        <c:v>5.2</c:v>
                      </c:pt>
                      <c:pt idx="34">
                        <c:v>4.8</c:v>
                      </c:pt>
                      <c:pt idx="35">
                        <c:v>4.4000000000000004</c:v>
                      </c:pt>
                      <c:pt idx="36">
                        <c:v>4.0000000000001004</c:v>
                      </c:pt>
                      <c:pt idx="37">
                        <c:v>3.6000000000001</c:v>
                      </c:pt>
                      <c:pt idx="38">
                        <c:v>3.2000000000001001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Лист1!$B$5:$AN$5</c15:sqref>
                        </c15:formulaRef>
                      </c:ext>
                    </c:extLst>
                    <c:numCache>
                      <c:formatCode>General</c:formatCode>
                      <c:ptCount val="39"/>
                      <c:pt idx="0">
                        <c:v>18.399999999999999</c:v>
                      </c:pt>
                      <c:pt idx="1">
                        <c:v>18</c:v>
                      </c:pt>
                      <c:pt idx="2">
                        <c:v>17.600000000000001</c:v>
                      </c:pt>
                      <c:pt idx="3">
                        <c:v>17.2</c:v>
                      </c:pt>
                      <c:pt idx="4">
                        <c:v>16.8</c:v>
                      </c:pt>
                      <c:pt idx="5">
                        <c:v>16.399999999999999</c:v>
                      </c:pt>
                      <c:pt idx="6">
                        <c:v>16</c:v>
                      </c:pt>
                      <c:pt idx="7">
                        <c:v>15.6</c:v>
                      </c:pt>
                      <c:pt idx="8">
                        <c:v>15.2</c:v>
                      </c:pt>
                      <c:pt idx="9">
                        <c:v>14.8</c:v>
                      </c:pt>
                      <c:pt idx="10">
                        <c:v>14.4</c:v>
                      </c:pt>
                      <c:pt idx="11">
                        <c:v>14</c:v>
                      </c:pt>
                      <c:pt idx="12">
                        <c:v>13.6</c:v>
                      </c:pt>
                      <c:pt idx="13">
                        <c:v>13.2</c:v>
                      </c:pt>
                      <c:pt idx="14">
                        <c:v>12.8</c:v>
                      </c:pt>
                      <c:pt idx="15">
                        <c:v>12.4</c:v>
                      </c:pt>
                      <c:pt idx="16">
                        <c:v>12</c:v>
                      </c:pt>
                      <c:pt idx="17">
                        <c:v>11.6</c:v>
                      </c:pt>
                      <c:pt idx="18">
                        <c:v>11.2</c:v>
                      </c:pt>
                      <c:pt idx="19">
                        <c:v>10.8</c:v>
                      </c:pt>
                      <c:pt idx="20">
                        <c:v>10.4</c:v>
                      </c:pt>
                      <c:pt idx="21">
                        <c:v>10</c:v>
                      </c:pt>
                      <c:pt idx="22">
                        <c:v>9.6000000000000298</c:v>
                      </c:pt>
                      <c:pt idx="23">
                        <c:v>9.2000000000000295</c:v>
                      </c:pt>
                      <c:pt idx="24">
                        <c:v>8.8000000000000291</c:v>
                      </c:pt>
                      <c:pt idx="25">
                        <c:v>8.4000000000000394</c:v>
                      </c:pt>
                      <c:pt idx="26">
                        <c:v>8</c:v>
                      </c:pt>
                      <c:pt idx="27">
                        <c:v>7.6</c:v>
                      </c:pt>
                      <c:pt idx="28">
                        <c:v>7.2</c:v>
                      </c:pt>
                      <c:pt idx="29">
                        <c:v>6.8</c:v>
                      </c:pt>
                      <c:pt idx="30">
                        <c:v>6.4</c:v>
                      </c:pt>
                      <c:pt idx="31">
                        <c:v>6</c:v>
                      </c:pt>
                      <c:pt idx="32">
                        <c:v>5.6</c:v>
                      </c:pt>
                      <c:pt idx="33">
                        <c:v>5.2</c:v>
                      </c:pt>
                      <c:pt idx="34">
                        <c:v>4.8</c:v>
                      </c:pt>
                      <c:pt idx="35">
                        <c:v>4.4000000000000004</c:v>
                      </c:pt>
                      <c:pt idx="36">
                        <c:v>4.0000000000001004</c:v>
                      </c:pt>
                      <c:pt idx="37">
                        <c:v>3.6000000000001</c:v>
                      </c:pt>
                      <c:pt idx="38">
                        <c:v>3.2000000000001001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4E35-4D7F-B90D-E69ED12F25E5}"/>
                  </c:ext>
                </c:extLst>
              </c15:ser>
            </c15:filteredLineSeries>
          </c:ext>
        </c:extLst>
      </c:lineChart>
      <c:catAx>
        <c:axId val="6861557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Давление, атм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86153263"/>
        <c:crosses val="autoZero"/>
        <c:auto val="1"/>
        <c:lblAlgn val="ctr"/>
        <c:lblOffset val="100"/>
        <c:noMultiLvlLbl val="0"/>
      </c:catAx>
      <c:valAx>
        <c:axId val="686153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861557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314324</xdr:colOff>
      <xdr:row>6</xdr:row>
      <xdr:rowOff>57150</xdr:rowOff>
    </xdr:from>
    <xdr:to>
      <xdr:col>12</xdr:col>
      <xdr:colOff>539749</xdr:colOff>
      <xdr:row>18</xdr:row>
      <xdr:rowOff>139700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F7515A46-303C-487D-98E1-CAA5CA5BA7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us/Downloads/unifloc_vba-master/UniflocVBA_7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"/>
    </sheetNames>
    <definedNames>
      <definedName name="MF_p_pipeline_atma"/>
      <definedName name="MF_q_choke_sm3day"/>
      <definedName name="PVT_encode_string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06825-8738-453F-BDC8-4F59F3488BD7}">
  <dimension ref="A1:AN49"/>
  <sheetViews>
    <sheetView tabSelected="1" topLeftCell="A34" workbookViewId="0">
      <selection activeCell="H41" sqref="H41"/>
    </sheetView>
  </sheetViews>
  <sheetFormatPr defaultRowHeight="14.5" x14ac:dyDescent="0.35"/>
  <cols>
    <col min="1" max="1" width="9.90625" customWidth="1"/>
    <col min="2" max="2" width="10.453125" bestFit="1" customWidth="1"/>
    <col min="18" max="18" width="11.26953125" bestFit="1" customWidth="1"/>
  </cols>
  <sheetData>
    <row r="1" spans="1:40" ht="58" customHeight="1" x14ac:dyDescent="0.35">
      <c r="A1" s="2" t="s">
        <v>6</v>
      </c>
      <c r="B1" s="2" t="s">
        <v>7</v>
      </c>
      <c r="C1" s="2" t="s">
        <v>8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J1" s="5">
        <v>1</v>
      </c>
      <c r="K1" s="5"/>
      <c r="M1" s="9" t="s">
        <v>11</v>
      </c>
      <c r="N1" s="1" t="str" cm="1">
        <f t="array" ref="N1">[1]!PVT_encode_string(B2/1000,A2/1000,,,C2)</f>
        <v>{"gamma_gas":0.0009,"gamma_oil":0.8348,"gamma_wat":1,"rsb_m3m3":100,"rp_m3m3":47}</v>
      </c>
    </row>
    <row r="2" spans="1:40" x14ac:dyDescent="0.35">
      <c r="A2" s="6">
        <v>834.8</v>
      </c>
      <c r="B2" s="6">
        <v>0.9</v>
      </c>
      <c r="C2" s="6">
        <v>47</v>
      </c>
      <c r="D2" s="6">
        <v>15.1</v>
      </c>
      <c r="E2" s="6">
        <v>58.3</v>
      </c>
      <c r="F2" s="6">
        <v>18.399999999999999</v>
      </c>
      <c r="G2" s="6">
        <v>20</v>
      </c>
      <c r="H2" s="6">
        <v>20</v>
      </c>
      <c r="J2" s="5"/>
      <c r="K2" s="5"/>
    </row>
    <row r="3" spans="1:40" x14ac:dyDescent="0.35">
      <c r="A3" s="7"/>
      <c r="B3" s="7"/>
      <c r="C3" s="7"/>
      <c r="D3" s="7"/>
      <c r="E3" s="7"/>
      <c r="F3" s="7"/>
      <c r="G3" s="7"/>
      <c r="H3" s="7"/>
      <c r="J3" s="5"/>
      <c r="K3" s="5"/>
    </row>
    <row r="5" spans="1:40" x14ac:dyDescent="0.35">
      <c r="A5" s="8" t="s">
        <v>9</v>
      </c>
      <c r="B5" s="10">
        <v>18.399999999999999</v>
      </c>
      <c r="C5" s="10">
        <v>18</v>
      </c>
      <c r="D5" s="10">
        <v>17.600000000000001</v>
      </c>
      <c r="E5" s="10">
        <v>17.2</v>
      </c>
      <c r="F5" s="10">
        <v>16.8</v>
      </c>
      <c r="G5" s="10">
        <v>16.399999999999999</v>
      </c>
      <c r="H5" s="10">
        <v>16</v>
      </c>
      <c r="I5" s="10">
        <v>15.6</v>
      </c>
      <c r="J5" s="10">
        <v>15.2</v>
      </c>
      <c r="K5" s="10">
        <v>14.8</v>
      </c>
      <c r="L5" s="10">
        <v>14.4</v>
      </c>
      <c r="M5" s="10">
        <v>14</v>
      </c>
      <c r="N5" s="10">
        <v>13.6</v>
      </c>
      <c r="O5" s="10">
        <v>13.2</v>
      </c>
      <c r="P5" s="10">
        <v>12.8</v>
      </c>
      <c r="Q5" s="10">
        <v>12.4</v>
      </c>
      <c r="R5" s="10">
        <v>12</v>
      </c>
      <c r="S5" s="11">
        <v>11.6</v>
      </c>
      <c r="T5" s="12">
        <v>11.2</v>
      </c>
      <c r="U5" s="10">
        <v>10.8</v>
      </c>
      <c r="V5" s="10">
        <v>10.4</v>
      </c>
      <c r="W5" s="10">
        <v>10</v>
      </c>
      <c r="X5" s="10">
        <v>9.6000000000000298</v>
      </c>
      <c r="Y5" s="10">
        <v>9.2000000000000295</v>
      </c>
      <c r="Z5" s="10">
        <v>8.8000000000000291</v>
      </c>
      <c r="AA5" s="10">
        <v>8.4000000000000394</v>
      </c>
      <c r="AB5" s="10">
        <v>8</v>
      </c>
      <c r="AC5" s="10">
        <v>7.6</v>
      </c>
      <c r="AD5" s="10">
        <v>7.2</v>
      </c>
      <c r="AE5" s="10">
        <v>6.8</v>
      </c>
      <c r="AF5" s="10">
        <v>6.4</v>
      </c>
      <c r="AG5" s="10">
        <v>6</v>
      </c>
      <c r="AH5" s="10">
        <v>5.6</v>
      </c>
      <c r="AI5" s="10">
        <v>5.2</v>
      </c>
      <c r="AJ5" s="10">
        <v>4.8</v>
      </c>
      <c r="AK5" s="10">
        <v>4.4000000000000004</v>
      </c>
      <c r="AL5" s="10">
        <v>4.0000000000001004</v>
      </c>
      <c r="AM5" s="10">
        <v>3.6000000000001</v>
      </c>
      <c r="AN5" s="10">
        <v>3.2000000000001001</v>
      </c>
    </row>
    <row r="6" spans="1:40" x14ac:dyDescent="0.35">
      <c r="A6" s="8" t="s">
        <v>10</v>
      </c>
      <c r="B6" s="3">
        <f>[1]!MF_q_choke_sm3day($G$2,$D$2,$B$5,C5,$E$2,$H$2,,$N$1)</f>
        <v>72.803692492265014</v>
      </c>
      <c r="C6" s="3">
        <f>[1]!MF_q_choke_sm3day($G$2,$D$2,$B$5,D5,$E$2,$H$2,,$N$1)</f>
        <v>101.24722535865038</v>
      </c>
      <c r="D6" s="3">
        <f>[1]!MF_q_choke_sm3day($G$2,$D$2,$B$5,E5,$E$2,$H$2,,$N$1)</f>
        <v>121.86438658160091</v>
      </c>
      <c r="E6" s="3">
        <f>[1]!MF_q_choke_sm3day($G$2,$D$2,$B$5,F5,$E$2,$H$2,,$N$1)</f>
        <v>138.20195010154271</v>
      </c>
      <c r="F6" s="3">
        <f>[1]!MF_q_choke_sm3day($G$2,$D$2,$B$5,G5,$E$2,$H$2,,$N$1)</f>
        <v>151.65012602629463</v>
      </c>
      <c r="G6" s="3">
        <f>[1]!MF_q_choke_sm3day($G$2,$D$2,$B$5,H5,$E$2,$H$2,,$N$1)</f>
        <v>162.92854245055014</v>
      </c>
      <c r="H6" s="3">
        <f>[1]!MF_q_choke_sm3day($G$2,$D$2,$B$5,I5,$E$2,$H$2,,$N$1)</f>
        <v>172.46774944792932</v>
      </c>
      <c r="I6" s="3">
        <f>[1]!MF_q_choke_sm3day($G$2,$D$2,$B$5,J5,$E$2,$H$2,,$N$1)</f>
        <v>180.5497141935617</v>
      </c>
      <c r="J6" s="3">
        <f>[1]!MF_q_choke_sm3day($G$2,$D$2,$B$5,K5,$E$2,$H$2,,$N$1)</f>
        <v>187.37091533037173</v>
      </c>
      <c r="K6" s="3">
        <f>[1]!MF_q_choke_sm3day($G$2,$D$2,$B$5,L5,$E$2,$H$2,,$N$1)</f>
        <v>193.07459110186508</v>
      </c>
      <c r="L6" s="3">
        <f>[1]!MF_q_choke_sm3day($G$2,$D$2,$B$5,M5,$E$2,$H$2,,$N$1)</f>
        <v>197.76881173750508</v>
      </c>
      <c r="M6" s="3">
        <f>[1]!MF_q_choke_sm3day($G$2,$D$2,$B$5,N5,$E$2,$H$2,,$N$1)</f>
        <v>201.53733406243572</v>
      </c>
      <c r="N6" s="3">
        <f>[1]!MF_q_choke_sm3day($G$2,$D$2,$B$5,O5,$E$2,$H$2,,$N$1)</f>
        <v>204.44648363541623</v>
      </c>
      <c r="O6" s="3">
        <f>[1]!MF_q_choke_sm3day($G$2,$D$2,$B$5,P5,$E$2,$H$2,,$N$1)</f>
        <v>206.54971206569874</v>
      </c>
      <c r="P6" s="3">
        <f>[1]!MF_q_choke_sm3day($G$2,$D$2,$B$5,Q5,$E$2,$H$2,,$N$1)</f>
        <v>207.89072410864054</v>
      </c>
      <c r="Q6" s="3">
        <f>[1]!MF_q_choke_sm3day($G$2,$D$2,$B$5,R5,$E$2,$H$2,,$N$1)</f>
        <v>208.50568747266539</v>
      </c>
      <c r="R6" s="3">
        <f>[1]!MF_q_choke_sm3day($G$2,$D$2,$B$5,S5,$E$2,$H$2,,$N$1)</f>
        <v>208.42483298010907</v>
      </c>
      <c r="S6" s="13">
        <f>[1]!MF_q_choke_sm3day($G$2,$D$2,$B$5,T5,$E$2,$H$2,,$N$1)</f>
        <v>207.6736366589783</v>
      </c>
      <c r="T6" s="14">
        <f>[1]!MF_q_choke_sm3day($G$2,$D$2,$B$5,U5,$E$2,$H$2,,$N$1)</f>
        <v>207.20538129786621</v>
      </c>
      <c r="U6" s="3">
        <f>[1]!MF_q_choke_sm3day($G$2,$D$2,$B$5,V5,$E$2,$H$2,,$N$1)</f>
        <v>207.20538129786621</v>
      </c>
      <c r="V6" s="3">
        <f>[1]!MF_q_choke_sm3day($G$2,$D$2,$B$5,W5,$E$2,$H$2,,$N$1)</f>
        <v>207.20538129786621</v>
      </c>
      <c r="W6" s="3">
        <f>[1]!MF_q_choke_sm3day($G$2,$D$2,$B$5,X5,$E$2,$H$2,,$N$1)</f>
        <v>207.20538129786621</v>
      </c>
      <c r="X6" s="3">
        <f>[1]!MF_q_choke_sm3day($G$2,$D$2,$B$5,Y5,$E$2,$H$2,,$N$1)</f>
        <v>207.20538129786621</v>
      </c>
      <c r="Y6" s="3">
        <f>[1]!MF_q_choke_sm3day($G$2,$D$2,$B$5,Z5,$E$2,$H$2,,$N$1)</f>
        <v>207.20538129786621</v>
      </c>
      <c r="Z6" s="3">
        <f>[1]!MF_q_choke_sm3day($G$2,$D$2,$B$5,AA5,$E$2,$H$2,,$N$1)</f>
        <v>207.20538129786621</v>
      </c>
      <c r="AA6" s="3">
        <f>[1]!MF_q_choke_sm3day($G$2,$D$2,$B$5,AB5,$E$2,$H$2,,$N$1)</f>
        <v>207.20538129786621</v>
      </c>
      <c r="AB6" s="3">
        <f>[1]!MF_q_choke_sm3day($G$2,$D$2,$B$5,AC5,$E$2,$H$2,,$N$1)</f>
        <v>207.20538129786621</v>
      </c>
      <c r="AC6" s="3">
        <f>[1]!MF_q_choke_sm3day($G$2,$D$2,$B$5,AD5,$E$2,$H$2,,$N$1)</f>
        <v>207.20538129786621</v>
      </c>
      <c r="AD6" s="3">
        <f>[1]!MF_q_choke_sm3day($G$2,$D$2,$B$5,AE5,$E$2,$H$2,,$N$1)</f>
        <v>207.20538129786621</v>
      </c>
      <c r="AE6" s="3">
        <f>[1]!MF_q_choke_sm3day($G$2,$D$2,$B$5,AF5,$E$2,$H$2,,$N$1)</f>
        <v>207.20538129786621</v>
      </c>
      <c r="AF6" s="3">
        <f>[1]!MF_q_choke_sm3day($G$2,$D$2,$B$5,AG5,$E$2,$H$2,,$N$1)</f>
        <v>207.20538129786621</v>
      </c>
      <c r="AG6" s="3">
        <f>[1]!MF_q_choke_sm3day($G$2,$D$2,$B$5,AH5,$E$2,$H$2,,$N$1)</f>
        <v>207.20538129786621</v>
      </c>
      <c r="AH6" s="3">
        <f>[1]!MF_q_choke_sm3day($G$2,$D$2,$B$5,AI5,$E$2,$H$2,,$N$1)</f>
        <v>207.20538129786621</v>
      </c>
      <c r="AI6" s="3">
        <f>[1]!MF_q_choke_sm3day($G$2,$D$2,$B$5,AJ5,$E$2,$H$2,,$N$1)</f>
        <v>207.20538129786621</v>
      </c>
      <c r="AJ6" s="3">
        <f>[1]!MF_q_choke_sm3day($G$2,$D$2,$B$5,AK5,$E$2,$H$2,,$N$1)</f>
        <v>207.20538129786621</v>
      </c>
      <c r="AK6" s="3">
        <f>[1]!MF_q_choke_sm3day($G$2,$D$2,$B$5,AL5,$E$2,$H$2,,$N$1)</f>
        <v>207.20538129786621</v>
      </c>
      <c r="AL6" s="3">
        <f>[1]!MF_q_choke_sm3day($G$2,$D$2,$B$5,AM5,$E$2,$H$2,,$N$1)</f>
        <v>207.20538129786621</v>
      </c>
      <c r="AM6" s="3">
        <f>[1]!MF_q_choke_sm3day($G$2,$D$2,$B$5,AN5,$E$2,$H$2,,$N$1)</f>
        <v>207.20538129786621</v>
      </c>
      <c r="AN6" s="3">
        <f>[1]!MF_q_choke_sm3day($G$2,$D$2,$B$5,AO5,$E$2,$H$2,,$N$1)</f>
        <v>207.20538129786621</v>
      </c>
    </row>
    <row r="7" spans="1:40" x14ac:dyDescent="0.35">
      <c r="A7" s="15" t="s">
        <v>12</v>
      </c>
      <c r="B7" s="15"/>
      <c r="C7" s="12">
        <v>11.2</v>
      </c>
    </row>
    <row r="8" spans="1:40" x14ac:dyDescent="0.35">
      <c r="A8" s="15"/>
      <c r="B8" s="15"/>
      <c r="C8" s="14">
        <f>[1]!MF_q_choke_sm3day($G$2,$D$2,$B$5,D7,$E$2,$H$2,,$N$1)</f>
        <v>207.20538129786621</v>
      </c>
    </row>
    <row r="21" spans="1:30" ht="69" customHeight="1" x14ac:dyDescent="0.35">
      <c r="A21" s="5">
        <v>2</v>
      </c>
      <c r="B21" s="17"/>
      <c r="C21" s="2" t="s">
        <v>6</v>
      </c>
      <c r="D21" s="2" t="s">
        <v>7</v>
      </c>
      <c r="E21" s="2" t="s">
        <v>8</v>
      </c>
      <c r="F21" s="2" t="s">
        <v>13</v>
      </c>
      <c r="G21" s="2" t="s">
        <v>2</v>
      </c>
      <c r="H21" s="2" t="s">
        <v>14</v>
      </c>
      <c r="I21" s="2" t="s">
        <v>4</v>
      </c>
      <c r="J21" s="2" t="s">
        <v>18</v>
      </c>
      <c r="K21" s="2" t="s">
        <v>15</v>
      </c>
      <c r="L21" s="2" t="s">
        <v>16</v>
      </c>
      <c r="M21" s="2" t="s">
        <v>17</v>
      </c>
    </row>
    <row r="22" spans="1:30" x14ac:dyDescent="0.35">
      <c r="A22" s="5"/>
      <c r="B22" s="17"/>
      <c r="C22" s="6">
        <v>834.8</v>
      </c>
      <c r="D22" s="6">
        <v>0.9</v>
      </c>
      <c r="E22" s="6">
        <v>47</v>
      </c>
      <c r="F22" s="6">
        <v>2000</v>
      </c>
      <c r="G22" s="6">
        <v>58.3</v>
      </c>
      <c r="H22" s="6">
        <v>100</v>
      </c>
      <c r="I22" s="6">
        <v>20</v>
      </c>
      <c r="J22" s="6">
        <v>20</v>
      </c>
      <c r="K22" s="4">
        <v>90</v>
      </c>
      <c r="L22" s="4">
        <v>10.1</v>
      </c>
      <c r="M22" s="4">
        <v>170.6208</v>
      </c>
    </row>
    <row r="23" spans="1:30" x14ac:dyDescent="0.35">
      <c r="A23" s="5"/>
      <c r="B23" s="17"/>
      <c r="C23" s="7"/>
      <c r="D23" s="7"/>
      <c r="E23" s="7"/>
      <c r="F23" s="7"/>
      <c r="G23" s="7"/>
      <c r="H23" s="7"/>
      <c r="I23" s="7"/>
      <c r="J23" s="7"/>
      <c r="K23" s="4"/>
      <c r="L23" s="4"/>
      <c r="M23" s="4"/>
    </row>
    <row r="24" spans="1:30" x14ac:dyDescent="0.35">
      <c r="A24" s="16"/>
      <c r="B24" s="16"/>
    </row>
    <row r="25" spans="1:30" x14ac:dyDescent="0.35">
      <c r="A25" s="16"/>
      <c r="B25" s="16"/>
    </row>
    <row r="26" spans="1:30" ht="28.5" customHeight="1" x14ac:dyDescent="0.35">
      <c r="A26" s="21" t="s">
        <v>0</v>
      </c>
      <c r="B26" s="20">
        <v>1</v>
      </c>
      <c r="C26" s="20">
        <v>1.2</v>
      </c>
      <c r="D26" s="20">
        <v>1.4</v>
      </c>
      <c r="E26" s="20">
        <v>1.6</v>
      </c>
      <c r="F26" s="20">
        <v>1.8</v>
      </c>
      <c r="G26" s="20">
        <v>2</v>
      </c>
      <c r="H26" s="20">
        <v>2.2000000000000002</v>
      </c>
      <c r="I26" s="20">
        <v>2.4</v>
      </c>
      <c r="J26" s="20">
        <v>2.6</v>
      </c>
      <c r="K26" s="20">
        <v>2.8</v>
      </c>
      <c r="L26" s="20">
        <v>3</v>
      </c>
      <c r="M26" s="20">
        <v>3.2</v>
      </c>
      <c r="N26" s="20">
        <v>3.4</v>
      </c>
      <c r="O26" s="20">
        <v>3.6</v>
      </c>
      <c r="P26" s="20">
        <v>3.8</v>
      </c>
      <c r="Q26" s="20">
        <v>4</v>
      </c>
      <c r="R26" s="22">
        <v>4.2</v>
      </c>
      <c r="S26" s="22">
        <v>4.4000000000000004</v>
      </c>
      <c r="T26" s="20">
        <v>4.5999999999999996</v>
      </c>
      <c r="U26" s="20">
        <v>4.8</v>
      </c>
      <c r="V26" s="20">
        <v>5</v>
      </c>
      <c r="W26" s="20">
        <v>5.2</v>
      </c>
      <c r="X26" s="20">
        <v>5.4</v>
      </c>
      <c r="Y26" s="20">
        <v>5.6</v>
      </c>
      <c r="Z26" s="20">
        <v>5.8</v>
      </c>
      <c r="AA26" s="20">
        <v>6</v>
      </c>
      <c r="AB26" s="20">
        <v>6.2</v>
      </c>
      <c r="AC26" s="20">
        <v>6.4</v>
      </c>
      <c r="AD26" s="20">
        <v>6.6</v>
      </c>
    </row>
    <row r="27" spans="1:30" ht="33" customHeight="1" x14ac:dyDescent="0.35">
      <c r="A27" s="21" t="s">
        <v>19</v>
      </c>
      <c r="B27" s="20">
        <f>[1]!MF_q_choke_sm3day($I$22,B26,$M$22,$L$22,$G$22,$K$22,,$N$1)</f>
        <v>5.5064706777806496</v>
      </c>
      <c r="C27" s="20">
        <f>[1]!MF_q_choke_sm3day($I$22,C26,$M$22,$L$22,$G$22,$K$22,,$N$1)</f>
        <v>7.9293179935347968</v>
      </c>
      <c r="D27" s="20">
        <f>[1]!MF_q_choke_sm3day($I$22,D26,$M$22,$L$22,$G$22,$K$22,,$N$1)</f>
        <v>10.79268331212258</v>
      </c>
      <c r="E27" s="20">
        <f>[1]!MF_q_choke_sm3day($I$22,E26,$M$22,$L$22,$G$22,$K$22,,$N$1)</f>
        <v>14.09656693558008</v>
      </c>
      <c r="F27" s="20">
        <f>[1]!MF_q_choke_sm3day($I$22,F26,$M$22,$L$22,$G$22,$K$22,,$N$1)</f>
        <v>17.840969325876952</v>
      </c>
      <c r="G27" s="20">
        <f>[1]!MF_q_choke_sm3day($I$22,G26,$M$22,$L$22,$G$22,$K$22,,$N$1)</f>
        <v>22.025891153545473</v>
      </c>
      <c r="H27" s="20">
        <f>[1]!MF_q_choke_sm3day($I$22,H26,$M$22,$L$22,$G$22,$K$22,,$N$1)</f>
        <v>26.651333352793451</v>
      </c>
      <c r="I27" s="20">
        <f>[1]!MF_q_choke_sm3day($I$22,I26,$M$22,$L$22,$G$22,$K$22,,$N$1)</f>
        <v>31.717297183101696</v>
      </c>
      <c r="J27" s="20">
        <f>[1]!MF_q_choke_sm3day($I$22,J26,$M$22,$L$22,$G$22,$K$22,,$N$1)</f>
        <v>37.223784297306374</v>
      </c>
      <c r="K27" s="20">
        <f>[1]!MF_q_choke_sm3day($I$22,K26,$M$22,$L$22,$G$22,$K$22,,$N$1)</f>
        <v>43.170796816167879</v>
      </c>
      <c r="L27" s="20">
        <f>[1]!MF_q_choke_sm3day($I$22,L26,$M$22,$L$22,$G$22,$K$22,,$N$1)</f>
        <v>49.55833740942316</v>
      </c>
      <c r="M27" s="20">
        <f>[1]!MF_q_choke_sm3day($I$22,M26,$M$22,$L$22,$G$22,$K$22,,$N$1)</f>
        <v>56.386409383327546</v>
      </c>
      <c r="N27" s="20">
        <f>[1]!MF_q_choke_sm3day($I$22,N26,$M$22,$L$22,$G$22,$K$22,,$N$1)</f>
        <v>63.655016774682899</v>
      </c>
      <c r="O27" s="20">
        <f>[1]!MF_q_choke_sm3day($I$22,O26,$M$22,$L$22,$G$22,$K$22,,$N$1)</f>
        <v>71.364164451356714</v>
      </c>
      <c r="P27" s="20">
        <f>[1]!MF_q_choke_sm3day($I$22,P26,$M$22,$L$22,$G$22,$K$22,,$N$1)</f>
        <v>79.513858219289062</v>
      </c>
      <c r="Q27" s="20">
        <f>[1]!MF_q_choke_sm3day($I$22,Q26,$M$22,$L$22,$G$22,$K$22,,$N$1)</f>
        <v>88.104104935994513</v>
      </c>
      <c r="R27" s="22">
        <f>[1]!MF_q_choke_sm3day($I$22,R26,$M$22,$L$22,$G$22,$K$22,,$N$1)</f>
        <v>97.134912630560876</v>
      </c>
      <c r="S27" s="22">
        <f>[1]!MF_q_choke_sm3day($I$22,S26,$M$22,$L$22,$G$22,$K$22,,$N$1)</f>
        <v>106.60629063014082</v>
      </c>
      <c r="T27" s="20">
        <f>[1]!MF_q_choke_sm3day($I$22,T26,$M$22,$L$22,$G$22,$K$22,,$N$1)</f>
        <v>116.51824969294955</v>
      </c>
      <c r="U27" s="20">
        <f>[1]!MF_q_choke_sm3day($I$22,U26,$M$22,$L$22,$G$22,$K$22,,$N$1)</f>
        <v>126.87080214776273</v>
      </c>
      <c r="V27" s="20">
        <f>[1]!MF_q_choke_sm3day($I$22,V26,$M$22,$L$22,$G$22,$K$22,,$N$1)</f>
        <v>137.66396203992869</v>
      </c>
      <c r="W27" s="20">
        <f>[1]!MF_q_choke_sm3day($I$22,W26,$M$22,$L$22,$G$22,$K$22,,$N$1)</f>
        <v>148.89774528388691</v>
      </c>
      <c r="X27" s="20">
        <f>[1]!MF_q_choke_sm3day($I$22,X26,$M$22,$L$22,$G$22,$K$22,,$N$1)</f>
        <v>160.57216982221249</v>
      </c>
      <c r="Y27" s="20">
        <f>[1]!MF_q_choke_sm3day($I$22,Y26,$M$22,$L$22,$G$22,$K$22,,$N$1)</f>
        <v>172.68725579118683</v>
      </c>
      <c r="Z27" s="20">
        <f>[1]!MF_q_choke_sm3day($I$22,Z26,$M$22,$L$22,$G$22,$K$22,,$N$1)</f>
        <v>185.2430256928935</v>
      </c>
      <c r="AA27" s="20">
        <f>[1]!MF_q_choke_sm3day($I$22,AA26,$M$22,$L$22,$G$22,$K$22,,$N$1)</f>
        <v>198.23950457386167</v>
      </c>
      <c r="AB27" s="20">
        <f>[1]!MF_q_choke_sm3day($I$22,AB26,$M$22,$L$22,$G$22,$K$22,,$N$1)</f>
        <v>211.67672021025524</v>
      </c>
      <c r="AC27" s="20">
        <f>[1]!MF_q_choke_sm3day($I$22,AC26,$M$22,$L$22,$G$22,$K$22,,$N$1)</f>
        <v>225.55470329962992</v>
      </c>
      <c r="AD27" s="20">
        <f>[1]!MF_q_choke_sm3day($I$22,AD26,$M$22,$L$22,$G$22,$K$22,,$N$1)</f>
        <v>239.87348765924284</v>
      </c>
    </row>
    <row r="28" spans="1:30" x14ac:dyDescent="0.35">
      <c r="A28" s="19"/>
    </row>
    <row r="29" spans="1:30" ht="29" x14ac:dyDescent="0.35">
      <c r="A29" s="21" t="s">
        <v>0</v>
      </c>
      <c r="B29" s="3">
        <v>4.2</v>
      </c>
      <c r="C29" s="3">
        <v>4.22</v>
      </c>
      <c r="D29" s="3">
        <v>4.24</v>
      </c>
      <c r="E29" s="3">
        <v>4.26</v>
      </c>
      <c r="F29" s="23">
        <v>4.28</v>
      </c>
      <c r="G29" s="3">
        <v>4.3</v>
      </c>
    </row>
    <row r="30" spans="1:30" ht="29" x14ac:dyDescent="0.35">
      <c r="A30" s="21" t="s">
        <v>19</v>
      </c>
      <c r="B30" s="3">
        <f>[1]!MF_q_choke_sm3day($I$22,B29,$M$22,$L$22,$G$22,$K$22,,$N$1)</f>
        <v>97.134912630560876</v>
      </c>
      <c r="C30" s="3">
        <f>[1]!MF_q_choke_sm3day($I$22,C29,$M$22,$L$22,$G$22,$K$22,,$N$1)</f>
        <v>98.062224600947445</v>
      </c>
      <c r="D30" s="3">
        <f>[1]!MF_q_choke_sm3day($I$22,D29,$M$22,$L$22,$G$22,$K$22,,$N$1)</f>
        <v>98.993942283284781</v>
      </c>
      <c r="E30" s="3">
        <f>[1]!MF_q_choke_sm3day($I$22,E29,$M$22,$L$22,$G$22,$K$22,,$N$1)</f>
        <v>99.93006568779731</v>
      </c>
      <c r="F30" s="23">
        <f>[1]!MF_q_choke_sm3day($I$22,F29,$M$22,$L$22,$G$22,$K$22,,$N$1)</f>
        <v>100.87059482485596</v>
      </c>
      <c r="G30" s="3">
        <f>[1]!MF_q_choke_sm3day($I$22,G29,$M$22,$L$22,$G$22,$K$22,,$N$1)</f>
        <v>101.8155297049787</v>
      </c>
    </row>
    <row r="34" spans="1:18" ht="59" customHeight="1" x14ac:dyDescent="0.35">
      <c r="A34" s="27">
        <v>3</v>
      </c>
      <c r="B34" s="27"/>
      <c r="C34" s="28" t="s">
        <v>20</v>
      </c>
      <c r="D34" s="28"/>
      <c r="E34" s="28"/>
      <c r="F34" s="2" t="s">
        <v>6</v>
      </c>
      <c r="G34" s="2" t="s">
        <v>7</v>
      </c>
      <c r="H34" s="2" t="s">
        <v>23</v>
      </c>
      <c r="I34" s="2" t="s">
        <v>21</v>
      </c>
      <c r="J34" s="2" t="s">
        <v>14</v>
      </c>
      <c r="K34" s="2" t="s">
        <v>4</v>
      </c>
      <c r="L34" s="2" t="s">
        <v>22</v>
      </c>
      <c r="M34" s="2" t="s">
        <v>26</v>
      </c>
      <c r="N34" s="2" t="s">
        <v>16</v>
      </c>
      <c r="O34" s="2" t="s">
        <v>25</v>
      </c>
      <c r="P34" s="18" t="s">
        <v>24</v>
      </c>
      <c r="Q34" s="2" t="s">
        <v>30</v>
      </c>
      <c r="R34" s="2" t="s">
        <v>31</v>
      </c>
    </row>
    <row r="35" spans="1:18" x14ac:dyDescent="0.35">
      <c r="A35" s="27"/>
      <c r="B35" s="27"/>
      <c r="C35" s="28"/>
      <c r="D35" s="28"/>
      <c r="E35" s="28"/>
      <c r="F35" s="6">
        <v>834.8</v>
      </c>
      <c r="G35" s="6">
        <v>0.9</v>
      </c>
      <c r="H35" s="6">
        <v>3411</v>
      </c>
      <c r="I35" s="6">
        <v>73</v>
      </c>
      <c r="J35" s="6">
        <v>5</v>
      </c>
      <c r="K35" s="6">
        <v>3</v>
      </c>
      <c r="L35" s="6">
        <v>5.5</v>
      </c>
      <c r="M35" s="25">
        <v>1979</v>
      </c>
      <c r="N35" s="25">
        <v>28</v>
      </c>
      <c r="O35" s="25">
        <v>2500</v>
      </c>
      <c r="P35" s="25">
        <v>1000</v>
      </c>
      <c r="Q35" s="25">
        <v>15000</v>
      </c>
      <c r="R35" s="25">
        <v>37</v>
      </c>
    </row>
    <row r="36" spans="1:18" x14ac:dyDescent="0.35">
      <c r="A36" s="27"/>
      <c r="B36" s="27"/>
      <c r="C36" s="28"/>
      <c r="D36" s="28"/>
      <c r="E36" s="28"/>
      <c r="F36" s="7"/>
      <c r="G36" s="7"/>
      <c r="H36" s="7"/>
      <c r="I36" s="7"/>
      <c r="J36" s="7"/>
      <c r="K36" s="7"/>
      <c r="L36" s="7"/>
      <c r="M36" s="25"/>
      <c r="N36" s="25"/>
      <c r="O36" s="25"/>
      <c r="P36" s="25"/>
      <c r="Q36" s="25"/>
      <c r="R36" s="25"/>
    </row>
    <row r="39" spans="1:18" x14ac:dyDescent="0.35">
      <c r="E39" s="24"/>
    </row>
    <row r="40" spans="1:18" x14ac:dyDescent="0.35">
      <c r="A40" s="15" t="s">
        <v>27</v>
      </c>
      <c r="B40" s="15"/>
      <c r="C40" s="15" t="s">
        <v>29</v>
      </c>
      <c r="D40" s="15"/>
      <c r="E40" s="15" t="s">
        <v>28</v>
      </c>
      <c r="F40" s="15"/>
    </row>
    <row r="41" spans="1:18" x14ac:dyDescent="0.35">
      <c r="A41" s="15"/>
      <c r="B41" s="15"/>
      <c r="C41" s="15"/>
      <c r="D41" s="15"/>
      <c r="E41" s="15"/>
      <c r="F41" s="15"/>
    </row>
    <row r="42" spans="1:18" x14ac:dyDescent="0.35">
      <c r="A42" s="15"/>
      <c r="B42" s="15"/>
      <c r="C42" s="26">
        <f>[1]!MF_p_pipeline_atma(N35,20,R35,1000,I35 - 2*L35,J35,K35,Q35,N1,10)</f>
        <v>41.695365447346681</v>
      </c>
      <c r="D42" s="26"/>
      <c r="E42" s="26">
        <f>[1]!MF_p_pipeline_atma(C42,R35,R35,O35 - M35,I35 - 2*L35,J35,K35,0,N1,10)</f>
        <v>83.503398977574363</v>
      </c>
      <c r="F42" s="26"/>
    </row>
    <row r="43" spans="1:18" x14ac:dyDescent="0.35">
      <c r="A43" s="15"/>
      <c r="B43" s="15"/>
      <c r="C43" s="26"/>
      <c r="D43" s="26"/>
      <c r="E43" s="26"/>
      <c r="F43" s="26"/>
    </row>
    <row r="44" spans="1:18" x14ac:dyDescent="0.35">
      <c r="E44" s="24"/>
    </row>
    <row r="45" spans="1:18" x14ac:dyDescent="0.35">
      <c r="E45" s="24"/>
    </row>
    <row r="46" spans="1:18" x14ac:dyDescent="0.35">
      <c r="E46" s="24"/>
    </row>
    <row r="47" spans="1:18" x14ac:dyDescent="0.35">
      <c r="E47" s="24"/>
    </row>
    <row r="48" spans="1:18" x14ac:dyDescent="0.35">
      <c r="E48" s="24"/>
    </row>
    <row r="49" spans="5:5" x14ac:dyDescent="0.35">
      <c r="E49" s="24"/>
    </row>
  </sheetData>
  <mergeCells count="42">
    <mergeCell ref="Q35:Q36"/>
    <mergeCell ref="P35:P36"/>
    <mergeCell ref="C40:D41"/>
    <mergeCell ref="E40:F41"/>
    <mergeCell ref="A40:B43"/>
    <mergeCell ref="C42:D43"/>
    <mergeCell ref="E42:F43"/>
    <mergeCell ref="R35:R36"/>
    <mergeCell ref="J35:J36"/>
    <mergeCell ref="K35:K36"/>
    <mergeCell ref="L35:L36"/>
    <mergeCell ref="M35:M36"/>
    <mergeCell ref="N35:N36"/>
    <mergeCell ref="O35:O36"/>
    <mergeCell ref="M22:M23"/>
    <mergeCell ref="A34:B36"/>
    <mergeCell ref="C34:E36"/>
    <mergeCell ref="F35:F36"/>
    <mergeCell ref="G35:G36"/>
    <mergeCell ref="H35:H36"/>
    <mergeCell ref="I35:I36"/>
    <mergeCell ref="H22:H23"/>
    <mergeCell ref="I22:I23"/>
    <mergeCell ref="J22:J23"/>
    <mergeCell ref="A21:B23"/>
    <mergeCell ref="K22:K23"/>
    <mergeCell ref="L22:L23"/>
    <mergeCell ref="G2:G3"/>
    <mergeCell ref="H2:H3"/>
    <mergeCell ref="J1:K3"/>
    <mergeCell ref="A7:B8"/>
    <mergeCell ref="C22:C23"/>
    <mergeCell ref="D22:D23"/>
    <mergeCell ref="E22:E23"/>
    <mergeCell ref="F22:F23"/>
    <mergeCell ref="G22:G23"/>
    <mergeCell ref="A2:A3"/>
    <mergeCell ref="B2:B3"/>
    <mergeCell ref="C2:C3"/>
    <mergeCell ref="D2:D3"/>
    <mergeCell ref="E2:E3"/>
    <mergeCell ref="F2:F3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2021-03-16T15:28:02Z</dcterms:created>
  <dcterms:modified xsi:type="dcterms:W3CDTF">2021-03-17T17:31:10Z</dcterms:modified>
</cp:coreProperties>
</file>