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tmays\Dropbox\HSE\Research\Project with Alexander Matros\oTree\CT19_SellerBuyer\"/>
    </mc:Choice>
  </mc:AlternateContent>
  <xr:revisionPtr revIDLastSave="0" documentId="13_ncr:1_{97A0F20D-D256-43A6-9742-2FC0EFBC9C0E}" xr6:coauthVersionLast="40" xr6:coauthVersionMax="40" xr10:uidLastSave="{00000000-0000-0000-0000-000000000000}"/>
  <bookViews>
    <workbookView xWindow="0" yWindow="0" windowWidth="23040" windowHeight="8903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1" l="1"/>
  <c r="W3" i="1"/>
  <c r="X3" i="1"/>
  <c r="Y3" i="1"/>
  <c r="V4" i="1"/>
  <c r="W4" i="1"/>
  <c r="X4" i="1"/>
  <c r="Y4" i="1"/>
  <c r="Y2" i="1"/>
  <c r="X2" i="1"/>
  <c r="W2" i="1"/>
  <c r="V2" i="1"/>
  <c r="S3" i="1"/>
  <c r="S4" i="1"/>
  <c r="J3" i="1"/>
  <c r="Q3" i="1" s="1"/>
  <c r="K3" i="1"/>
  <c r="L3" i="1"/>
  <c r="M3" i="1"/>
  <c r="N3" i="1"/>
  <c r="O3" i="1" s="1"/>
  <c r="P3" i="1"/>
  <c r="J4" i="1"/>
  <c r="K4" i="1"/>
  <c r="L4" i="1"/>
  <c r="M4" i="1"/>
  <c r="N4" i="1"/>
  <c r="O4" i="1" s="1"/>
  <c r="R4" i="1" s="1"/>
  <c r="P4" i="1"/>
  <c r="Q4" i="1" s="1"/>
  <c r="M2" i="1"/>
  <c r="K2" i="1"/>
  <c r="S2" i="1" s="1"/>
  <c r="L2" i="1"/>
  <c r="P2" i="1" s="1"/>
  <c r="J2" i="1"/>
  <c r="Q2" i="1" l="1"/>
  <c r="O2" i="1"/>
  <c r="R2" i="1" s="1"/>
  <c r="R3" i="1"/>
  <c r="N2" i="1"/>
</calcChain>
</file>

<file path=xl/sharedStrings.xml><?xml version="1.0" encoding="utf-8"?>
<sst xmlns="http://schemas.openxmlformats.org/spreadsheetml/2006/main" count="21" uniqueCount="21">
  <si>
    <t>id</t>
  </si>
  <si>
    <t>beta</t>
  </si>
  <si>
    <t>c</t>
  </si>
  <si>
    <t>thetaL</t>
  </si>
  <si>
    <t>thetaH</t>
  </si>
  <si>
    <t>uL</t>
  </si>
  <si>
    <t>uH</t>
  </si>
  <si>
    <t>qL</t>
  </si>
  <si>
    <t>pL</t>
  </si>
  <si>
    <t>qH</t>
  </si>
  <si>
    <t>pH</t>
  </si>
  <si>
    <t>seller_L</t>
  </si>
  <si>
    <t>buyer_L</t>
  </si>
  <si>
    <t>seller_H</t>
  </si>
  <si>
    <t>buyer_H</t>
  </si>
  <si>
    <t>qLSB</t>
  </si>
  <si>
    <t>qLFB</t>
  </si>
  <si>
    <t>qHFB</t>
  </si>
  <si>
    <t>qHSB</t>
  </si>
  <si>
    <t>exp_profit_from_both</t>
  </si>
  <si>
    <t>exp_profit_from_low_type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</si>
</sst>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W4" sqref="W4"/>
    </sheetView>
  </sheetViews>
  <sheetFormatPr defaultRowHeight="14.25" x14ac:dyDescent="0.45"/>
  <cols>
    <col min="1" max="1" width="3" bestFit="1" customWidth="1"/>
    <col min="2" max="2" width="4.59765625" bestFit="1" customWidth="1"/>
    <col min="3" max="3" width="1.6640625" bestFit="1" customWidth="1"/>
    <col min="4" max="4" width="6.06640625" bestFit="1" customWidth="1"/>
    <col min="5" max="5" width="6.46484375" bestFit="1" customWidth="1"/>
    <col min="6" max="6" width="2.73046875" bestFit="1" customWidth="1"/>
    <col min="7" max="7" width="3.1328125" bestFit="1" customWidth="1"/>
    <col min="13" max="13" width="5.265625" bestFit="1" customWidth="1"/>
    <col min="18" max="18" width="19.53125" bestFit="1" customWidth="1"/>
    <col min="19" max="19" width="23.5312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15</v>
      </c>
      <c r="K1" t="s">
        <v>16</v>
      </c>
      <c r="L1" t="s">
        <v>17</v>
      </c>
      <c r="M1" t="s">
        <v>18</v>
      </c>
      <c r="N1" t="s">
        <v>7</v>
      </c>
      <c r="O1" t="s">
        <v>8</v>
      </c>
      <c r="P1" t="s">
        <v>9</v>
      </c>
      <c r="Q1" t="s">
        <v>10</v>
      </c>
      <c r="R1" t="s">
        <v>19</v>
      </c>
      <c r="S1" t="s">
        <v>20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45">
      <c r="A2">
        <v>1</v>
      </c>
      <c r="B2">
        <v>0.5</v>
      </c>
      <c r="C2">
        <v>1</v>
      </c>
      <c r="D2">
        <v>2</v>
      </c>
      <c r="E2">
        <v>4</v>
      </c>
      <c r="F2">
        <v>0</v>
      </c>
      <c r="G2">
        <v>1</v>
      </c>
      <c r="J2">
        <f>IF(B2&lt;=1-D2/E2,0,(E2*(B2-1+D2/E2)/2/C2/B2)^2)</f>
        <v>0</v>
      </c>
      <c r="K2">
        <f>D2^2/4/C2/C2</f>
        <v>1</v>
      </c>
      <c r="L2">
        <f>(E2/2/C2)^2</f>
        <v>4</v>
      </c>
      <c r="M2">
        <f>((E2-B2*D2)/2/(1-B2)/C2)^2</f>
        <v>9</v>
      </c>
      <c r="N2">
        <f>IF((G2-F2)/(E2-D2)&lt;SQRT(J2),J2,IF((G2-F2)/(E2-D2)&lt;SQRT(K2),((G2-F2)/(E2-D2))^2,K2))</f>
        <v>0.25</v>
      </c>
      <c r="O2">
        <f>IF((G2-F2)/(E2-D2)&lt;SQRT(M2),D2*SQRT(N2)+F2,D2*SQRT(N2)+(E2-D2)*SQRT(P2)-G2)</f>
        <v>1</v>
      </c>
      <c r="P2">
        <f>IF((G2-F2)/(E2-D2)&lt;SQRT(L2),L2,IF((G2-F2)/(E2-D2)&lt;SQRT(M2),((G2-F2)/(E2-D2))^2,M2))</f>
        <v>4</v>
      </c>
      <c r="Q2">
        <f>IF((G2-F2)/(E2-D2)&lt;SQRT(J2),E2*SQRT(P2)-(E2-D2)*SQRT(N2)-F2,E2*SQRT(P2)-G2)</f>
        <v>7</v>
      </c>
      <c r="R2">
        <f>B2*(O2-C2*N2)+(1-B2)*(Q2-C2*P2)</f>
        <v>1.875</v>
      </c>
      <c r="S2">
        <f>B2*(D2*SQRT(K2)-F2-C2*K2)</f>
        <v>0.5</v>
      </c>
      <c r="V2">
        <f>O2-C2*N2</f>
        <v>0.75</v>
      </c>
      <c r="W2">
        <f>D2*SQRT(N2)-O2</f>
        <v>0</v>
      </c>
      <c r="X2">
        <f>Q2-C2*P2</f>
        <v>3</v>
      </c>
      <c r="Y2">
        <f>E2*SQRT(P2)-Q2</f>
        <v>1</v>
      </c>
    </row>
    <row r="3" spans="1:25" x14ac:dyDescent="0.45">
      <c r="A3">
        <v>2</v>
      </c>
      <c r="B3">
        <v>0.9</v>
      </c>
      <c r="C3">
        <v>1</v>
      </c>
      <c r="D3">
        <v>2</v>
      </c>
      <c r="E3">
        <v>4</v>
      </c>
      <c r="F3">
        <v>0</v>
      </c>
      <c r="G3">
        <v>2</v>
      </c>
      <c r="J3">
        <f t="shared" ref="J3:J4" si="0">IF(B3&lt;=1-D3/E3,0,(E3*(B3-1+D3/E3)/2/C3/B3)^2)</f>
        <v>0.79012345679012352</v>
      </c>
      <c r="K3">
        <f t="shared" ref="K3:K4" si="1">D3^2/4/C3/C3</f>
        <v>1</v>
      </c>
      <c r="L3">
        <f t="shared" ref="L3:L4" si="2">(E3/2/C3)^2</f>
        <v>4</v>
      </c>
      <c r="M3">
        <f t="shared" ref="M3:M4" si="3">((E3-B3*D3)/2/(1-B3)/C3)^2</f>
        <v>121.00000000000009</v>
      </c>
      <c r="N3">
        <f t="shared" ref="N3:N4" si="4">IF((G3-F3)/(E3-D3)&lt;SQRT(J3),J3,IF((G3-F3)/(E3-D3)&lt;SQRT(K3),((G3-F3)/(E3-D3))^2,K3))</f>
        <v>1</v>
      </c>
      <c r="O3">
        <f t="shared" ref="O3:O4" si="5">IF((G3-F3)/(E3-D3)&lt;SQRT(M3),D3*SQRT(N3)+F3,D3*SQRT(N3)+(E3-D3)*SQRT(P3)-G3)</f>
        <v>2</v>
      </c>
      <c r="P3">
        <f t="shared" ref="P3:P4" si="6">IF((G3-F3)/(E3-D3)&lt;SQRT(L3),L3,IF((G3-F3)/(E3-D3)&lt;SQRT(M3),((G3-F3)/(E3-D3))^2,M3))</f>
        <v>4</v>
      </c>
      <c r="Q3">
        <f t="shared" ref="Q3:Q4" si="7">IF((G3-F3)/(E3-D3)&lt;SQRT(J3),E3*SQRT(P3)-(E3-D3)*SQRT(N3)-F3,E3*SQRT(P3)-G3)</f>
        <v>6</v>
      </c>
      <c r="R3">
        <f t="shared" ref="R3:R4" si="8">B3*(O3-C3*N3)+(1-B3)*(Q3-C3*P3)</f>
        <v>1.1000000000000001</v>
      </c>
      <c r="S3">
        <f t="shared" ref="S3:S4" si="9">B3*(D3*SQRT(K3)-F3-C3*K3)</f>
        <v>0.9</v>
      </c>
      <c r="V3">
        <f t="shared" ref="V3:V4" si="10">O3-C3*N3</f>
        <v>1</v>
      </c>
      <c r="W3">
        <f t="shared" ref="W3:W4" si="11">D3*SQRT(N3)-O3</f>
        <v>0</v>
      </c>
      <c r="X3">
        <f t="shared" ref="X3:X4" si="12">Q3-C3*P3</f>
        <v>2</v>
      </c>
      <c r="Y3">
        <f t="shared" ref="Y3:Y4" si="13">E3*SQRT(P3)-Q3</f>
        <v>2</v>
      </c>
    </row>
    <row r="4" spans="1:25" x14ac:dyDescent="0.45">
      <c r="A4">
        <v>3</v>
      </c>
      <c r="B4">
        <v>0.1</v>
      </c>
      <c r="C4">
        <v>1</v>
      </c>
      <c r="D4">
        <v>2</v>
      </c>
      <c r="E4">
        <v>4</v>
      </c>
      <c r="F4">
        <v>0</v>
      </c>
      <c r="G4">
        <v>2</v>
      </c>
      <c r="J4">
        <f t="shared" si="0"/>
        <v>0</v>
      </c>
      <c r="K4">
        <f t="shared" si="1"/>
        <v>1</v>
      </c>
      <c r="L4">
        <f t="shared" si="2"/>
        <v>4</v>
      </c>
      <c r="M4">
        <f t="shared" si="3"/>
        <v>4.4567901234567904</v>
      </c>
      <c r="N4">
        <f t="shared" si="4"/>
        <v>1</v>
      </c>
      <c r="O4">
        <f t="shared" si="5"/>
        <v>2</v>
      </c>
      <c r="P4">
        <f t="shared" si="6"/>
        <v>4</v>
      </c>
      <c r="Q4">
        <f t="shared" si="7"/>
        <v>6</v>
      </c>
      <c r="R4">
        <f t="shared" si="8"/>
        <v>1.9000000000000001</v>
      </c>
      <c r="S4">
        <f t="shared" si="9"/>
        <v>0.1</v>
      </c>
      <c r="V4">
        <f t="shared" si="10"/>
        <v>1</v>
      </c>
      <c r="W4">
        <f t="shared" si="11"/>
        <v>0</v>
      </c>
      <c r="X4">
        <f t="shared" si="12"/>
        <v>2</v>
      </c>
      <c r="Y4">
        <f t="shared" si="13"/>
        <v>2</v>
      </c>
    </row>
    <row r="5" spans="1:25" x14ac:dyDescent="0.45">
      <c r="B5" s="1"/>
    </row>
    <row r="6" spans="1:25" x14ac:dyDescent="0.45">
      <c r="B6" s="1"/>
    </row>
    <row r="7" spans="1:25" x14ac:dyDescent="0.45">
      <c r="B7" s="1"/>
    </row>
    <row r="8" spans="1:25" x14ac:dyDescent="0.45">
      <c r="B8" s="1"/>
    </row>
    <row r="9" spans="1:25" x14ac:dyDescent="0.45">
      <c r="B9" s="1"/>
    </row>
    <row r="10" spans="1:25" x14ac:dyDescent="0.45">
      <c r="B10" s="1"/>
    </row>
    <row r="14" spans="1:25" x14ac:dyDescent="0.45">
      <c r="B14" s="1"/>
    </row>
    <row r="15" spans="1:25" x14ac:dyDescent="0.45">
      <c r="B15" s="1"/>
    </row>
    <row r="16" spans="1:25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2018-10-11T20:03:21Z</dcterms:created>
  <dcterms:modified xsi:type="dcterms:W3CDTF">2019-01-23T23:26:45Z</dcterms:modified>
</cp:coreProperties>
</file>