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tmays\Dropbox\HSE\Research\Project with Alexander Matros\oTree_Feb19\GameFeb19_questions_choice\"/>
    </mc:Choice>
  </mc:AlternateContent>
  <xr:revisionPtr revIDLastSave="0" documentId="13_ncr:1_{79A3584C-408E-44EA-8546-CCE2D79765E2}" xr6:coauthVersionLast="43" xr6:coauthVersionMax="43" xr10:uidLastSave="{00000000-0000-0000-0000-000000000000}"/>
  <bookViews>
    <workbookView xWindow="-98" yWindow="-98" windowWidth="19396" windowHeight="11596" activeTab="4" xr2:uid="{00000000-000D-0000-FFFF-FFFF00000000}"/>
  </bookViews>
  <sheets>
    <sheet name="choice_en" sheetId="1" r:id="rId1"/>
    <sheet name="comments" sheetId="5" r:id="rId2"/>
    <sheet name="framing" sheetId="3" r:id="rId3"/>
    <sheet name="risk" sheetId="4" r:id="rId4"/>
    <sheet name="loss_aversion" sheetId="7" r:id="rId5"/>
    <sheet name="social"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6" l="1"/>
  <c r="E7" i="6"/>
  <c r="F6" i="6"/>
  <c r="E6" i="6"/>
  <c r="F5" i="6"/>
  <c r="E5" i="6"/>
  <c r="F4" i="6"/>
  <c r="E4" i="6"/>
  <c r="K8" i="1" l="1"/>
  <c r="L8" i="1"/>
  <c r="M8" i="1"/>
  <c r="O8" i="1"/>
  <c r="K9" i="1"/>
  <c r="L9" i="1"/>
  <c r="M9" i="1"/>
  <c r="O9" i="1"/>
  <c r="K10" i="1"/>
  <c r="L10" i="1"/>
  <c r="M10" i="1"/>
  <c r="O10" i="1"/>
  <c r="O7" i="1"/>
  <c r="M7" i="1"/>
  <c r="L7" i="1"/>
  <c r="K7" i="1"/>
  <c r="B9" i="1"/>
  <c r="B10" i="1"/>
  <c r="B8" i="1"/>
  <c r="B7" i="1"/>
  <c r="T6" i="1"/>
  <c r="S6" i="1"/>
  <c r="Q6" i="1"/>
  <c r="P6" i="1"/>
  <c r="T5" i="1"/>
  <c r="S5" i="1"/>
  <c r="F6" i="1"/>
  <c r="Q5" i="1"/>
  <c r="P5" i="1"/>
  <c r="E6" i="1"/>
  <c r="T4" i="1"/>
  <c r="S4" i="1"/>
  <c r="R4" i="1"/>
  <c r="Q4" i="1"/>
  <c r="T3" i="1"/>
  <c r="S3" i="1"/>
  <c r="R3" i="1"/>
  <c r="Q3" i="1"/>
  <c r="T2" i="1"/>
  <c r="S2" i="1"/>
  <c r="R2" i="1"/>
  <c r="Q2" i="1"/>
  <c r="Y5" i="4" l="1"/>
  <c r="AA5" i="4" s="1"/>
  <c r="Y6" i="4"/>
  <c r="AA6" i="4"/>
  <c r="Y7" i="4"/>
  <c r="AA7" i="4" s="1"/>
  <c r="Y8" i="4"/>
  <c r="AA8" i="4"/>
  <c r="Y9" i="4"/>
  <c r="AA9" i="4" s="1"/>
  <c r="Y10" i="4"/>
  <c r="AA10" i="4"/>
  <c r="Y11" i="4"/>
  <c r="AA11" i="4" s="1"/>
  <c r="Y12" i="4"/>
  <c r="Z12" i="4"/>
  <c r="AB12" i="4" s="1"/>
  <c r="AA12" i="4"/>
  <c r="Y13" i="4"/>
  <c r="AA13" i="4" s="1"/>
  <c r="Y14" i="4"/>
  <c r="AA14" i="4"/>
  <c r="Y15" i="4"/>
  <c r="AA15" i="4" s="1"/>
  <c r="Y16" i="4"/>
  <c r="AA16" i="4"/>
  <c r="Y17" i="4"/>
  <c r="AA17" i="4" s="1"/>
  <c r="Y18" i="4"/>
  <c r="AA18" i="4"/>
  <c r="Y19" i="4"/>
  <c r="AA19" i="4" s="1"/>
  <c r="Y20" i="4"/>
  <c r="AA20" i="4"/>
  <c r="Y21" i="4"/>
  <c r="AA21" i="4" s="1"/>
  <c r="Y22" i="4"/>
  <c r="AA22" i="4"/>
  <c r="Y23" i="4"/>
  <c r="AA23" i="4" s="1"/>
  <c r="Y24" i="4"/>
  <c r="AA24" i="4"/>
  <c r="Y25" i="4"/>
  <c r="AA25" i="4" s="1"/>
  <c r="Y26" i="4"/>
  <c r="AA26" i="4"/>
  <c r="Y27" i="4"/>
  <c r="AA27" i="4" s="1"/>
  <c r="Z27" i="4"/>
  <c r="Y28" i="4"/>
  <c r="AA28" i="4"/>
  <c r="Y29" i="4"/>
  <c r="AA29" i="4" s="1"/>
  <c r="Y30" i="4"/>
  <c r="AA30" i="4"/>
  <c r="Y31" i="4"/>
  <c r="AA31" i="4" s="1"/>
  <c r="Z31" i="4"/>
  <c r="AB31" i="4" s="1"/>
  <c r="Y32" i="4"/>
  <c r="AA32" i="4"/>
  <c r="Y33" i="4"/>
  <c r="AA33" i="4" s="1"/>
  <c r="Y34" i="4"/>
  <c r="AA34" i="4"/>
  <c r="Y35" i="4"/>
  <c r="AA35" i="4" s="1"/>
  <c r="Y36" i="4"/>
  <c r="AA36" i="4"/>
  <c r="Y37" i="4"/>
  <c r="AA37" i="4" s="1"/>
  <c r="Y38" i="4"/>
  <c r="AA38" i="4"/>
  <c r="Y39" i="4"/>
  <c r="AA39" i="4" s="1"/>
  <c r="Y40" i="4"/>
  <c r="AA40" i="4"/>
  <c r="Y41" i="4"/>
  <c r="AA41" i="4" s="1"/>
  <c r="Y42" i="4"/>
  <c r="AA42" i="4"/>
  <c r="Y43" i="4"/>
  <c r="AA43" i="4" s="1"/>
  <c r="Z43" i="4"/>
  <c r="AB43" i="4" s="1"/>
  <c r="Y44" i="4"/>
  <c r="AA44" i="4"/>
  <c r="Y45" i="4"/>
  <c r="AA45" i="4" s="1"/>
  <c r="Y46" i="4"/>
  <c r="AA46" i="4"/>
  <c r="Y47" i="4"/>
  <c r="AA47" i="4" s="1"/>
  <c r="Z47" i="4"/>
  <c r="AB47" i="4" s="1"/>
  <c r="Y48" i="4"/>
  <c r="AA48" i="4"/>
  <c r="Y49" i="4"/>
  <c r="AA49" i="4" s="1"/>
  <c r="Y50" i="4"/>
  <c r="AA50" i="4"/>
  <c r="Y51" i="4"/>
  <c r="AA51" i="4" s="1"/>
  <c r="Y52" i="4"/>
  <c r="AA52" i="4"/>
  <c r="Y53" i="4"/>
  <c r="AA53" i="4" s="1"/>
  <c r="Y54" i="4"/>
  <c r="AA54" i="4"/>
  <c r="X5" i="4"/>
  <c r="Z5" i="4" s="1"/>
  <c r="AB5" i="4" s="1"/>
  <c r="X6" i="4"/>
  <c r="Z6" i="4" s="1"/>
  <c r="AB6" i="4" s="1"/>
  <c r="X7" i="4"/>
  <c r="Z7" i="4" s="1"/>
  <c r="AB7" i="4" s="1"/>
  <c r="X8" i="4"/>
  <c r="Z8" i="4" s="1"/>
  <c r="AB8" i="4" s="1"/>
  <c r="X9" i="4"/>
  <c r="Z9" i="4" s="1"/>
  <c r="X10" i="4"/>
  <c r="Z10" i="4" s="1"/>
  <c r="AB10" i="4" s="1"/>
  <c r="X11" i="4"/>
  <c r="Z11" i="4" s="1"/>
  <c r="X12" i="4"/>
  <c r="X13" i="4"/>
  <c r="Z13" i="4" s="1"/>
  <c r="X14" i="4"/>
  <c r="Z14" i="4" s="1"/>
  <c r="AB14" i="4" s="1"/>
  <c r="X15" i="4"/>
  <c r="Z15" i="4" s="1"/>
  <c r="AB15" i="4" s="1"/>
  <c r="X16" i="4"/>
  <c r="Z16" i="4" s="1"/>
  <c r="AB16" i="4" s="1"/>
  <c r="X17" i="4"/>
  <c r="Z17" i="4" s="1"/>
  <c r="AB17" i="4" s="1"/>
  <c r="X18" i="4"/>
  <c r="Z18" i="4" s="1"/>
  <c r="AB18" i="4" s="1"/>
  <c r="X19" i="4"/>
  <c r="Z19" i="4" s="1"/>
  <c r="AB19" i="4" s="1"/>
  <c r="X20" i="4"/>
  <c r="Z20" i="4" s="1"/>
  <c r="AB20" i="4" s="1"/>
  <c r="X21" i="4"/>
  <c r="Z21" i="4" s="1"/>
  <c r="AB21" i="4" s="1"/>
  <c r="X22" i="4"/>
  <c r="Z22" i="4" s="1"/>
  <c r="AB22" i="4" s="1"/>
  <c r="X23" i="4"/>
  <c r="Z23" i="4" s="1"/>
  <c r="AB23" i="4" s="1"/>
  <c r="X24" i="4"/>
  <c r="Z24" i="4" s="1"/>
  <c r="AB24" i="4" s="1"/>
  <c r="X25" i="4"/>
  <c r="Z25" i="4" s="1"/>
  <c r="X26" i="4"/>
  <c r="Z26" i="4" s="1"/>
  <c r="AB26" i="4" s="1"/>
  <c r="X27" i="4"/>
  <c r="X28" i="4"/>
  <c r="Z28" i="4" s="1"/>
  <c r="AB28" i="4" s="1"/>
  <c r="X29" i="4"/>
  <c r="Z29" i="4" s="1"/>
  <c r="X30" i="4"/>
  <c r="Z30" i="4" s="1"/>
  <c r="AB30" i="4" s="1"/>
  <c r="X31" i="4"/>
  <c r="X32" i="4"/>
  <c r="Z32" i="4" s="1"/>
  <c r="AB32" i="4" s="1"/>
  <c r="X33" i="4"/>
  <c r="Z33" i="4" s="1"/>
  <c r="AB33" i="4" s="1"/>
  <c r="X34" i="4"/>
  <c r="Z34" i="4" s="1"/>
  <c r="AB34" i="4" s="1"/>
  <c r="X35" i="4"/>
  <c r="Z35" i="4" s="1"/>
  <c r="AB35" i="4" s="1"/>
  <c r="X36" i="4"/>
  <c r="Z36" i="4" s="1"/>
  <c r="AB36" i="4" s="1"/>
  <c r="X37" i="4"/>
  <c r="Z37" i="4" s="1"/>
  <c r="AB37" i="4" s="1"/>
  <c r="X38" i="4"/>
  <c r="Z38" i="4" s="1"/>
  <c r="AB38" i="4" s="1"/>
  <c r="X39" i="4"/>
  <c r="Z39" i="4" s="1"/>
  <c r="AB39" i="4" s="1"/>
  <c r="X40" i="4"/>
  <c r="Z40" i="4" s="1"/>
  <c r="AB40" i="4" s="1"/>
  <c r="X41" i="4"/>
  <c r="Z41" i="4" s="1"/>
  <c r="X42" i="4"/>
  <c r="Z42" i="4" s="1"/>
  <c r="AB42" i="4" s="1"/>
  <c r="X43" i="4"/>
  <c r="X44" i="4"/>
  <c r="Z44" i="4" s="1"/>
  <c r="AB44" i="4" s="1"/>
  <c r="X45" i="4"/>
  <c r="Z45" i="4" s="1"/>
  <c r="X46" i="4"/>
  <c r="Z46" i="4" s="1"/>
  <c r="AB46" i="4" s="1"/>
  <c r="X47" i="4"/>
  <c r="X48" i="4"/>
  <c r="Z48" i="4" s="1"/>
  <c r="AB48" i="4" s="1"/>
  <c r="X49" i="4"/>
  <c r="Z49" i="4" s="1"/>
  <c r="AB49" i="4" s="1"/>
  <c r="X50" i="4"/>
  <c r="Z50" i="4" s="1"/>
  <c r="AB50" i="4" s="1"/>
  <c r="X51" i="4"/>
  <c r="Z51" i="4" s="1"/>
  <c r="AB51" i="4" s="1"/>
  <c r="X52" i="4"/>
  <c r="Z52" i="4" s="1"/>
  <c r="AB52" i="4" s="1"/>
  <c r="X53" i="4"/>
  <c r="Z53" i="4" s="1"/>
  <c r="AB53" i="4" s="1"/>
  <c r="X54" i="4"/>
  <c r="Z54" i="4" s="1"/>
  <c r="Y4" i="4"/>
  <c r="AA4" i="4" s="1"/>
  <c r="X4" i="4"/>
  <c r="Z4" i="4" s="1"/>
  <c r="AB4" i="4" s="1"/>
  <c r="T5" i="4"/>
  <c r="T6" i="4"/>
  <c r="T7" i="4"/>
  <c r="T8" i="4"/>
  <c r="V8" i="4" s="1"/>
  <c r="T9" i="4"/>
  <c r="V9" i="4" s="1"/>
  <c r="T10" i="4"/>
  <c r="V10" i="4" s="1"/>
  <c r="T11" i="4"/>
  <c r="V11" i="4" s="1"/>
  <c r="T12" i="4"/>
  <c r="T13" i="4"/>
  <c r="T14" i="4"/>
  <c r="T15" i="4"/>
  <c r="T16" i="4"/>
  <c r="T17" i="4"/>
  <c r="T18" i="4"/>
  <c r="T19" i="4"/>
  <c r="T20" i="4"/>
  <c r="V20" i="4" s="1"/>
  <c r="T21" i="4"/>
  <c r="T22" i="4"/>
  <c r="T23" i="4"/>
  <c r="T24" i="4"/>
  <c r="T25" i="4"/>
  <c r="V25" i="4" s="1"/>
  <c r="T26" i="4"/>
  <c r="V26" i="4" s="1"/>
  <c r="T27" i="4"/>
  <c r="T28" i="4"/>
  <c r="V28" i="4" s="1"/>
  <c r="T29" i="4"/>
  <c r="T30" i="4"/>
  <c r="T31" i="4"/>
  <c r="T32" i="4"/>
  <c r="T33" i="4"/>
  <c r="V33" i="4" s="1"/>
  <c r="T34" i="4"/>
  <c r="V34" i="4" s="1"/>
  <c r="T35" i="4"/>
  <c r="V35" i="4" s="1"/>
  <c r="T36" i="4"/>
  <c r="V36" i="4" s="1"/>
  <c r="T37" i="4"/>
  <c r="T38" i="4"/>
  <c r="T39" i="4"/>
  <c r="T40" i="4"/>
  <c r="T41" i="4"/>
  <c r="V41" i="4" s="1"/>
  <c r="T42" i="4"/>
  <c r="V42" i="4" s="1"/>
  <c r="T43" i="4"/>
  <c r="T44" i="4"/>
  <c r="T45" i="4"/>
  <c r="T46" i="4"/>
  <c r="T47" i="4"/>
  <c r="T48" i="4"/>
  <c r="T49" i="4"/>
  <c r="T50" i="4"/>
  <c r="T51" i="4"/>
  <c r="V51" i="4" s="1"/>
  <c r="T52" i="4"/>
  <c r="V52" i="4" s="1"/>
  <c r="T53" i="4"/>
  <c r="T54" i="4"/>
  <c r="S30" i="4"/>
  <c r="S5" i="4"/>
  <c r="S6" i="4"/>
  <c r="U6" i="4" s="1"/>
  <c r="S7" i="4"/>
  <c r="U7" i="4" s="1"/>
  <c r="S8" i="4"/>
  <c r="U8" i="4" s="1"/>
  <c r="S9" i="4"/>
  <c r="U9" i="4" s="1"/>
  <c r="S10" i="4"/>
  <c r="U10" i="4" s="1"/>
  <c r="S11" i="4"/>
  <c r="S12" i="4"/>
  <c r="S13" i="4"/>
  <c r="S14" i="4"/>
  <c r="S15" i="4"/>
  <c r="U15" i="4" s="1"/>
  <c r="S16" i="4"/>
  <c r="U16" i="4" s="1"/>
  <c r="S17" i="4"/>
  <c r="U17" i="4" s="1"/>
  <c r="S18" i="4"/>
  <c r="U18" i="4" s="1"/>
  <c r="S19" i="4"/>
  <c r="S20" i="4"/>
  <c r="S21" i="4"/>
  <c r="S22" i="4"/>
  <c r="U22" i="4" s="1"/>
  <c r="S23" i="4"/>
  <c r="U23" i="4" s="1"/>
  <c r="S24" i="4"/>
  <c r="S25" i="4"/>
  <c r="U25" i="4" s="1"/>
  <c r="S26" i="4"/>
  <c r="U26" i="4" s="1"/>
  <c r="S27" i="4"/>
  <c r="S28" i="4"/>
  <c r="S29" i="4"/>
  <c r="S31" i="4"/>
  <c r="S32" i="4"/>
  <c r="S33" i="4"/>
  <c r="U33" i="4" s="1"/>
  <c r="S34" i="4"/>
  <c r="U34" i="4" s="1"/>
  <c r="S35" i="4"/>
  <c r="S36" i="4"/>
  <c r="S37" i="4"/>
  <c r="S38" i="4"/>
  <c r="S39" i="4"/>
  <c r="U39" i="4" s="1"/>
  <c r="S40" i="4"/>
  <c r="U40" i="4" s="1"/>
  <c r="S41" i="4"/>
  <c r="U41" i="4" s="1"/>
  <c r="S42" i="4"/>
  <c r="U42" i="4" s="1"/>
  <c r="S43" i="4"/>
  <c r="S44" i="4"/>
  <c r="S45" i="4"/>
  <c r="S46" i="4"/>
  <c r="S47" i="4"/>
  <c r="U47" i="4" s="1"/>
  <c r="S48" i="4"/>
  <c r="U48" i="4" s="1"/>
  <c r="S49" i="4"/>
  <c r="U49" i="4" s="1"/>
  <c r="S50" i="4"/>
  <c r="U50" i="4" s="1"/>
  <c r="S51" i="4"/>
  <c r="S52" i="4"/>
  <c r="S53" i="4"/>
  <c r="S54" i="4"/>
  <c r="T4" i="4"/>
  <c r="V4" i="4" s="1"/>
  <c r="S4" i="4"/>
  <c r="U4" i="4" s="1"/>
  <c r="Q55" i="4"/>
  <c r="O5" i="4"/>
  <c r="Q5" i="4" s="1"/>
  <c r="O6" i="4"/>
  <c r="O7" i="4"/>
  <c r="O8" i="4"/>
  <c r="O9" i="4"/>
  <c r="O10" i="4"/>
  <c r="Q10" i="4" s="1"/>
  <c r="O11" i="4"/>
  <c r="Q11" i="4" s="1"/>
  <c r="O12" i="4"/>
  <c r="O13" i="4"/>
  <c r="O14" i="4"/>
  <c r="Q14" i="4" s="1"/>
  <c r="O15" i="4"/>
  <c r="Q15" i="4" s="1"/>
  <c r="O16" i="4"/>
  <c r="Q16" i="4" s="1"/>
  <c r="O17" i="4"/>
  <c r="O18" i="4"/>
  <c r="Q18" i="4" s="1"/>
  <c r="O19" i="4"/>
  <c r="Q19" i="4" s="1"/>
  <c r="O20" i="4"/>
  <c r="O21" i="4"/>
  <c r="O22" i="4"/>
  <c r="Q22" i="4" s="1"/>
  <c r="O23" i="4"/>
  <c r="O24" i="4"/>
  <c r="Q24" i="4" s="1"/>
  <c r="O25" i="4"/>
  <c r="O26" i="4"/>
  <c r="Q26" i="4" s="1"/>
  <c r="O27" i="4"/>
  <c r="Q27" i="4" s="1"/>
  <c r="O28" i="4"/>
  <c r="O29" i="4"/>
  <c r="Q29" i="4" s="1"/>
  <c r="O30" i="4"/>
  <c r="O31" i="4"/>
  <c r="O32" i="4"/>
  <c r="Q32" i="4" s="1"/>
  <c r="O33" i="4"/>
  <c r="O34" i="4"/>
  <c r="O35" i="4"/>
  <c r="Q35" i="4" s="1"/>
  <c r="O36" i="4"/>
  <c r="O37" i="4"/>
  <c r="Q37" i="4" s="1"/>
  <c r="O38" i="4"/>
  <c r="O39" i="4"/>
  <c r="O40" i="4"/>
  <c r="O41" i="4"/>
  <c r="O42" i="4"/>
  <c r="O43" i="4"/>
  <c r="Q43" i="4" s="1"/>
  <c r="O44" i="4"/>
  <c r="O45" i="4"/>
  <c r="Q45" i="4" s="1"/>
  <c r="O46" i="4"/>
  <c r="Q46" i="4" s="1"/>
  <c r="O47" i="4"/>
  <c r="Q47" i="4" s="1"/>
  <c r="O48" i="4"/>
  <c r="O49" i="4"/>
  <c r="O50" i="4"/>
  <c r="Q50" i="4" s="1"/>
  <c r="O51" i="4"/>
  <c r="Q51" i="4" s="1"/>
  <c r="O52" i="4"/>
  <c r="O53" i="4"/>
  <c r="O54" i="4"/>
  <c r="Q54" i="4" s="1"/>
  <c r="O55" i="4"/>
  <c r="O56" i="4"/>
  <c r="O57" i="4"/>
  <c r="O58" i="4"/>
  <c r="O59" i="4"/>
  <c r="Q59" i="4" s="1"/>
  <c r="O60" i="4"/>
  <c r="O61" i="4"/>
  <c r="O62" i="4"/>
  <c r="Q62" i="4" s="1"/>
  <c r="O63" i="4"/>
  <c r="Q63" i="4" s="1"/>
  <c r="O64" i="4"/>
  <c r="O65" i="4"/>
  <c r="O66" i="4"/>
  <c r="O67" i="4"/>
  <c r="Q67" i="4" s="1"/>
  <c r="O68" i="4"/>
  <c r="O69" i="4"/>
  <c r="Q69" i="4" s="1"/>
  <c r="O70" i="4"/>
  <c r="O71" i="4"/>
  <c r="O72" i="4"/>
  <c r="O73" i="4"/>
  <c r="O74" i="4"/>
  <c r="Q74" i="4" s="1"/>
  <c r="O75" i="4"/>
  <c r="Q75" i="4" s="1"/>
  <c r="O76" i="4"/>
  <c r="O77" i="4"/>
  <c r="O78" i="4"/>
  <c r="Q78" i="4" s="1"/>
  <c r="O79" i="4"/>
  <c r="Q79" i="4" s="1"/>
  <c r="O80" i="4"/>
  <c r="O81" i="4"/>
  <c r="O82" i="4"/>
  <c r="Q82" i="4" s="1"/>
  <c r="O83" i="4"/>
  <c r="Q83" i="4" s="1"/>
  <c r="O84" i="4"/>
  <c r="O85" i="4"/>
  <c r="O86" i="4"/>
  <c r="Q86" i="4" s="1"/>
  <c r="O87" i="4"/>
  <c r="O88" i="4"/>
  <c r="O89" i="4"/>
  <c r="O90" i="4"/>
  <c r="Q90" i="4" s="1"/>
  <c r="O91" i="4"/>
  <c r="Q91" i="4" s="1"/>
  <c r="O92" i="4"/>
  <c r="O93" i="4"/>
  <c r="Q93" i="4" s="1"/>
  <c r="O94" i="4"/>
  <c r="O95" i="4"/>
  <c r="O96" i="4"/>
  <c r="O97" i="4"/>
  <c r="O98" i="4"/>
  <c r="O99" i="4"/>
  <c r="Q99" i="4" s="1"/>
  <c r="O100" i="4"/>
  <c r="O101" i="4"/>
  <c r="Q101" i="4" s="1"/>
  <c r="O102" i="4"/>
  <c r="O103" i="4"/>
  <c r="O104" i="4"/>
  <c r="N5" i="4"/>
  <c r="N6" i="4"/>
  <c r="N7" i="4"/>
  <c r="P7" i="4" s="1"/>
  <c r="N8" i="4"/>
  <c r="N9" i="4"/>
  <c r="P9" i="4" s="1"/>
  <c r="N10" i="4"/>
  <c r="P10" i="4" s="1"/>
  <c r="N11" i="4"/>
  <c r="P11" i="4" s="1"/>
  <c r="N12" i="4"/>
  <c r="N13" i="4"/>
  <c r="P13" i="4" s="1"/>
  <c r="N14" i="4"/>
  <c r="N15" i="4"/>
  <c r="P15" i="4" s="1"/>
  <c r="N16" i="4"/>
  <c r="N17" i="4"/>
  <c r="N18" i="4"/>
  <c r="P18" i="4" s="1"/>
  <c r="N19" i="4"/>
  <c r="P19" i="4" s="1"/>
  <c r="N20" i="4"/>
  <c r="N21" i="4"/>
  <c r="N22" i="4"/>
  <c r="P22" i="4" s="1"/>
  <c r="N23" i="4"/>
  <c r="P23" i="4" s="1"/>
  <c r="N24" i="4"/>
  <c r="P24" i="4" s="1"/>
  <c r="N25" i="4"/>
  <c r="N26" i="4"/>
  <c r="P26" i="4" s="1"/>
  <c r="N27" i="4"/>
  <c r="N28" i="4"/>
  <c r="N29" i="4"/>
  <c r="N30" i="4"/>
  <c r="P30" i="4" s="1"/>
  <c r="N31" i="4"/>
  <c r="P31" i="4" s="1"/>
  <c r="N32" i="4"/>
  <c r="P32" i="4" s="1"/>
  <c r="N33" i="4"/>
  <c r="P33" i="4" s="1"/>
  <c r="N34" i="4"/>
  <c r="N35" i="4"/>
  <c r="N36" i="4"/>
  <c r="N37" i="4"/>
  <c r="P37" i="4" s="1"/>
  <c r="N38" i="4"/>
  <c r="P38" i="4" s="1"/>
  <c r="N39" i="4"/>
  <c r="P39" i="4" s="1"/>
  <c r="N40" i="4"/>
  <c r="P40" i="4" s="1"/>
  <c r="N41" i="4"/>
  <c r="P41" i="4" s="1"/>
  <c r="N42" i="4"/>
  <c r="P42" i="4" s="1"/>
  <c r="N43" i="4"/>
  <c r="P43" i="4" s="1"/>
  <c r="N44" i="4"/>
  <c r="N45" i="4"/>
  <c r="N46" i="4"/>
  <c r="N47" i="4"/>
  <c r="P47" i="4" s="1"/>
  <c r="N48" i="4"/>
  <c r="P48" i="4" s="1"/>
  <c r="N49" i="4"/>
  <c r="N50" i="4"/>
  <c r="P50" i="4" s="1"/>
  <c r="N51" i="4"/>
  <c r="N52" i="4"/>
  <c r="N53" i="4"/>
  <c r="N54" i="4"/>
  <c r="N55" i="4"/>
  <c r="P55" i="4" s="1"/>
  <c r="N56" i="4"/>
  <c r="P56" i="4" s="1"/>
  <c r="N57" i="4"/>
  <c r="N58" i="4"/>
  <c r="N59" i="4"/>
  <c r="N60" i="4"/>
  <c r="N61" i="4"/>
  <c r="P61" i="4" s="1"/>
  <c r="N62" i="4"/>
  <c r="P62" i="4" s="1"/>
  <c r="N63" i="4"/>
  <c r="P63" i="4" s="1"/>
  <c r="N64" i="4"/>
  <c r="P64" i="4" s="1"/>
  <c r="N65" i="4"/>
  <c r="N66" i="4"/>
  <c r="N67" i="4"/>
  <c r="N68" i="4"/>
  <c r="N69" i="4"/>
  <c r="P69" i="4" s="1"/>
  <c r="N70" i="4"/>
  <c r="N71" i="4"/>
  <c r="P71" i="4" s="1"/>
  <c r="N72" i="4"/>
  <c r="P72" i="4" s="1"/>
  <c r="N73" i="4"/>
  <c r="P73" i="4" s="1"/>
  <c r="N74" i="4"/>
  <c r="P74" i="4" s="1"/>
  <c r="N75" i="4"/>
  <c r="P75" i="4" s="1"/>
  <c r="N76" i="4"/>
  <c r="N77" i="4"/>
  <c r="P77" i="4" s="1"/>
  <c r="N78" i="4"/>
  <c r="N79" i="4"/>
  <c r="P79" i="4" s="1"/>
  <c r="R79" i="4" s="1"/>
  <c r="N80" i="4"/>
  <c r="P80" i="4" s="1"/>
  <c r="N81" i="4"/>
  <c r="N82" i="4"/>
  <c r="P82" i="4" s="1"/>
  <c r="N83" i="4"/>
  <c r="P83" i="4" s="1"/>
  <c r="N84" i="4"/>
  <c r="N85" i="4"/>
  <c r="N86" i="4"/>
  <c r="P86" i="4" s="1"/>
  <c r="N87" i="4"/>
  <c r="P87" i="4" s="1"/>
  <c r="N88" i="4"/>
  <c r="P88" i="4" s="1"/>
  <c r="N89" i="4"/>
  <c r="N90" i="4"/>
  <c r="P90" i="4" s="1"/>
  <c r="N91" i="4"/>
  <c r="P91" i="4" s="1"/>
  <c r="N92" i="4"/>
  <c r="N93" i="4"/>
  <c r="N94" i="4"/>
  <c r="N95" i="4"/>
  <c r="P95" i="4" s="1"/>
  <c r="N96" i="4"/>
  <c r="P96" i="4" s="1"/>
  <c r="N97" i="4"/>
  <c r="P97" i="4" s="1"/>
  <c r="N98" i="4"/>
  <c r="N99" i="4"/>
  <c r="N100" i="4"/>
  <c r="N101" i="4"/>
  <c r="P101" i="4" s="1"/>
  <c r="N102" i="4"/>
  <c r="P102" i="4" s="1"/>
  <c r="N103" i="4"/>
  <c r="P103" i="4" s="1"/>
  <c r="N104" i="4"/>
  <c r="P104" i="4" s="1"/>
  <c r="N4" i="4"/>
  <c r="P4" i="4" s="1"/>
  <c r="O4" i="4"/>
  <c r="Q4" i="4" s="1"/>
  <c r="L30" i="4"/>
  <c r="K8" i="4"/>
  <c r="K13" i="4"/>
  <c r="J5" i="4"/>
  <c r="L5" i="4" s="1"/>
  <c r="J6" i="4"/>
  <c r="L6" i="4" s="1"/>
  <c r="J7" i="4"/>
  <c r="L7" i="4" s="1"/>
  <c r="J8" i="4"/>
  <c r="L8" i="4" s="1"/>
  <c r="J9" i="4"/>
  <c r="L9" i="4" s="1"/>
  <c r="J10" i="4"/>
  <c r="L10" i="4" s="1"/>
  <c r="J11" i="4"/>
  <c r="L11" i="4" s="1"/>
  <c r="M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M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I5" i="4"/>
  <c r="K5" i="4" s="1"/>
  <c r="I6" i="4"/>
  <c r="K6" i="4" s="1"/>
  <c r="M6" i="4" s="1"/>
  <c r="I7" i="4"/>
  <c r="K7" i="4" s="1"/>
  <c r="M7" i="4" s="1"/>
  <c r="I8" i="4"/>
  <c r="I9" i="4"/>
  <c r="K9" i="4" s="1"/>
  <c r="I10" i="4"/>
  <c r="K10" i="4" s="1"/>
  <c r="I11" i="4"/>
  <c r="K11" i="4" s="1"/>
  <c r="I12" i="4"/>
  <c r="K12" i="4" s="1"/>
  <c r="I13" i="4"/>
  <c r="I14" i="4"/>
  <c r="K14" i="4" s="1"/>
  <c r="I15" i="4"/>
  <c r="K15" i="4" s="1"/>
  <c r="M15" i="4" s="1"/>
  <c r="I16" i="4"/>
  <c r="K16" i="4" s="1"/>
  <c r="I17" i="4"/>
  <c r="K17" i="4" s="1"/>
  <c r="I18" i="4"/>
  <c r="K18" i="4" s="1"/>
  <c r="I19" i="4"/>
  <c r="K19" i="4" s="1"/>
  <c r="I20" i="4"/>
  <c r="K20" i="4" s="1"/>
  <c r="I21" i="4"/>
  <c r="K21" i="4" s="1"/>
  <c r="I22" i="4"/>
  <c r="K22" i="4" s="1"/>
  <c r="M22" i="4" s="1"/>
  <c r="I23" i="4"/>
  <c r="K23" i="4" s="1"/>
  <c r="M23" i="4" s="1"/>
  <c r="I24" i="4"/>
  <c r="K24" i="4" s="1"/>
  <c r="I25" i="4"/>
  <c r="K25" i="4" s="1"/>
  <c r="I26" i="4"/>
  <c r="K26" i="4" s="1"/>
  <c r="I27" i="4"/>
  <c r="K27" i="4" s="1"/>
  <c r="I28" i="4"/>
  <c r="K28" i="4" s="1"/>
  <c r="I29" i="4"/>
  <c r="K29" i="4" s="1"/>
  <c r="I30" i="4"/>
  <c r="K30" i="4" s="1"/>
  <c r="M30" i="4" s="1"/>
  <c r="I31" i="4"/>
  <c r="K31" i="4" s="1"/>
  <c r="M31" i="4" s="1"/>
  <c r="I32" i="4"/>
  <c r="K32" i="4" s="1"/>
  <c r="I33" i="4"/>
  <c r="K33" i="4" s="1"/>
  <c r="I34" i="4"/>
  <c r="K34" i="4" s="1"/>
  <c r="I35" i="4"/>
  <c r="K35" i="4" s="1"/>
  <c r="I36" i="4"/>
  <c r="K36" i="4" s="1"/>
  <c r="I37" i="4"/>
  <c r="K37" i="4" s="1"/>
  <c r="I38" i="4"/>
  <c r="K38" i="4" s="1"/>
  <c r="M38" i="4" s="1"/>
  <c r="I39" i="4"/>
  <c r="K39" i="4" s="1"/>
  <c r="M39" i="4" s="1"/>
  <c r="I40" i="4"/>
  <c r="K40" i="4" s="1"/>
  <c r="I41" i="4"/>
  <c r="K41" i="4" s="1"/>
  <c r="I42" i="4"/>
  <c r="K42" i="4" s="1"/>
  <c r="I43" i="4"/>
  <c r="K43" i="4" s="1"/>
  <c r="I44" i="4"/>
  <c r="K44" i="4" s="1"/>
  <c r="I45" i="4"/>
  <c r="K45" i="4" s="1"/>
  <c r="I46" i="4"/>
  <c r="K46" i="4" s="1"/>
  <c r="I47" i="4"/>
  <c r="K47" i="4" s="1"/>
  <c r="M47" i="4" s="1"/>
  <c r="I48" i="4"/>
  <c r="K48" i="4" s="1"/>
  <c r="I49" i="4"/>
  <c r="K49" i="4" s="1"/>
  <c r="I50" i="4"/>
  <c r="K50" i="4" s="1"/>
  <c r="I51" i="4"/>
  <c r="K51" i="4" s="1"/>
  <c r="I52" i="4"/>
  <c r="K52" i="4" s="1"/>
  <c r="I53" i="4"/>
  <c r="K53" i="4" s="1"/>
  <c r="I54" i="4"/>
  <c r="K54" i="4" s="1"/>
  <c r="M54" i="4" s="1"/>
  <c r="I55" i="4"/>
  <c r="K55" i="4" s="1"/>
  <c r="M55" i="4" s="1"/>
  <c r="I56" i="4"/>
  <c r="K56" i="4" s="1"/>
  <c r="I57" i="4"/>
  <c r="K57" i="4" s="1"/>
  <c r="I58" i="4"/>
  <c r="K58" i="4" s="1"/>
  <c r="I59" i="4"/>
  <c r="K59" i="4" s="1"/>
  <c r="I60" i="4"/>
  <c r="K60" i="4" s="1"/>
  <c r="I61" i="4"/>
  <c r="K61" i="4" s="1"/>
  <c r="I62" i="4"/>
  <c r="K62" i="4" s="1"/>
  <c r="I63" i="4"/>
  <c r="K63" i="4" s="1"/>
  <c r="M63" i="4" s="1"/>
  <c r="I64" i="4"/>
  <c r="K64" i="4" s="1"/>
  <c r="I65" i="4"/>
  <c r="K65" i="4" s="1"/>
  <c r="I66" i="4"/>
  <c r="K66" i="4" s="1"/>
  <c r="I67" i="4"/>
  <c r="K67" i="4" s="1"/>
  <c r="I68" i="4"/>
  <c r="K68" i="4" s="1"/>
  <c r="I69" i="4"/>
  <c r="K69" i="4" s="1"/>
  <c r="I70" i="4"/>
  <c r="K70" i="4" s="1"/>
  <c r="M70" i="4" s="1"/>
  <c r="I71" i="4"/>
  <c r="K71" i="4" s="1"/>
  <c r="M71" i="4" s="1"/>
  <c r="I72" i="4"/>
  <c r="K72" i="4" s="1"/>
  <c r="I73" i="4"/>
  <c r="K73" i="4" s="1"/>
  <c r="I74" i="4"/>
  <c r="K74" i="4" s="1"/>
  <c r="I75" i="4"/>
  <c r="K75" i="4" s="1"/>
  <c r="I76" i="4"/>
  <c r="K76" i="4" s="1"/>
  <c r="I77" i="4"/>
  <c r="K77" i="4" s="1"/>
  <c r="I78" i="4"/>
  <c r="K78" i="4" s="1"/>
  <c r="I79" i="4"/>
  <c r="K79" i="4" s="1"/>
  <c r="M79" i="4" s="1"/>
  <c r="I80" i="4"/>
  <c r="K80" i="4" s="1"/>
  <c r="I81" i="4"/>
  <c r="K81" i="4" s="1"/>
  <c r="I82" i="4"/>
  <c r="K82" i="4" s="1"/>
  <c r="I83" i="4"/>
  <c r="K83" i="4" s="1"/>
  <c r="M83" i="4" s="1"/>
  <c r="I84" i="4"/>
  <c r="K84" i="4" s="1"/>
  <c r="I85" i="4"/>
  <c r="K85" i="4" s="1"/>
  <c r="I86" i="4"/>
  <c r="K86" i="4" s="1"/>
  <c r="M86" i="4" s="1"/>
  <c r="I87" i="4"/>
  <c r="K87" i="4" s="1"/>
  <c r="M87" i="4" s="1"/>
  <c r="I88" i="4"/>
  <c r="K88" i="4" s="1"/>
  <c r="I89" i="4"/>
  <c r="K89" i="4" s="1"/>
  <c r="I90" i="4"/>
  <c r="K90" i="4" s="1"/>
  <c r="I91" i="4"/>
  <c r="K91" i="4" s="1"/>
  <c r="I92" i="4"/>
  <c r="K92" i="4" s="1"/>
  <c r="I93" i="4"/>
  <c r="K93" i="4" s="1"/>
  <c r="I94" i="4"/>
  <c r="K94" i="4" s="1"/>
  <c r="I95" i="4"/>
  <c r="K95" i="4" s="1"/>
  <c r="M95" i="4" s="1"/>
  <c r="I96" i="4"/>
  <c r="K96" i="4" s="1"/>
  <c r="I97" i="4"/>
  <c r="K97" i="4" s="1"/>
  <c r="I98" i="4"/>
  <c r="K98" i="4" s="1"/>
  <c r="I99" i="4"/>
  <c r="K99" i="4" s="1"/>
  <c r="I100" i="4"/>
  <c r="K100" i="4" s="1"/>
  <c r="I101" i="4"/>
  <c r="K101" i="4" s="1"/>
  <c r="I102" i="4"/>
  <c r="K102" i="4" s="1"/>
  <c r="M102" i="4" s="1"/>
  <c r="I103" i="4"/>
  <c r="K103" i="4" s="1"/>
  <c r="M103" i="4" s="1"/>
  <c r="I104" i="4"/>
  <c r="K104" i="4" s="1"/>
  <c r="J4" i="4"/>
  <c r="L4" i="4" s="1"/>
  <c r="I4" i="4"/>
  <c r="K4" i="4" s="1"/>
  <c r="E6" i="4"/>
  <c r="E5" i="4"/>
  <c r="E4" i="4"/>
  <c r="E3" i="4"/>
  <c r="F3" i="1"/>
  <c r="F2" i="1"/>
  <c r="E5" i="1"/>
  <c r="E4" i="1"/>
  <c r="G6" i="3"/>
  <c r="B5" i="1" s="1"/>
  <c r="H3" i="3"/>
  <c r="H2" i="3"/>
  <c r="E3" i="1" s="1"/>
  <c r="J3" i="3"/>
  <c r="F4" i="1" s="1"/>
  <c r="E2" i="1"/>
  <c r="B3" i="1"/>
  <c r="B2" i="1"/>
  <c r="B5" i="3"/>
  <c r="H5" i="3" s="1"/>
  <c r="D5" i="3"/>
  <c r="J5" i="3" s="1"/>
  <c r="D4" i="3"/>
  <c r="J4" i="3" s="1"/>
  <c r="B4" i="3"/>
  <c r="H4" i="3" s="1"/>
  <c r="AB45" i="4" l="1"/>
  <c r="AB29" i="4"/>
  <c r="AB13" i="4"/>
  <c r="AB41" i="4"/>
  <c r="AB25" i="4"/>
  <c r="AB9" i="4"/>
  <c r="F6" i="4" s="1"/>
  <c r="AB27" i="4"/>
  <c r="AB11" i="4"/>
  <c r="M99" i="4"/>
  <c r="M67" i="4"/>
  <c r="M51" i="4"/>
  <c r="M43" i="4"/>
  <c r="M35" i="4"/>
  <c r="M19" i="4"/>
  <c r="W26" i="4"/>
  <c r="W10" i="4"/>
  <c r="M16" i="4"/>
  <c r="W42" i="4"/>
  <c r="M100" i="4"/>
  <c r="M60" i="4"/>
  <c r="M36" i="4"/>
  <c r="U20" i="4"/>
  <c r="R4" i="4"/>
  <c r="V50" i="4"/>
  <c r="W50" i="4" s="1"/>
  <c r="R55" i="4"/>
  <c r="R47" i="4"/>
  <c r="R15" i="4"/>
  <c r="W41" i="4"/>
  <c r="V49" i="4"/>
  <c r="W49" i="4" s="1"/>
  <c r="M61" i="4"/>
  <c r="R86" i="4"/>
  <c r="R62" i="4"/>
  <c r="R22" i="4"/>
  <c r="V27" i="4"/>
  <c r="M14" i="4"/>
  <c r="M76" i="4"/>
  <c r="M44" i="4"/>
  <c r="V23" i="4"/>
  <c r="M84" i="4"/>
  <c r="M52" i="4"/>
  <c r="M28" i="4"/>
  <c r="M20" i="4"/>
  <c r="M12" i="4"/>
  <c r="M91" i="4"/>
  <c r="M59" i="4"/>
  <c r="M27" i="4"/>
  <c r="U32" i="4"/>
  <c r="V19" i="4"/>
  <c r="M98" i="4"/>
  <c r="M82" i="4"/>
  <c r="M66" i="4"/>
  <c r="M50" i="4"/>
  <c r="M34" i="4"/>
  <c r="M18" i="4"/>
  <c r="M78" i="4"/>
  <c r="M80" i="4"/>
  <c r="R19" i="4"/>
  <c r="M46" i="4"/>
  <c r="R83" i="4"/>
  <c r="P16" i="4"/>
  <c r="V46" i="4"/>
  <c r="Q95" i="4"/>
  <c r="R95" i="4" s="1"/>
  <c r="Q40" i="4"/>
  <c r="R40" i="4" s="1"/>
  <c r="U31" i="4"/>
  <c r="U14" i="4"/>
  <c r="V44" i="4"/>
  <c r="W44" i="4" s="1"/>
  <c r="V18" i="4"/>
  <c r="W18" i="4" s="1"/>
  <c r="M90" i="4"/>
  <c r="P59" i="4"/>
  <c r="R59" i="4" s="1"/>
  <c r="Q94" i="4"/>
  <c r="Q31" i="4"/>
  <c r="R31" i="4" s="1"/>
  <c r="W4" i="4"/>
  <c r="U30" i="4"/>
  <c r="V43" i="4"/>
  <c r="V17" i="4"/>
  <c r="M62" i="4"/>
  <c r="M10" i="4"/>
  <c r="M81" i="4"/>
  <c r="M65" i="4"/>
  <c r="M57" i="4"/>
  <c r="M49" i="4"/>
  <c r="M41" i="4"/>
  <c r="M33" i="4"/>
  <c r="M25" i="4"/>
  <c r="M17" i="4"/>
  <c r="R75" i="4"/>
  <c r="R43" i="4"/>
  <c r="R11" i="4"/>
  <c r="P58" i="4"/>
  <c r="Q87" i="4"/>
  <c r="R87" i="4" s="1"/>
  <c r="Q30" i="4"/>
  <c r="R30" i="4" s="1"/>
  <c r="W25" i="4"/>
  <c r="W9" i="4"/>
  <c r="U24" i="4"/>
  <c r="V14" i="4"/>
  <c r="W14" i="4" s="1"/>
  <c r="M92" i="4"/>
  <c r="M74" i="4"/>
  <c r="M42" i="4"/>
  <c r="M97" i="4"/>
  <c r="M96" i="4"/>
  <c r="M64" i="4"/>
  <c r="M48" i="4"/>
  <c r="P51" i="4"/>
  <c r="R51" i="4" s="1"/>
  <c r="Q84" i="4"/>
  <c r="Q23" i="4"/>
  <c r="R23" i="4" s="1"/>
  <c r="W8" i="4"/>
  <c r="U45" i="4"/>
  <c r="V12" i="4"/>
  <c r="M94" i="4"/>
  <c r="M58" i="4"/>
  <c r="M26" i="4"/>
  <c r="M89" i="4"/>
  <c r="M88" i="4"/>
  <c r="M56" i="4"/>
  <c r="M40" i="4"/>
  <c r="M32" i="4"/>
  <c r="M24" i="4"/>
  <c r="P27" i="4"/>
  <c r="R27" i="4" s="1"/>
  <c r="Q72" i="4"/>
  <c r="R72" i="4" s="1"/>
  <c r="Q8" i="4"/>
  <c r="U44" i="4"/>
  <c r="M73" i="4"/>
  <c r="M9" i="4"/>
  <c r="M85" i="4"/>
  <c r="M8" i="4"/>
  <c r="P65" i="4"/>
  <c r="P25" i="4"/>
  <c r="R25" i="4" s="1"/>
  <c r="P17" i="4"/>
  <c r="Q53" i="4"/>
  <c r="Q21" i="4"/>
  <c r="Q42" i="4"/>
  <c r="R42" i="4" s="1"/>
  <c r="M45" i="4"/>
  <c r="P49" i="4"/>
  <c r="M72" i="4"/>
  <c r="M21" i="4"/>
  <c r="P89" i="4"/>
  <c r="P57" i="4"/>
  <c r="Q85" i="4"/>
  <c r="Q77" i="4"/>
  <c r="R77" i="4" s="1"/>
  <c r="Q61" i="4"/>
  <c r="R61" i="4" s="1"/>
  <c r="P94" i="4"/>
  <c r="M69" i="4"/>
  <c r="M5" i="4"/>
  <c r="R90" i="4"/>
  <c r="Q34" i="4"/>
  <c r="R101" i="4"/>
  <c r="P93" i="4"/>
  <c r="R93" i="4" s="1"/>
  <c r="P85" i="4"/>
  <c r="R69" i="4"/>
  <c r="P53" i="4"/>
  <c r="R53" i="4" s="1"/>
  <c r="P45" i="4"/>
  <c r="R45" i="4" s="1"/>
  <c r="R37" i="4"/>
  <c r="P29" i="4"/>
  <c r="R29" i="4" s="1"/>
  <c r="P21" i="4"/>
  <c r="R21" i="4" s="1"/>
  <c r="P5" i="4"/>
  <c r="R5" i="4" s="1"/>
  <c r="Q97" i="4"/>
  <c r="R97" i="4" s="1"/>
  <c r="Q89" i="4"/>
  <c r="Q81" i="4"/>
  <c r="Q73" i="4"/>
  <c r="R73" i="4" s="1"/>
  <c r="Q65" i="4"/>
  <c r="Q57" i="4"/>
  <c r="Q49" i="4"/>
  <c r="Q41" i="4"/>
  <c r="R41" i="4" s="1"/>
  <c r="Q33" i="4"/>
  <c r="R33" i="4" s="1"/>
  <c r="Q25" i="4"/>
  <c r="Q17" i="4"/>
  <c r="Q9" i="4"/>
  <c r="R9" i="4" s="1"/>
  <c r="P81" i="4"/>
  <c r="Q66" i="4"/>
  <c r="M68" i="4"/>
  <c r="P78" i="4"/>
  <c r="R78" i="4" s="1"/>
  <c r="P54" i="4"/>
  <c r="R54" i="4" s="1"/>
  <c r="M13" i="4"/>
  <c r="P100" i="4"/>
  <c r="P84" i="4"/>
  <c r="R84" i="4" s="1"/>
  <c r="P76" i="4"/>
  <c r="P68" i="4"/>
  <c r="P60" i="4"/>
  <c r="P52" i="4"/>
  <c r="P28" i="4"/>
  <c r="P20" i="4"/>
  <c r="P12" i="4"/>
  <c r="Q104" i="4"/>
  <c r="Q96" i="4"/>
  <c r="Q88" i="4"/>
  <c r="R88" i="4" s="1"/>
  <c r="Q80" i="4"/>
  <c r="R80" i="4" s="1"/>
  <c r="Q64" i="4"/>
  <c r="R64" i="4" s="1"/>
  <c r="Q56" i="4"/>
  <c r="R56" i="4" s="1"/>
  <c r="Q48" i="4"/>
  <c r="R48" i="4" s="1"/>
  <c r="U54" i="4"/>
  <c r="U46" i="4"/>
  <c r="U38" i="4"/>
  <c r="U29" i="4"/>
  <c r="U21" i="4"/>
  <c r="U13" i="4"/>
  <c r="U5" i="4"/>
  <c r="V48" i="4"/>
  <c r="W48" i="4" s="1"/>
  <c r="V40" i="4"/>
  <c r="W40" i="4" s="1"/>
  <c r="V32" i="4"/>
  <c r="M93" i="4"/>
  <c r="M4" i="4"/>
  <c r="P70" i="4"/>
  <c r="P14" i="4"/>
  <c r="R14" i="4" s="1"/>
  <c r="R26" i="4"/>
  <c r="M53" i="4"/>
  <c r="M77" i="4"/>
  <c r="P36" i="4"/>
  <c r="M101" i="4"/>
  <c r="M37" i="4"/>
  <c r="Q98" i="4"/>
  <c r="Q13" i="4"/>
  <c r="R13" i="4" s="1"/>
  <c r="M29" i="4"/>
  <c r="P46" i="4"/>
  <c r="R46" i="4" s="1"/>
  <c r="P6" i="4"/>
  <c r="Q58" i="4"/>
  <c r="P92" i="4"/>
  <c r="P44" i="4"/>
  <c r="V24" i="4"/>
  <c r="R96" i="4"/>
  <c r="R32" i="4"/>
  <c r="R24" i="4"/>
  <c r="P8" i="4"/>
  <c r="R8" i="4" s="1"/>
  <c r="Q100" i="4"/>
  <c r="Q92" i="4"/>
  <c r="Q76" i="4"/>
  <c r="Q68" i="4"/>
  <c r="Q60" i="4"/>
  <c r="Q44" i="4"/>
  <c r="Q36" i="4"/>
  <c r="Q28" i="4"/>
  <c r="Q12" i="4"/>
  <c r="R91" i="4"/>
  <c r="Q52" i="4"/>
  <c r="R63" i="4"/>
  <c r="Q20" i="4"/>
  <c r="V16" i="4"/>
  <c r="W16" i="4" s="1"/>
  <c r="P99" i="4"/>
  <c r="R99" i="4" s="1"/>
  <c r="R82" i="4"/>
  <c r="R74" i="4"/>
  <c r="R50" i="4"/>
  <c r="R18" i="4"/>
  <c r="R10" i="4"/>
  <c r="R16" i="4"/>
  <c r="P67" i="4"/>
  <c r="R67" i="4" s="1"/>
  <c r="P35" i="4"/>
  <c r="R35" i="4" s="1"/>
  <c r="Q103" i="4"/>
  <c r="R103" i="4" s="1"/>
  <c r="Q71" i="4"/>
  <c r="R71" i="4" s="1"/>
  <c r="Q39" i="4"/>
  <c r="R39" i="4" s="1"/>
  <c r="Q7" i="4"/>
  <c r="R7" i="4" s="1"/>
  <c r="V47" i="4"/>
  <c r="W47" i="4" s="1"/>
  <c r="V31" i="4"/>
  <c r="W31" i="4" s="1"/>
  <c r="V15" i="4"/>
  <c r="W15" i="4" s="1"/>
  <c r="V54" i="4"/>
  <c r="W33" i="4"/>
  <c r="P98" i="4"/>
  <c r="P66" i="4"/>
  <c r="P34" i="4"/>
  <c r="Q102" i="4"/>
  <c r="R102" i="4" s="1"/>
  <c r="Q70" i="4"/>
  <c r="Q38" i="4"/>
  <c r="R38" i="4" s="1"/>
  <c r="Q6" i="4"/>
  <c r="U27" i="4"/>
  <c r="W27" i="4" s="1"/>
  <c r="U19" i="4"/>
  <c r="W19" i="4" s="1"/>
  <c r="U11" i="4"/>
  <c r="W11" i="4" s="1"/>
  <c r="U53" i="4"/>
  <c r="U28" i="4"/>
  <c r="W28" i="4" s="1"/>
  <c r="V22" i="4"/>
  <c r="W22" i="4" s="1"/>
  <c r="U51" i="4"/>
  <c r="W51" i="4" s="1"/>
  <c r="U43" i="4"/>
  <c r="U35" i="4"/>
  <c r="W35" i="4" s="1"/>
  <c r="V53" i="4"/>
  <c r="V45" i="4"/>
  <c r="W45" i="4" s="1"/>
  <c r="V37" i="4"/>
  <c r="V29" i="4"/>
  <c r="V21" i="4"/>
  <c r="W21" i="4" s="1"/>
  <c r="V13" i="4"/>
  <c r="V5" i="4"/>
  <c r="U52" i="4"/>
  <c r="W52" i="4" s="1"/>
  <c r="V30" i="4"/>
  <c r="W30" i="4" s="1"/>
  <c r="W34" i="4"/>
  <c r="W20" i="4"/>
  <c r="U37" i="4"/>
  <c r="W23" i="4"/>
  <c r="U12" i="4"/>
  <c r="W12" i="4" s="1"/>
  <c r="V39" i="4"/>
  <c r="W39" i="4" s="1"/>
  <c r="V7" i="4"/>
  <c r="W7" i="4" s="1"/>
  <c r="U36" i="4"/>
  <c r="W36" i="4" s="1"/>
  <c r="W17" i="4"/>
  <c r="V38" i="4"/>
  <c r="V6" i="4"/>
  <c r="W6" i="4" s="1"/>
  <c r="F5" i="1"/>
  <c r="W32" i="4" l="1"/>
  <c r="R85" i="4"/>
  <c r="R66" i="4"/>
  <c r="W24" i="4"/>
  <c r="W43" i="4"/>
  <c r="W13" i="4"/>
  <c r="W53" i="4"/>
  <c r="R57" i="4"/>
  <c r="W29" i="4"/>
  <c r="R52" i="4"/>
  <c r="W46" i="4"/>
  <c r="R12" i="4"/>
  <c r="R94" i="4"/>
  <c r="R92" i="4"/>
  <c r="R60" i="4"/>
  <c r="R34" i="4"/>
  <c r="R58" i="4"/>
  <c r="W38" i="4"/>
  <c r="R98" i="4"/>
  <c r="R100" i="4"/>
  <c r="R49" i="4"/>
  <c r="R6" i="4"/>
  <c r="R36" i="4"/>
  <c r="R68" i="4"/>
  <c r="F3" i="4"/>
  <c r="R20" i="4"/>
  <c r="R81" i="4"/>
  <c r="R65" i="4"/>
  <c r="W5" i="4"/>
  <c r="W37" i="4"/>
  <c r="R44" i="4"/>
  <c r="R70" i="4"/>
  <c r="R28" i="4"/>
  <c r="R76" i="4"/>
  <c r="R89" i="4"/>
  <c r="R17" i="4"/>
  <c r="F4" i="4" l="1"/>
  <c r="F5" i="4"/>
</calcChain>
</file>

<file path=xl/sharedStrings.xml><?xml version="1.0" encoding="utf-8"?>
<sst xmlns="http://schemas.openxmlformats.org/spreadsheetml/2006/main" count="124" uniqueCount="75">
  <si>
    <t>id</t>
  </si>
  <si>
    <t>question</t>
  </si>
  <si>
    <t>n_choices</t>
  </si>
  <si>
    <t>choice1</t>
  </si>
  <si>
    <t>choice2</t>
  </si>
  <si>
    <t>choice3</t>
  </si>
  <si>
    <t>choice4</t>
  </si>
  <si>
    <t>choice5</t>
  </si>
  <si>
    <t>choice6</t>
  </si>
  <si>
    <t>Which of the following options do you prefer?</t>
  </si>
  <si>
    <t>Questions 1-5: Resistance to framing</t>
  </si>
  <si>
    <t>Option 1</t>
  </si>
  <si>
    <t>Option 2</t>
  </si>
  <si>
    <t>with probability</t>
  </si>
  <si>
    <t>Option 1'</t>
  </si>
  <si>
    <t>Option 2'</t>
  </si>
  <si>
    <t>prob</t>
  </si>
  <si>
    <t>%</t>
  </si>
  <si>
    <t xml:space="preserve"> =&gt;</t>
  </si>
  <si>
    <t>lose</t>
  </si>
  <si>
    <t>to lose</t>
  </si>
  <si>
    <t>endowment</t>
  </si>
  <si>
    <t>return</t>
  </si>
  <si>
    <t>Question 1</t>
  </si>
  <si>
    <t>Question 2</t>
  </si>
  <si>
    <t>prob (in %)</t>
  </si>
  <si>
    <t>Citation: Tversky and Kahneman 1981</t>
  </si>
  <si>
    <t>Citation: Gneezy and Potters 1997</t>
  </si>
  <si>
    <t xml:space="preserve">Resistance to framing: (max(n1,n2)-min(n1,n2))/(n1+n2) </t>
  </si>
  <si>
    <t>n1</t>
  </si>
  <si>
    <t>n2</t>
  </si>
  <si>
    <t>number of times the subject choose option 1</t>
  </si>
  <si>
    <t>number of times the subject choose option 2</t>
  </si>
  <si>
    <t>Question 3</t>
  </si>
  <si>
    <t>Question 4</t>
  </si>
  <si>
    <t>Questions 6-9: Risk attitude - Investment problem</t>
  </si>
  <si>
    <t>mean(lottery) if invest everything</t>
  </si>
  <si>
    <t>Investment share</t>
  </si>
  <si>
    <t>Win</t>
  </si>
  <si>
    <t>Lose</t>
  </si>
  <si>
    <t>u[win]</t>
  </si>
  <si>
    <t>u[lose]</t>
  </si>
  <si>
    <t>A[c]=1/c =&gt; u[c]=log[c]</t>
  </si>
  <si>
    <t>E[u]</t>
  </si>
  <si>
    <t>Risk aversion: Arrow-Pratt measure of relative risk aversion (RRA)</t>
  </si>
  <si>
    <t>CRRA function u'[c]=c^(-rho), where rho=RRA</t>
  </si>
  <si>
    <t>investment amount if RRA=1</t>
  </si>
  <si>
    <t>RRA=1 =&gt; u[c]=log[c]</t>
  </si>
  <si>
    <t>Let U be a random number, uniformly distributed on [0,1]</t>
  </si>
  <si>
    <t>If n_choices&gt;0 and choice=i:</t>
  </si>
  <si>
    <t>If n_choices=0 and submitted answer = n:</t>
  </si>
  <si>
    <t>payoff = IF(U&lt;p, a_max*n+b_max, a_min*n+b_min)</t>
  </si>
  <si>
    <t>p1</t>
  </si>
  <si>
    <t>p2</t>
  </si>
  <si>
    <t>max_1</t>
  </si>
  <si>
    <t>min_1</t>
  </si>
  <si>
    <t>max_2</t>
  </si>
  <si>
    <t>min_2</t>
  </si>
  <si>
    <t>payoff = IF(U&lt;pi, max_i, min_i)</t>
  </si>
  <si>
    <t>p</t>
  </si>
  <si>
    <t>a_max</t>
  </si>
  <si>
    <t>b_max</t>
  </si>
  <si>
    <t>a_min</t>
  </si>
  <si>
    <t>b_min</t>
  </si>
  <si>
    <t>n_players</t>
  </si>
  <si>
    <t>Citation: Charness and Rabin 2002</t>
  </si>
  <si>
    <t>self</t>
  </si>
  <si>
    <t>self/other</t>
  </si>
  <si>
    <t>other</t>
  </si>
  <si>
    <t>Questions 10-21: Social preferences</t>
  </si>
  <si>
    <t>Social preferences: difference aversion delta + altruism alpha</t>
  </si>
  <si>
    <t>Model: logit Prob[option 1]=Exp[lambda*u[option 1]]/(Exp[lambda*u[option 1]]+Exp[lambda*u[option 2]])</t>
  </si>
  <si>
    <t>u[self,other]=self+alpha*other-delta*(max[self,other]-min[self,other])/(self+other)</t>
  </si>
  <si>
    <t>Choice when alpha=0.5, delta=0.5</t>
  </si>
  <si>
    <t>Choice when alpha=0.5, delta=0.1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</si>
</sst>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33" borderId="0" xfId="0" applyFill="1"/>
    <xf numFmtId="0" fontId="0" fillId="34" borderId="0" xfId="0" applyFill="1"/>
    <xf numFmtId="0" fontId="0" fillId="33" borderId="0" xfId="0" applyFill="1" applyBorder="1" applyAlignment="1">
      <alignment horizontal="left"/>
    </xf>
    <xf numFmtId="0" fontId="0" fillId="33" borderId="0" xfId="0" applyFill="1" applyAlignment="1">
      <alignment horizontal="left"/>
    </xf>
    <xf numFmtId="0" fontId="18" fillId="33" borderId="0" xfId="0" applyFont="1" applyFill="1" applyAlignment="1">
      <alignment horizontal="center"/>
    </xf>
    <xf numFmtId="0" fontId="0" fillId="33" borderId="0" xfId="0" applyFill="1" applyAlignment="1">
      <alignment horizontal="left"/>
    </xf>
    <xf numFmtId="0" fontId="0" fillId="35" borderId="0" xfId="0" applyFill="1"/>
    <xf numFmtId="0" fontId="18" fillId="33" borderId="0" xfId="0" applyFont="1" applyFill="1" applyAlignment="1">
      <alignment horizontal="center"/>
    </xf>
    <xf numFmtId="0" fontId="0" fillId="33" borderId="10" xfId="0" applyFill="1" applyBorder="1" applyAlignment="1">
      <alignment horizontal="left"/>
    </xf>
    <xf numFmtId="0" fontId="0" fillId="33" borderId="0" xfId="0" applyFill="1" applyBorder="1" applyAlignment="1">
      <alignment horizontal="left"/>
    </xf>
    <xf numFmtId="0" fontId="0" fillId="33" borderId="11" xfId="0" applyFill="1" applyBorder="1" applyAlignment="1">
      <alignment horizontal="left"/>
    </xf>
    <xf numFmtId="0" fontId="0" fillId="33" borderId="0" xfId="0" applyFill="1" applyAlignment="1">
      <alignment horizontal="left"/>
    </xf>
    <xf numFmtId="0" fontId="0" fillId="0" borderId="0" xfId="0" applyAlignment="1">
      <alignment horizontal="center"/>
    </xf>
    <xf numFmtId="0" fontId="0" fillId="33" borderId="0" xfId="0" applyFont="1" applyFill="1" applyAlignment="1">
      <alignment horizontal="center"/>
    </xf>
    <xf numFmtId="0" fontId="0" fillId="33" borderId="0" xfId="0"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
  <sheetViews>
    <sheetView workbookViewId="0">
      <selection activeCell="A2" sqref="A2"/>
    </sheetView>
  </sheetViews>
  <sheetFormatPr defaultRowHeight="14.25" x14ac:dyDescent="0.45"/>
  <cols>
    <col min="2" max="2" width="61.796875" customWidth="1"/>
    <col min="3" max="3" width="8.86328125" bestFit="1" customWidth="1"/>
    <col min="5" max="5" width="19.06640625" customWidth="1"/>
    <col min="6" max="6" width="29.33203125" customWidth="1"/>
    <col min="11" max="11" width="4.73046875" bestFit="1" customWidth="1"/>
    <col min="12" max="12" width="6.19921875" bestFit="1" customWidth="1"/>
    <col min="13" max="13" width="6.33203125" bestFit="1" customWidth="1"/>
    <col min="14" max="14" width="5.9296875" bestFit="1" customWidth="1"/>
    <col min="15" max="15" width="6.06640625" bestFit="1" customWidth="1"/>
    <col min="16" max="16" width="4.73046875" bestFit="1" customWidth="1"/>
    <col min="17" max="17" width="6.19921875" bestFit="1" customWidth="1"/>
    <col min="18" max="18" width="5.9296875" bestFit="1" customWidth="1"/>
    <col min="19" max="19" width="3.73046875" bestFit="1" customWidth="1"/>
    <col min="20" max="20" width="6.19921875" bestFit="1" customWidth="1"/>
    <col min="21" max="21" width="5.9296875" bestFit="1" customWidth="1"/>
  </cols>
  <sheetData>
    <row r="1" spans="1:21" x14ac:dyDescent="0.45">
      <c r="A1" t="s">
        <v>0</v>
      </c>
      <c r="B1" t="s">
        <v>1</v>
      </c>
      <c r="C1" t="s">
        <v>64</v>
      </c>
      <c r="D1" t="s">
        <v>2</v>
      </c>
      <c r="E1" t="s">
        <v>3</v>
      </c>
      <c r="F1" t="s">
        <v>4</v>
      </c>
      <c r="G1" t="s">
        <v>5</v>
      </c>
      <c r="H1" t="s">
        <v>6</v>
      </c>
      <c r="I1" t="s">
        <v>7</v>
      </c>
      <c r="J1" t="s">
        <v>8</v>
      </c>
      <c r="K1" t="s">
        <v>59</v>
      </c>
      <c r="L1" t="s">
        <v>60</v>
      </c>
      <c r="M1" t="s">
        <v>61</v>
      </c>
      <c r="N1" t="s">
        <v>62</v>
      </c>
      <c r="O1" t="s">
        <v>63</v>
      </c>
      <c r="P1" t="s">
        <v>52</v>
      </c>
      <c r="Q1" t="s">
        <v>54</v>
      </c>
      <c r="R1" t="s">
        <v>55</v>
      </c>
      <c r="S1" t="s">
        <v>53</v>
      </c>
      <c r="T1" t="s">
        <v>56</v>
      </c>
      <c r="U1" t="s">
        <v>57</v>
      </c>
    </row>
    <row r="2" spans="1:21" ht="71.25" x14ac:dyDescent="0.45">
      <c r="A2">
        <v>1</v>
      </c>
      <c r="B2" s="1" t="str">
        <f>"You are temporary given " &amp; framing!B3 &amp; " tokens. Please choose between two options."</f>
        <v>You are temporary given 100 tokens. Please choose between two options.</v>
      </c>
      <c r="C2" s="1">
        <v>1</v>
      </c>
      <c r="D2">
        <v>2</v>
      </c>
      <c r="E2" s="1" t="str">
        <f>"Option 1. You keep " &amp; framing!B2 &amp; " tokens out of " &amp; framing!B3 &amp; "."</f>
        <v>Option 1. You keep 80 tokens out of 100.</v>
      </c>
      <c r="F2" s="1" t="str">
        <f>"Option 2. You play a lottery in which you win with probability " &amp; framing!D3 &amp; "%. If you win, you keep all " &amp; framing!B3 &amp; " tokens. If you lose, you keep nothing."</f>
        <v>Option 2. You play a lottery in which you win with probability 80%. If you win, you keep all 100 tokens. If you lose, you keep nothing.</v>
      </c>
      <c r="P2">
        <v>1</v>
      </c>
      <c r="Q2">
        <f>framing!$B$2</f>
        <v>80</v>
      </c>
      <c r="R2">
        <f>framing!$B$2</f>
        <v>80</v>
      </c>
      <c r="S2">
        <f>framing!$D$3/100</f>
        <v>0.8</v>
      </c>
      <c r="T2">
        <f>framing!$B$3</f>
        <v>100</v>
      </c>
      <c r="U2">
        <v>0</v>
      </c>
    </row>
    <row r="3" spans="1:21" ht="57" x14ac:dyDescent="0.45">
      <c r="A3">
        <v>2</v>
      </c>
      <c r="B3" s="1" t="str">
        <f>"You are temporary given " &amp; framing!B3 &amp; " tokens. Please choose between two options."</f>
        <v>You are temporary given 100 tokens. Please choose between two options.</v>
      </c>
      <c r="C3" s="1">
        <v>1</v>
      </c>
      <c r="D3">
        <v>2</v>
      </c>
      <c r="E3" s="1" t="str">
        <f>"Option 1. You lose " &amp; framing!H2 &amp; " tokens out of " &amp; framing!B3 &amp; "."</f>
        <v>Option 1. You lose 20 tokens out of 100.</v>
      </c>
      <c r="F3" s="1" t="str">
        <f>"Option 2. You play a lottery in which you lose with probability " &amp; framing!J3 &amp; "%. If you win, you lose nothing. If you lose, you lose everything."</f>
        <v>Option 2. You play a lottery in which you lose with probability 20%. If you win, you lose nothing. If you lose, you lose everything.</v>
      </c>
      <c r="P3">
        <v>1</v>
      </c>
      <c r="Q3">
        <f>framing!$B$2</f>
        <v>80</v>
      </c>
      <c r="R3">
        <f>framing!$B$2</f>
        <v>80</v>
      </c>
      <c r="S3">
        <f>framing!$D$3/100</f>
        <v>0.8</v>
      </c>
      <c r="T3">
        <f>framing!$B$3</f>
        <v>100</v>
      </c>
      <c r="U3">
        <v>0</v>
      </c>
    </row>
    <row r="4" spans="1:21" ht="42.75" x14ac:dyDescent="0.45">
      <c r="A4">
        <v>3</v>
      </c>
      <c r="B4" s="1" t="s">
        <v>9</v>
      </c>
      <c r="C4" s="1">
        <v>1</v>
      </c>
      <c r="D4">
        <v>2</v>
      </c>
      <c r="E4" s="1" t="str">
        <f>"Option 1. A sure gain of " &amp; framing!B2 &amp; " tokens."</f>
        <v>Option 1. A sure gain of 80 tokens.</v>
      </c>
      <c r="F4" s="1" t="str">
        <f>"Option 2. " &amp; framing!D3 &amp; "% chance to gain " &amp; framing!B3 &amp; " tokens, and " &amp; framing!J3 &amp; "% chance to gain nothing."</f>
        <v>Option 2. 80% chance to gain 100 tokens, and 20% chance to gain nothing.</v>
      </c>
      <c r="P4">
        <v>1</v>
      </c>
      <c r="Q4">
        <f>framing!$B$2</f>
        <v>80</v>
      </c>
      <c r="R4">
        <f>framing!$B$2</f>
        <v>80</v>
      </c>
      <c r="S4">
        <f>framing!$D$3/100</f>
        <v>0.8</v>
      </c>
      <c r="T4">
        <f>framing!$B$3</f>
        <v>100</v>
      </c>
      <c r="U4">
        <v>0</v>
      </c>
    </row>
    <row r="5" spans="1:21" ht="85.5" x14ac:dyDescent="0.45">
      <c r="A5">
        <v>4</v>
      </c>
      <c r="B5" s="1" t="str">
        <f>"Consider the following two-stage game. In the first stage, there is a " &amp; framing!G6 &amp; "% chance to end the game without winning anything, and a " &amp; framing!B6 &amp; "% chance to move into the second stage. " &amp; "If you reach the second stage you have a choice between Option 1 and Option 2. Your choice must be made before the game starts, i.e., before the outcome of the first stage is known. Please indicate the option you prefer."</f>
        <v>Consider the following two-stage game. In the first stage, there is a 75% chance to end the game without winning anything, and a 25% chance to move into the second stage. If you reach the second stage you have a choice between Option 1 and Option 2. Your choice must be made before the game starts, i.e., before the outcome of the first stage is known. Please indicate the option you prefer.</v>
      </c>
      <c r="C5" s="1">
        <v>1</v>
      </c>
      <c r="D5">
        <v>2</v>
      </c>
      <c r="E5" s="1" t="str">
        <f>"Option 1. A sure gain of " &amp; framing!B2 &amp; " tokens."</f>
        <v>Option 1. A sure gain of 80 tokens.</v>
      </c>
      <c r="F5" s="1" t="str">
        <f>"Option 2. " &amp; framing!D3 &amp; "% chance to gain " &amp; framing!B3 &amp; " tokens, and " &amp; framing!J3 &amp; "% chance to gain nothing."</f>
        <v>Option 2. 80% chance to gain 100 tokens, and 20% chance to gain nothing.</v>
      </c>
      <c r="P5">
        <f>framing!$D$4/100</f>
        <v>0.25</v>
      </c>
      <c r="Q5">
        <f>framing!$B$4</f>
        <v>80</v>
      </c>
      <c r="R5">
        <v>0</v>
      </c>
      <c r="S5">
        <f>framing!$D$5/100</f>
        <v>0.2</v>
      </c>
      <c r="T5">
        <f>framing!$B$5</f>
        <v>100</v>
      </c>
      <c r="U5">
        <v>0</v>
      </c>
    </row>
    <row r="6" spans="1:21" ht="57" x14ac:dyDescent="0.45">
      <c r="A6">
        <v>5</v>
      </c>
      <c r="B6" s="1" t="s">
        <v>9</v>
      </c>
      <c r="C6" s="1">
        <v>1</v>
      </c>
      <c r="D6">
        <v>2</v>
      </c>
      <c r="E6" s="1" t="str">
        <f>"Option 1. " &amp; framing!$D$4 &amp; "% chance to gain " &amp; framing!$B$4 &amp; " tokens, and " &amp; framing!$J$4 &amp; "% chance to gain nothing."</f>
        <v>Option 1. 25% chance to gain 80 tokens, and 75% chance to gain nothing.</v>
      </c>
      <c r="F6" s="1" t="str">
        <f>"Option 2. " &amp; framing!$D$5 &amp; "% chance to gain " &amp; framing!$B$5 &amp; " tokens, and " &amp; framing!$J$5 &amp; "% chance to gain nothing."</f>
        <v>Option 2. 20% chance to gain 100 tokens, and 80% chance to gain nothing.</v>
      </c>
      <c r="P6">
        <f>framing!$D$4/100</f>
        <v>0.25</v>
      </c>
      <c r="Q6">
        <f>framing!$B$4</f>
        <v>80</v>
      </c>
      <c r="R6">
        <v>0</v>
      </c>
      <c r="S6">
        <f>framing!$D$5/100</f>
        <v>0.2</v>
      </c>
      <c r="T6">
        <f>framing!$B$5</f>
        <v>100</v>
      </c>
      <c r="U6">
        <v>0</v>
      </c>
    </row>
    <row r="7" spans="1:21" ht="85.5" x14ac:dyDescent="0.45">
      <c r="A7">
        <v>6</v>
      </c>
      <c r="B7" s="1" t="str">
        <f>"You can invest in a risky project if you would like. You can invest up to " &amp; risk!$B3 &amp; " tokens, or you can choose to keep them. The risky project has a " &amp; risk!$C3 &amp; "% chance of success. If the project is successful, you will receive " &amp; risk!$D3 &amp; " times the amount you chose to invest. If the project is unsuccessful, you will lose the amount invested." &amp; " Please choose how many tokens you want to invest in the risky project."</f>
        <v>You can invest in a risky project if you would like. You can invest up to 100 tokens, or you can choose to keep them. The risky project has a 70% chance of success. If the project is successful, you will receive 2 times the amount you chose to invest. If the project is unsuccessful, you will lose the amount invested. Please choose how many tokens you want to invest in the risky project.</v>
      </c>
      <c r="C7" s="1">
        <v>1</v>
      </c>
      <c r="D7">
        <v>0</v>
      </c>
      <c r="E7" s="1"/>
      <c r="F7" s="1"/>
      <c r="K7">
        <f>risk!$C3/100</f>
        <v>0.7</v>
      </c>
      <c r="L7">
        <f>risk!$D3-1</f>
        <v>1</v>
      </c>
      <c r="M7">
        <f>risk!$B3</f>
        <v>100</v>
      </c>
      <c r="N7">
        <v>-1</v>
      </c>
      <c r="O7">
        <f>risk!$B3</f>
        <v>100</v>
      </c>
    </row>
    <row r="8" spans="1:21" ht="85.5" x14ac:dyDescent="0.45">
      <c r="A8">
        <v>7</v>
      </c>
      <c r="B8" s="1" t="str">
        <f>"You can invest in a risky project if you would like. You can invest up to " &amp; risk!$B4 &amp; " tokens, or you can choose to keep them. The risky project has a " &amp; risk!$C4 &amp; "% chance of success. If the project is successful, you will receive " &amp; risk!$D4 &amp; " times the amount you chose to invest. If the project is unsuccessful, you will lose the amount invested." &amp; " Please choose how many tokens you want to invest in the risky project."</f>
        <v>You can invest in a risky project if you would like. You can invest up to 100 tokens, or you can choose to keep them. The risky project has a 50% chance of success. If the project is successful, you will receive 3 times the amount you chose to invest. If the project is unsuccessful, you will lose the amount invested. Please choose how many tokens you want to invest in the risky project.</v>
      </c>
      <c r="C8" s="1">
        <v>1</v>
      </c>
      <c r="D8">
        <v>0</v>
      </c>
      <c r="E8" s="1"/>
      <c r="F8" s="1"/>
      <c r="G8" s="1"/>
      <c r="K8">
        <f>risk!$C4/100</f>
        <v>0.5</v>
      </c>
      <c r="L8">
        <f>risk!$D4-1</f>
        <v>2</v>
      </c>
      <c r="M8">
        <f>risk!$B4</f>
        <v>100</v>
      </c>
      <c r="N8">
        <v>-1</v>
      </c>
      <c r="O8">
        <f>risk!$B4</f>
        <v>100</v>
      </c>
    </row>
    <row r="9" spans="1:21" ht="85.5" x14ac:dyDescent="0.45">
      <c r="A9">
        <v>8</v>
      </c>
      <c r="B9" s="1" t="str">
        <f>"You can invest in a risky project if you would like. You can invest up to " &amp; risk!$B5 &amp; " tokens, or you can choose to keep them. The risky project has a " &amp; risk!$C5 &amp; "% chance of success. If the project is successful, you will receive " &amp; risk!$D5 &amp; " times the amount you chose to invest. If the project is unsuccessful, you will lose the amount invested." &amp; " Please choose how many tokens you want to invest in the risky project."</f>
        <v>You can invest in a risky project if you would like. You can invest up to 50 tokens, or you can choose to keep them. The risky project has a 50% chance of success. If the project is successful, you will receive 3 times the amount you chose to invest. If the project is unsuccessful, you will lose the amount invested. Please choose how many tokens you want to invest in the risky project.</v>
      </c>
      <c r="C9" s="1">
        <v>1</v>
      </c>
      <c r="D9">
        <v>0</v>
      </c>
      <c r="E9" s="1"/>
      <c r="F9" s="1"/>
      <c r="K9">
        <f>risk!$C5/100</f>
        <v>0.5</v>
      </c>
      <c r="L9">
        <f>risk!$D5-1</f>
        <v>2</v>
      </c>
      <c r="M9">
        <f>risk!$B5</f>
        <v>50</v>
      </c>
      <c r="N9">
        <v>-1</v>
      </c>
      <c r="O9">
        <f>risk!$B5</f>
        <v>50</v>
      </c>
    </row>
    <row r="10" spans="1:21" ht="85.5" x14ac:dyDescent="0.45">
      <c r="A10">
        <v>9</v>
      </c>
      <c r="B10" s="1" t="str">
        <f>"You can invest in a risky project if you would like. You can invest up to " &amp; risk!$B6 &amp; " tokens, or you can choose to keep them. The risky project has a " &amp; risk!$C6 &amp; "% chance of success. If the project is successful, you will receive " &amp; risk!$D6 &amp; " times the amount you chose to invest. If the project is unsuccessful, you will lose the amount invested." &amp; " Please choose how many tokens you want to invest in the risky project."</f>
        <v>You can invest in a risky project if you would like. You can invest up to 50 tokens, or you can choose to keep them. The risky project has a 35% chance of success. If the project is successful, you will receive 5 times the amount you chose to invest. If the project is unsuccessful, you will lose the amount invested. Please choose how many tokens you want to invest in the risky project.</v>
      </c>
      <c r="C10" s="1">
        <v>1</v>
      </c>
      <c r="D10">
        <v>0</v>
      </c>
      <c r="E10" s="1"/>
      <c r="F10" s="1"/>
      <c r="K10">
        <f>risk!$C6/100</f>
        <v>0.35</v>
      </c>
      <c r="L10">
        <f>risk!$D6-1</f>
        <v>4</v>
      </c>
      <c r="M10">
        <f>risk!$B6</f>
        <v>50</v>
      </c>
      <c r="N10">
        <v>-1</v>
      </c>
      <c r="O10">
        <f>risk!$B6</f>
        <v>50</v>
      </c>
    </row>
    <row r="11" spans="1:21" x14ac:dyDescent="0.45">
      <c r="A11">
        <v>10</v>
      </c>
      <c r="B11" s="1"/>
      <c r="C11" s="1">
        <v>2</v>
      </c>
      <c r="D11">
        <v>0</v>
      </c>
      <c r="E11" s="1"/>
      <c r="F11" s="1"/>
    </row>
    <row r="12" spans="1:21" x14ac:dyDescent="0.45">
      <c r="B12" s="1"/>
      <c r="C12" s="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BCED-0E35-4971-BA55-2516C8C34488}">
  <dimension ref="A1:F8"/>
  <sheetViews>
    <sheetView workbookViewId="0">
      <selection activeCell="B41" sqref="B41"/>
    </sheetView>
  </sheetViews>
  <sheetFormatPr defaultRowHeight="14.25" x14ac:dyDescent="0.45"/>
  <sheetData>
    <row r="1" spans="1:6" x14ac:dyDescent="0.45">
      <c r="A1" s="8" t="s">
        <v>48</v>
      </c>
      <c r="B1" s="8"/>
      <c r="C1" s="8"/>
      <c r="D1" s="8"/>
      <c r="E1" s="8"/>
      <c r="F1" s="8"/>
    </row>
    <row r="2" spans="1:6" x14ac:dyDescent="0.45">
      <c r="A2" s="8"/>
      <c r="B2" s="8"/>
      <c r="C2" s="8"/>
      <c r="D2" s="8"/>
      <c r="E2" s="8"/>
      <c r="F2" s="8"/>
    </row>
    <row r="3" spans="1:6" x14ac:dyDescent="0.45">
      <c r="A3" s="8" t="s">
        <v>49</v>
      </c>
      <c r="B3" s="8"/>
      <c r="C3" s="8"/>
      <c r="D3" s="8"/>
      <c r="E3" s="8"/>
      <c r="F3" s="8"/>
    </row>
    <row r="4" spans="1:6" x14ac:dyDescent="0.45">
      <c r="A4" s="8"/>
      <c r="B4" s="8" t="s">
        <v>58</v>
      </c>
      <c r="C4" s="8"/>
      <c r="D4" s="8"/>
      <c r="E4" s="8"/>
      <c r="F4" s="8"/>
    </row>
    <row r="5" spans="1:6" x14ac:dyDescent="0.45">
      <c r="A5" s="8"/>
      <c r="B5" s="8"/>
      <c r="C5" s="8"/>
      <c r="D5" s="8"/>
      <c r="E5" s="8"/>
      <c r="F5" s="8"/>
    </row>
    <row r="6" spans="1:6" x14ac:dyDescent="0.45">
      <c r="A6" s="8" t="s">
        <v>50</v>
      </c>
      <c r="B6" s="8"/>
      <c r="C6" s="8"/>
      <c r="D6" s="8"/>
      <c r="E6" s="8"/>
      <c r="F6" s="8"/>
    </row>
    <row r="7" spans="1:6" x14ac:dyDescent="0.45">
      <c r="A7" s="8"/>
      <c r="B7" s="8" t="s">
        <v>51</v>
      </c>
      <c r="C7" s="8"/>
      <c r="D7" s="8"/>
      <c r="E7" s="8"/>
      <c r="F7" s="8"/>
    </row>
    <row r="8" spans="1:6" x14ac:dyDescent="0.45">
      <c r="A8" s="8"/>
      <c r="B8" s="8"/>
      <c r="C8" s="8"/>
      <c r="D8" s="8"/>
      <c r="E8" s="8"/>
      <c r="F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D72A-82B9-4D23-AC16-8C81E6DC036C}">
  <dimension ref="A1:K11"/>
  <sheetViews>
    <sheetView workbookViewId="0">
      <selection activeCell="I20" sqref="I20"/>
    </sheetView>
  </sheetViews>
  <sheetFormatPr defaultRowHeight="14.25" x14ac:dyDescent="0.45"/>
  <cols>
    <col min="2" max="2" width="3.73046875" bestFit="1" customWidth="1"/>
    <col min="3" max="3" width="14.19921875" bestFit="1" customWidth="1"/>
    <col min="4" max="4" width="3.73046875" bestFit="1" customWidth="1"/>
    <col min="5" max="5" width="2.33203125" bestFit="1" customWidth="1"/>
    <col min="6" max="6" width="3.1328125" bestFit="1" customWidth="1"/>
    <col min="7" max="7" width="4.33203125" bestFit="1" customWidth="1"/>
    <col min="8" max="8" width="3.73046875" bestFit="1" customWidth="1"/>
    <col min="9" max="9" width="14.19921875" bestFit="1" customWidth="1"/>
    <col min="10" max="10" width="2.73046875" bestFit="1" customWidth="1"/>
    <col min="11" max="11" width="2.33203125" bestFit="1" customWidth="1"/>
    <col min="13" max="13" width="9.796875" bestFit="1" customWidth="1"/>
    <col min="14" max="14" width="11" bestFit="1" customWidth="1"/>
    <col min="15" max="15" width="9.9296875" bestFit="1" customWidth="1"/>
    <col min="16" max="16" width="6.06640625" bestFit="1" customWidth="1"/>
    <col min="17" max="17" width="29.53125" bestFit="1" customWidth="1"/>
    <col min="18" max="19" width="26.33203125" bestFit="1" customWidth="1"/>
  </cols>
  <sheetData>
    <row r="1" spans="1:11" ht="16.5" customHeight="1" x14ac:dyDescent="0.45">
      <c r="A1" s="9" t="s">
        <v>10</v>
      </c>
      <c r="B1" s="9"/>
      <c r="C1" s="9"/>
      <c r="D1" s="9"/>
      <c r="E1" s="9"/>
      <c r="F1" s="2"/>
      <c r="G1" s="2"/>
      <c r="H1" s="2"/>
      <c r="I1" s="2"/>
      <c r="J1" s="2"/>
      <c r="K1" s="2"/>
    </row>
    <row r="2" spans="1:11" x14ac:dyDescent="0.45">
      <c r="A2" s="2" t="s">
        <v>11</v>
      </c>
      <c r="B2" s="3">
        <v>80</v>
      </c>
      <c r="C2" s="2" t="s">
        <v>13</v>
      </c>
      <c r="D2" s="2">
        <v>100</v>
      </c>
      <c r="E2" s="2" t="s">
        <v>17</v>
      </c>
      <c r="F2" s="2" t="s">
        <v>18</v>
      </c>
      <c r="G2" s="2" t="s">
        <v>19</v>
      </c>
      <c r="H2" s="2">
        <f>B3-B2</f>
        <v>20</v>
      </c>
      <c r="I2" s="2"/>
      <c r="J2" s="2"/>
      <c r="K2" s="2"/>
    </row>
    <row r="3" spans="1:11" x14ac:dyDescent="0.45">
      <c r="A3" s="2" t="s">
        <v>12</v>
      </c>
      <c r="B3" s="3">
        <v>100</v>
      </c>
      <c r="C3" s="2" t="s">
        <v>13</v>
      </c>
      <c r="D3" s="3">
        <v>80</v>
      </c>
      <c r="E3" s="2" t="s">
        <v>17</v>
      </c>
      <c r="F3" s="2" t="s">
        <v>18</v>
      </c>
      <c r="G3" s="2" t="s">
        <v>19</v>
      </c>
      <c r="H3" s="2">
        <f>B3</f>
        <v>100</v>
      </c>
      <c r="I3" s="2" t="s">
        <v>13</v>
      </c>
      <c r="J3" s="2">
        <f>100-D3</f>
        <v>20</v>
      </c>
      <c r="K3" s="2" t="s">
        <v>17</v>
      </c>
    </row>
    <row r="4" spans="1:11" x14ac:dyDescent="0.45">
      <c r="A4" s="2" t="s">
        <v>14</v>
      </c>
      <c r="B4" s="2">
        <f>B2</f>
        <v>80</v>
      </c>
      <c r="C4" s="2" t="s">
        <v>13</v>
      </c>
      <c r="D4" s="2">
        <f>D2*B6/100</f>
        <v>25</v>
      </c>
      <c r="E4" s="2" t="s">
        <v>17</v>
      </c>
      <c r="F4" s="2" t="s">
        <v>18</v>
      </c>
      <c r="G4" s="2" t="s">
        <v>19</v>
      </c>
      <c r="H4" s="2">
        <f>B4</f>
        <v>80</v>
      </c>
      <c r="I4" s="2" t="s">
        <v>13</v>
      </c>
      <c r="J4" s="2">
        <f>100-D4</f>
        <v>75</v>
      </c>
      <c r="K4" s="2" t="s">
        <v>17</v>
      </c>
    </row>
    <row r="5" spans="1:11" x14ac:dyDescent="0.45">
      <c r="A5" s="2" t="s">
        <v>15</v>
      </c>
      <c r="B5" s="2">
        <f>B3</f>
        <v>100</v>
      </c>
      <c r="C5" s="2" t="s">
        <v>13</v>
      </c>
      <c r="D5" s="2">
        <f>B6*D3/100</f>
        <v>20</v>
      </c>
      <c r="E5" s="2" t="s">
        <v>17</v>
      </c>
      <c r="F5" s="2" t="s">
        <v>18</v>
      </c>
      <c r="G5" s="2" t="s">
        <v>19</v>
      </c>
      <c r="H5" s="2">
        <f>B5</f>
        <v>100</v>
      </c>
      <c r="I5" s="2" t="s">
        <v>13</v>
      </c>
      <c r="J5" s="2">
        <f>100-D5</f>
        <v>80</v>
      </c>
      <c r="K5" s="2" t="s">
        <v>17</v>
      </c>
    </row>
    <row r="6" spans="1:11" x14ac:dyDescent="0.45">
      <c r="A6" s="2" t="s">
        <v>16</v>
      </c>
      <c r="B6" s="3">
        <v>25</v>
      </c>
      <c r="C6" s="2" t="s">
        <v>17</v>
      </c>
      <c r="D6" s="2"/>
      <c r="E6" s="2"/>
      <c r="F6" s="2" t="s">
        <v>18</v>
      </c>
      <c r="G6" s="2">
        <f>100-B6</f>
        <v>75</v>
      </c>
      <c r="H6" s="2" t="s">
        <v>17</v>
      </c>
      <c r="I6" s="2" t="s">
        <v>20</v>
      </c>
      <c r="J6" s="2"/>
      <c r="K6" s="2"/>
    </row>
    <row r="7" spans="1:11" x14ac:dyDescent="0.45">
      <c r="A7" s="2"/>
      <c r="B7" s="2"/>
      <c r="C7" s="2"/>
      <c r="D7" s="2"/>
      <c r="E7" s="2"/>
      <c r="F7" s="2"/>
      <c r="G7" s="2"/>
      <c r="H7" s="2"/>
      <c r="I7" s="2"/>
      <c r="J7" s="2"/>
      <c r="K7" s="2"/>
    </row>
    <row r="8" spans="1:11" x14ac:dyDescent="0.45">
      <c r="A8" s="10" t="s">
        <v>28</v>
      </c>
      <c r="B8" s="10"/>
      <c r="C8" s="10"/>
      <c r="D8" s="10"/>
      <c r="E8" s="10"/>
      <c r="F8" s="10"/>
      <c r="G8" s="10"/>
      <c r="H8" s="10"/>
      <c r="I8" s="10"/>
      <c r="J8" s="10"/>
      <c r="K8" s="10"/>
    </row>
    <row r="9" spans="1:11" x14ac:dyDescent="0.45">
      <c r="A9" s="4"/>
      <c r="B9" s="4" t="s">
        <v>29</v>
      </c>
      <c r="C9" s="11" t="s">
        <v>31</v>
      </c>
      <c r="D9" s="11"/>
      <c r="E9" s="11"/>
      <c r="F9" s="11"/>
      <c r="G9" s="11"/>
      <c r="H9" s="11"/>
      <c r="I9" s="11"/>
      <c r="J9" s="11"/>
      <c r="K9" s="11"/>
    </row>
    <row r="10" spans="1:11" x14ac:dyDescent="0.45">
      <c r="A10" s="4"/>
      <c r="B10" s="4" t="s">
        <v>30</v>
      </c>
      <c r="C10" s="12" t="s">
        <v>32</v>
      </c>
      <c r="D10" s="12"/>
      <c r="E10" s="12"/>
      <c r="F10" s="12"/>
      <c r="G10" s="12"/>
      <c r="H10" s="12"/>
      <c r="I10" s="12"/>
      <c r="J10" s="12"/>
      <c r="K10" s="12"/>
    </row>
    <row r="11" spans="1:11" x14ac:dyDescent="0.45">
      <c r="A11" s="10" t="s">
        <v>26</v>
      </c>
      <c r="B11" s="10"/>
      <c r="C11" s="10"/>
      <c r="D11" s="10"/>
      <c r="E11" s="10"/>
      <c r="F11" s="10"/>
      <c r="G11" s="10"/>
      <c r="H11" s="10"/>
      <c r="I11" s="10"/>
      <c r="J11" s="10"/>
      <c r="K11" s="10"/>
    </row>
  </sheetData>
  <mergeCells count="5">
    <mergeCell ref="A1:E1"/>
    <mergeCell ref="A8:K8"/>
    <mergeCell ref="A11:K11"/>
    <mergeCell ref="C9:K9"/>
    <mergeCell ref="C10:K10"/>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F768-5F0A-443F-8669-797B7E685C33}">
  <dimension ref="A1:AB104"/>
  <sheetViews>
    <sheetView workbookViewId="0">
      <selection activeCell="D12" sqref="D12"/>
    </sheetView>
  </sheetViews>
  <sheetFormatPr defaultRowHeight="14.25" x14ac:dyDescent="0.45"/>
  <cols>
    <col min="1" max="1" width="9.796875" bestFit="1" customWidth="1"/>
    <col min="2" max="2" width="11" bestFit="1" customWidth="1"/>
    <col min="3" max="3" width="9.9296875" bestFit="1" customWidth="1"/>
    <col min="4" max="4" width="6.06640625" bestFit="1" customWidth="1"/>
    <col min="5" max="5" width="29.53125" bestFit="1" customWidth="1"/>
    <col min="6" max="6" width="24.86328125" bestFit="1" customWidth="1"/>
    <col min="8" max="8" width="4.19921875" customWidth="1"/>
    <col min="9" max="9" width="4.19921875" bestFit="1" customWidth="1"/>
    <col min="10" max="10" width="4.59765625" bestFit="1" customWidth="1"/>
    <col min="11" max="11" width="11.73046875" bestFit="1" customWidth="1"/>
    <col min="12" max="12" width="6.73046875" bestFit="1" customWidth="1"/>
    <col min="13" max="13" width="11.73046875" bestFit="1" customWidth="1"/>
    <col min="14" max="14" width="4.19921875" bestFit="1" customWidth="1"/>
    <col min="15" max="15" width="4.59765625" bestFit="1" customWidth="1"/>
    <col min="16" max="18" width="11.73046875" bestFit="1" customWidth="1"/>
    <col min="19" max="19" width="4.19921875" bestFit="1" customWidth="1"/>
    <col min="20" max="20" width="4.59765625" bestFit="1" customWidth="1"/>
    <col min="24" max="24" width="4.19921875" bestFit="1" customWidth="1"/>
    <col min="25" max="25" width="4.59765625" bestFit="1" customWidth="1"/>
  </cols>
  <sheetData>
    <row r="1" spans="1:28" x14ac:dyDescent="0.45">
      <c r="A1" s="9" t="s">
        <v>35</v>
      </c>
      <c r="B1" s="9"/>
      <c r="C1" s="9"/>
      <c r="D1" s="9"/>
      <c r="E1" s="9"/>
      <c r="F1" s="2"/>
      <c r="I1" s="14" t="s">
        <v>23</v>
      </c>
      <c r="J1" s="14"/>
      <c r="K1" s="14"/>
      <c r="L1" s="14"/>
      <c r="M1" s="14"/>
      <c r="N1" s="14" t="s">
        <v>24</v>
      </c>
      <c r="O1" s="14"/>
      <c r="P1" s="14"/>
      <c r="Q1" s="14"/>
      <c r="R1" s="14"/>
      <c r="S1" s="14" t="s">
        <v>33</v>
      </c>
      <c r="T1" s="14"/>
      <c r="U1" s="14"/>
      <c r="V1" s="14"/>
      <c r="W1" s="14"/>
      <c r="X1" s="14" t="s">
        <v>34</v>
      </c>
      <c r="Y1" s="14"/>
      <c r="Z1" s="14"/>
      <c r="AA1" s="14"/>
      <c r="AB1" s="14"/>
    </row>
    <row r="2" spans="1:28" x14ac:dyDescent="0.45">
      <c r="A2" s="2"/>
      <c r="B2" s="2" t="s">
        <v>21</v>
      </c>
      <c r="C2" s="2" t="s">
        <v>25</v>
      </c>
      <c r="D2" s="2" t="s">
        <v>22</v>
      </c>
      <c r="E2" s="2" t="s">
        <v>36</v>
      </c>
      <c r="F2" s="2" t="s">
        <v>46</v>
      </c>
      <c r="K2" s="14" t="s">
        <v>47</v>
      </c>
      <c r="L2" s="14"/>
      <c r="M2" s="14"/>
      <c r="P2" s="14" t="s">
        <v>47</v>
      </c>
      <c r="Q2" s="14"/>
      <c r="R2" s="14"/>
      <c r="U2" s="14" t="s">
        <v>42</v>
      </c>
      <c r="V2" s="14"/>
      <c r="W2" s="14"/>
      <c r="Z2" s="14" t="s">
        <v>42</v>
      </c>
      <c r="AA2" s="14"/>
      <c r="AB2" s="14"/>
    </row>
    <row r="3" spans="1:28" x14ac:dyDescent="0.45">
      <c r="A3" s="2" t="s">
        <v>23</v>
      </c>
      <c r="B3" s="3">
        <v>100</v>
      </c>
      <c r="C3" s="3">
        <v>70</v>
      </c>
      <c r="D3" s="3">
        <v>2</v>
      </c>
      <c r="E3" s="2">
        <f>C3/100*D3*B3</f>
        <v>140</v>
      </c>
      <c r="F3" s="2">
        <f>MATCH(MAX(M:M),M:M,0)-4</f>
        <v>40</v>
      </c>
      <c r="H3" t="s">
        <v>37</v>
      </c>
      <c r="I3" t="s">
        <v>38</v>
      </c>
      <c r="J3" t="s">
        <v>39</v>
      </c>
      <c r="K3" t="s">
        <v>40</v>
      </c>
      <c r="L3" t="s">
        <v>41</v>
      </c>
      <c r="M3" t="s">
        <v>43</v>
      </c>
      <c r="N3" t="s">
        <v>38</v>
      </c>
      <c r="O3" t="s">
        <v>39</v>
      </c>
      <c r="P3" t="s">
        <v>40</v>
      </c>
      <c r="Q3" t="s">
        <v>41</v>
      </c>
      <c r="R3" t="s">
        <v>43</v>
      </c>
      <c r="S3" t="s">
        <v>38</v>
      </c>
      <c r="T3" t="s">
        <v>39</v>
      </c>
      <c r="U3" t="s">
        <v>40</v>
      </c>
      <c r="V3" t="s">
        <v>41</v>
      </c>
      <c r="W3" t="s">
        <v>43</v>
      </c>
      <c r="X3" t="s">
        <v>38</v>
      </c>
      <c r="Y3" t="s">
        <v>39</v>
      </c>
      <c r="Z3" t="s">
        <v>40</v>
      </c>
      <c r="AA3" t="s">
        <v>41</v>
      </c>
      <c r="AB3" t="s">
        <v>43</v>
      </c>
    </row>
    <row r="4" spans="1:28" x14ac:dyDescent="0.45">
      <c r="A4" s="2" t="s">
        <v>24</v>
      </c>
      <c r="B4" s="3">
        <v>100</v>
      </c>
      <c r="C4" s="3">
        <v>50</v>
      </c>
      <c r="D4" s="3">
        <v>3</v>
      </c>
      <c r="E4" s="2">
        <f>C4/100*D4*B4</f>
        <v>150</v>
      </c>
      <c r="F4" s="2">
        <f>MATCH(MAX(R:R),R:R,0)-4</f>
        <v>25</v>
      </c>
      <c r="H4">
        <v>0</v>
      </c>
      <c r="I4">
        <f>$B$3-H4+H4*$D$3</f>
        <v>100</v>
      </c>
      <c r="J4">
        <f>$B$3-H4</f>
        <v>100</v>
      </c>
      <c r="K4">
        <f t="shared" ref="K4:K35" si="0">LOG(I4)</f>
        <v>2</v>
      </c>
      <c r="L4">
        <f t="shared" ref="L4:L35" si="1">LOG(J4)</f>
        <v>2</v>
      </c>
      <c r="M4">
        <f>$C$3/100*K4+(1-$C$3/100)*L4</f>
        <v>2</v>
      </c>
      <c r="N4">
        <f t="shared" ref="N4:N35" si="2">$B$4-H4+H4*$D$4</f>
        <v>100</v>
      </c>
      <c r="O4">
        <f t="shared" ref="O4:O35" si="3">$B$4-H4</f>
        <v>100</v>
      </c>
      <c r="P4">
        <f t="shared" ref="P4:P35" si="4">LOG(N4)</f>
        <v>2</v>
      </c>
      <c r="Q4">
        <f t="shared" ref="Q4:Q35" si="5">LOG(O4)</f>
        <v>2</v>
      </c>
      <c r="R4">
        <f>$C$4/100*P4+(1-$C$4/100)*Q4</f>
        <v>2</v>
      </c>
      <c r="S4">
        <f t="shared" ref="S4:S35" si="6">$B$5-H4+H4*$D$5</f>
        <v>50</v>
      </c>
      <c r="T4">
        <f t="shared" ref="T4:T35" si="7">$B$5-H4</f>
        <v>50</v>
      </c>
      <c r="U4">
        <f t="shared" ref="U4:U35" si="8">LOG(S4)</f>
        <v>1.6989700043360187</v>
      </c>
      <c r="V4">
        <f t="shared" ref="V4:V35" si="9">LOG(T4)</f>
        <v>1.6989700043360187</v>
      </c>
      <c r="W4">
        <f>$C$5/100*U4+(1-$C$5/100)*V4</f>
        <v>1.6989700043360187</v>
      </c>
      <c r="X4">
        <f>$B$6-H4+H4*$D$6</f>
        <v>50</v>
      </c>
      <c r="Y4">
        <f>$B$6-H4</f>
        <v>50</v>
      </c>
      <c r="Z4">
        <f>LOG(X4)</f>
        <v>1.6989700043360187</v>
      </c>
      <c r="AA4">
        <f>LOG(Y4)</f>
        <v>1.6989700043360187</v>
      </c>
      <c r="AB4">
        <f>$C$6/100*Z4+(1-$C$6/100)*AA4</f>
        <v>1.6989700043360187</v>
      </c>
    </row>
    <row r="5" spans="1:28" x14ac:dyDescent="0.45">
      <c r="A5" s="2" t="s">
        <v>33</v>
      </c>
      <c r="B5" s="3">
        <v>50</v>
      </c>
      <c r="C5" s="3">
        <v>50</v>
      </c>
      <c r="D5" s="3">
        <v>3</v>
      </c>
      <c r="E5" s="2">
        <f>C5/100*D5*B5</f>
        <v>75</v>
      </c>
      <c r="F5" s="2">
        <f>MATCH(MAX(W:W),W:W,0)-4</f>
        <v>12</v>
      </c>
      <c r="H5">
        <v>1</v>
      </c>
      <c r="I5">
        <f t="shared" ref="I5:I68" si="10">$B$3-H5+H5*$D$3</f>
        <v>101</v>
      </c>
      <c r="J5">
        <f t="shared" ref="J5:J68" si="11">$B$3-H5</f>
        <v>99</v>
      </c>
      <c r="K5">
        <f t="shared" si="0"/>
        <v>2.0043213737826426</v>
      </c>
      <c r="L5">
        <f t="shared" si="1"/>
        <v>1.9956351945975499</v>
      </c>
      <c r="M5">
        <f t="shared" ref="M5:M68" si="12">$C$3/100*K5+(1-$C$3/100)*L5</f>
        <v>2.0017155200271151</v>
      </c>
      <c r="N5">
        <f t="shared" si="2"/>
        <v>102</v>
      </c>
      <c r="O5">
        <f t="shared" si="3"/>
        <v>99</v>
      </c>
      <c r="P5">
        <f t="shared" si="4"/>
        <v>2.0086001717619175</v>
      </c>
      <c r="Q5">
        <f t="shared" si="5"/>
        <v>1.9956351945975499</v>
      </c>
      <c r="R5">
        <f t="shared" ref="R5:R68" si="13">$C$4/100*P5+(1-$C$4/100)*Q5</f>
        <v>2.0021176831797338</v>
      </c>
      <c r="S5">
        <f t="shared" si="6"/>
        <v>52</v>
      </c>
      <c r="T5">
        <f t="shared" si="7"/>
        <v>49</v>
      </c>
      <c r="U5">
        <f t="shared" si="8"/>
        <v>1.7160033436347992</v>
      </c>
      <c r="V5">
        <f t="shared" si="9"/>
        <v>1.6901960800285136</v>
      </c>
      <c r="W5">
        <f t="shared" ref="W5:W53" si="14">$C$5/100*U5+(1-$C$5/100)*V5</f>
        <v>1.7030997118316564</v>
      </c>
      <c r="X5">
        <f t="shared" ref="X5:X54" si="15">$B$6-H5+H5*$D$6</f>
        <v>54</v>
      </c>
      <c r="Y5">
        <f t="shared" ref="Y5:Y54" si="16">$B$6-H5</f>
        <v>49</v>
      </c>
      <c r="Z5">
        <f t="shared" ref="Z5:Z54" si="17">LOG(X5)</f>
        <v>1.7323937598229686</v>
      </c>
      <c r="AA5">
        <f t="shared" ref="AA5:AA54" si="18">LOG(Y5)</f>
        <v>1.6901960800285136</v>
      </c>
      <c r="AB5">
        <f t="shared" ref="AB5:AB53" si="19">$C$6/100*Z5+(1-$C$6/100)*AA5</f>
        <v>1.704965267956573</v>
      </c>
    </row>
    <row r="6" spans="1:28" x14ac:dyDescent="0.45">
      <c r="A6" s="2" t="s">
        <v>34</v>
      </c>
      <c r="B6" s="3">
        <v>50</v>
      </c>
      <c r="C6" s="3">
        <v>35</v>
      </c>
      <c r="D6" s="3">
        <v>5</v>
      </c>
      <c r="E6" s="2">
        <f>C6/100*D6*B6</f>
        <v>87.5</v>
      </c>
      <c r="F6" s="2">
        <f>MATCH(MAX(AB:AB),AB:AB,0)-4</f>
        <v>9</v>
      </c>
      <c r="H6">
        <v>2</v>
      </c>
      <c r="I6">
        <f t="shared" si="10"/>
        <v>102</v>
      </c>
      <c r="J6">
        <f t="shared" si="11"/>
        <v>98</v>
      </c>
      <c r="K6">
        <f t="shared" si="0"/>
        <v>2.0086001717619175</v>
      </c>
      <c r="L6">
        <f t="shared" si="1"/>
        <v>1.9912260756924949</v>
      </c>
      <c r="M6">
        <f t="shared" si="12"/>
        <v>2.0033879429410906</v>
      </c>
      <c r="N6">
        <f t="shared" si="2"/>
        <v>104</v>
      </c>
      <c r="O6">
        <f t="shared" si="3"/>
        <v>98</v>
      </c>
      <c r="P6">
        <f t="shared" si="4"/>
        <v>2.0170333392987803</v>
      </c>
      <c r="Q6">
        <f t="shared" si="5"/>
        <v>1.9912260756924949</v>
      </c>
      <c r="R6">
        <f t="shared" si="13"/>
        <v>2.0041297074956375</v>
      </c>
      <c r="S6">
        <f t="shared" si="6"/>
        <v>54</v>
      </c>
      <c r="T6">
        <f t="shared" si="7"/>
        <v>48</v>
      </c>
      <c r="U6">
        <f t="shared" si="8"/>
        <v>1.7323937598229686</v>
      </c>
      <c r="V6">
        <f t="shared" si="9"/>
        <v>1.6812412373755872</v>
      </c>
      <c r="W6">
        <f t="shared" si="14"/>
        <v>1.7068174985992779</v>
      </c>
      <c r="X6">
        <f t="shared" si="15"/>
        <v>58</v>
      </c>
      <c r="Y6">
        <f t="shared" si="16"/>
        <v>48</v>
      </c>
      <c r="Z6">
        <f t="shared" si="17"/>
        <v>1.7634279935629373</v>
      </c>
      <c r="AA6">
        <f t="shared" si="18"/>
        <v>1.6812412373755872</v>
      </c>
      <c r="AB6">
        <f t="shared" si="19"/>
        <v>1.7100066020411597</v>
      </c>
    </row>
    <row r="7" spans="1:28" x14ac:dyDescent="0.45">
      <c r="A7" s="2"/>
      <c r="B7" s="2"/>
      <c r="C7" s="2"/>
      <c r="D7" s="2"/>
      <c r="E7" s="2"/>
      <c r="F7" s="2"/>
      <c r="H7">
        <v>3</v>
      </c>
      <c r="I7">
        <f t="shared" si="10"/>
        <v>103</v>
      </c>
      <c r="J7">
        <f t="shared" si="11"/>
        <v>97</v>
      </c>
      <c r="K7">
        <f t="shared" si="0"/>
        <v>2.012837224705172</v>
      </c>
      <c r="L7">
        <f t="shared" si="1"/>
        <v>1.9867717342662448</v>
      </c>
      <c r="M7">
        <f t="shared" si="12"/>
        <v>2.005017577573494</v>
      </c>
      <c r="N7">
        <f t="shared" si="2"/>
        <v>106</v>
      </c>
      <c r="O7">
        <f t="shared" si="3"/>
        <v>97</v>
      </c>
      <c r="P7">
        <f t="shared" si="4"/>
        <v>2.0253058652647704</v>
      </c>
      <c r="Q7">
        <f t="shared" si="5"/>
        <v>1.9867717342662448</v>
      </c>
      <c r="R7">
        <f t="shared" si="13"/>
        <v>2.0060387997655074</v>
      </c>
      <c r="S7">
        <f t="shared" si="6"/>
        <v>56</v>
      </c>
      <c r="T7">
        <f t="shared" si="7"/>
        <v>47</v>
      </c>
      <c r="U7">
        <f t="shared" si="8"/>
        <v>1.7481880270062005</v>
      </c>
      <c r="V7">
        <f t="shared" si="9"/>
        <v>1.6720978579357175</v>
      </c>
      <c r="W7">
        <f t="shared" si="14"/>
        <v>1.7101429424709589</v>
      </c>
      <c r="X7">
        <f t="shared" si="15"/>
        <v>62</v>
      </c>
      <c r="Y7">
        <f t="shared" si="16"/>
        <v>47</v>
      </c>
      <c r="Z7">
        <f t="shared" si="17"/>
        <v>1.7923916894982539</v>
      </c>
      <c r="AA7">
        <f t="shared" si="18"/>
        <v>1.6720978579357175</v>
      </c>
      <c r="AB7">
        <f t="shared" si="19"/>
        <v>1.7142006989826051</v>
      </c>
    </row>
    <row r="8" spans="1:28" x14ac:dyDescent="0.45">
      <c r="A8" s="10" t="s">
        <v>44</v>
      </c>
      <c r="B8" s="10"/>
      <c r="C8" s="10"/>
      <c r="D8" s="10"/>
      <c r="E8" s="10"/>
      <c r="F8" s="10"/>
      <c r="H8">
        <v>4</v>
      </c>
      <c r="I8">
        <f t="shared" si="10"/>
        <v>104</v>
      </c>
      <c r="J8">
        <f t="shared" si="11"/>
        <v>96</v>
      </c>
      <c r="K8">
        <f t="shared" si="0"/>
        <v>2.0170333392987803</v>
      </c>
      <c r="L8">
        <f t="shared" si="1"/>
        <v>1.9822712330395684</v>
      </c>
      <c r="M8">
        <f t="shared" si="12"/>
        <v>2.0066047074210167</v>
      </c>
      <c r="N8">
        <f t="shared" si="2"/>
        <v>108</v>
      </c>
      <c r="O8">
        <f t="shared" si="3"/>
        <v>96</v>
      </c>
      <c r="P8">
        <f t="shared" si="4"/>
        <v>2.0334237554869499</v>
      </c>
      <c r="Q8">
        <f t="shared" si="5"/>
        <v>1.9822712330395684</v>
      </c>
      <c r="R8">
        <f t="shared" si="13"/>
        <v>2.0078474942632591</v>
      </c>
      <c r="S8">
        <f t="shared" si="6"/>
        <v>58</v>
      </c>
      <c r="T8">
        <f t="shared" si="7"/>
        <v>46</v>
      </c>
      <c r="U8">
        <f t="shared" si="8"/>
        <v>1.7634279935629373</v>
      </c>
      <c r="V8">
        <f t="shared" si="9"/>
        <v>1.6627578316815741</v>
      </c>
      <c r="W8">
        <f t="shared" si="14"/>
        <v>1.7130929126222556</v>
      </c>
      <c r="X8">
        <f t="shared" si="15"/>
        <v>66</v>
      </c>
      <c r="Y8">
        <f t="shared" si="16"/>
        <v>46</v>
      </c>
      <c r="Z8">
        <f t="shared" si="17"/>
        <v>1.8195439355418688</v>
      </c>
      <c r="AA8">
        <f t="shared" si="18"/>
        <v>1.6627578316815741</v>
      </c>
      <c r="AB8">
        <f t="shared" si="19"/>
        <v>1.7176329680326772</v>
      </c>
    </row>
    <row r="9" spans="1:28" x14ac:dyDescent="0.45">
      <c r="A9" s="5"/>
      <c r="B9" s="13" t="s">
        <v>45</v>
      </c>
      <c r="C9" s="13"/>
      <c r="D9" s="13"/>
      <c r="E9" s="13"/>
      <c r="F9" s="13"/>
      <c r="H9">
        <v>5</v>
      </c>
      <c r="I9">
        <f t="shared" si="10"/>
        <v>105</v>
      </c>
      <c r="J9">
        <f t="shared" si="11"/>
        <v>95</v>
      </c>
      <c r="K9">
        <f t="shared" si="0"/>
        <v>2.0211892990699383</v>
      </c>
      <c r="L9">
        <f t="shared" si="1"/>
        <v>1.9777236052888478</v>
      </c>
      <c r="M9">
        <f t="shared" si="12"/>
        <v>2.0081495909356111</v>
      </c>
      <c r="N9">
        <f t="shared" si="2"/>
        <v>110</v>
      </c>
      <c r="O9">
        <f t="shared" si="3"/>
        <v>95</v>
      </c>
      <c r="P9">
        <f t="shared" si="4"/>
        <v>2.0413926851582249</v>
      </c>
      <c r="Q9">
        <f t="shared" si="5"/>
        <v>1.9777236052888478</v>
      </c>
      <c r="R9">
        <f t="shared" si="13"/>
        <v>2.0095581452235365</v>
      </c>
      <c r="S9">
        <f t="shared" si="6"/>
        <v>60</v>
      </c>
      <c r="T9">
        <f t="shared" si="7"/>
        <v>45</v>
      </c>
      <c r="U9">
        <f t="shared" si="8"/>
        <v>1.7781512503836436</v>
      </c>
      <c r="V9">
        <f t="shared" si="9"/>
        <v>1.6532125137753437</v>
      </c>
      <c r="W9">
        <f t="shared" si="14"/>
        <v>1.7156818820794937</v>
      </c>
      <c r="X9">
        <f t="shared" si="15"/>
        <v>70</v>
      </c>
      <c r="Y9">
        <f t="shared" si="16"/>
        <v>45</v>
      </c>
      <c r="Z9">
        <f t="shared" si="17"/>
        <v>1.8450980400142569</v>
      </c>
      <c r="AA9">
        <f t="shared" si="18"/>
        <v>1.6532125137753437</v>
      </c>
      <c r="AB9">
        <f t="shared" si="19"/>
        <v>1.7203724479589635</v>
      </c>
    </row>
    <row r="10" spans="1:28" x14ac:dyDescent="0.45">
      <c r="A10" s="5"/>
      <c r="B10" s="12"/>
      <c r="C10" s="12"/>
      <c r="D10" s="12"/>
      <c r="E10" s="12"/>
      <c r="F10" s="12"/>
      <c r="H10">
        <v>6</v>
      </c>
      <c r="I10">
        <f t="shared" si="10"/>
        <v>106</v>
      </c>
      <c r="J10">
        <f t="shared" si="11"/>
        <v>94</v>
      </c>
      <c r="K10">
        <f t="shared" si="0"/>
        <v>2.0253058652647704</v>
      </c>
      <c r="L10">
        <f t="shared" si="1"/>
        <v>1.9731278535996986</v>
      </c>
      <c r="M10">
        <f t="shared" si="12"/>
        <v>2.0096524617652491</v>
      </c>
      <c r="N10">
        <f t="shared" si="2"/>
        <v>112</v>
      </c>
      <c r="O10">
        <f t="shared" si="3"/>
        <v>94</v>
      </c>
      <c r="P10">
        <f t="shared" si="4"/>
        <v>2.0492180226701815</v>
      </c>
      <c r="Q10">
        <f t="shared" si="5"/>
        <v>1.9731278535996986</v>
      </c>
      <c r="R10">
        <f t="shared" si="13"/>
        <v>2.0111729381349401</v>
      </c>
      <c r="S10">
        <f t="shared" si="6"/>
        <v>62</v>
      </c>
      <c r="T10">
        <f t="shared" si="7"/>
        <v>44</v>
      </c>
      <c r="U10">
        <f t="shared" si="8"/>
        <v>1.7923916894982539</v>
      </c>
      <c r="V10">
        <f t="shared" si="9"/>
        <v>1.6434526764861874</v>
      </c>
      <c r="W10">
        <f t="shared" si="14"/>
        <v>1.7179221829922207</v>
      </c>
      <c r="X10">
        <f t="shared" si="15"/>
        <v>74</v>
      </c>
      <c r="Y10">
        <f t="shared" si="16"/>
        <v>44</v>
      </c>
      <c r="Z10">
        <f t="shared" si="17"/>
        <v>1.8692317197309762</v>
      </c>
      <c r="AA10">
        <f t="shared" si="18"/>
        <v>1.6434526764861874</v>
      </c>
      <c r="AB10">
        <f t="shared" si="19"/>
        <v>1.7224753416218634</v>
      </c>
    </row>
    <row r="11" spans="1:28" x14ac:dyDescent="0.45">
      <c r="A11" s="10" t="s">
        <v>27</v>
      </c>
      <c r="B11" s="10"/>
      <c r="C11" s="10"/>
      <c r="D11" s="10"/>
      <c r="E11" s="10"/>
      <c r="F11" s="10"/>
      <c r="H11">
        <v>7</v>
      </c>
      <c r="I11">
        <f t="shared" si="10"/>
        <v>107</v>
      </c>
      <c r="J11">
        <f t="shared" si="11"/>
        <v>93</v>
      </c>
      <c r="K11">
        <f t="shared" si="0"/>
        <v>2.0293837776852097</v>
      </c>
      <c r="L11">
        <f t="shared" si="1"/>
        <v>1.968482948553935</v>
      </c>
      <c r="M11">
        <f t="shared" si="12"/>
        <v>2.0111135289458275</v>
      </c>
      <c r="N11">
        <f t="shared" si="2"/>
        <v>114</v>
      </c>
      <c r="O11">
        <f t="shared" si="3"/>
        <v>93</v>
      </c>
      <c r="P11">
        <f t="shared" si="4"/>
        <v>2.0569048513364727</v>
      </c>
      <c r="Q11">
        <f t="shared" si="5"/>
        <v>1.968482948553935</v>
      </c>
      <c r="R11">
        <f t="shared" si="13"/>
        <v>2.0126938999452038</v>
      </c>
      <c r="S11">
        <f t="shared" si="6"/>
        <v>64</v>
      </c>
      <c r="T11">
        <f t="shared" si="7"/>
        <v>43</v>
      </c>
      <c r="U11">
        <f t="shared" si="8"/>
        <v>1.8061799739838871</v>
      </c>
      <c r="V11">
        <f t="shared" si="9"/>
        <v>1.6334684555795864</v>
      </c>
      <c r="W11">
        <f t="shared" si="14"/>
        <v>1.7198242147817369</v>
      </c>
      <c r="X11">
        <f t="shared" si="15"/>
        <v>78</v>
      </c>
      <c r="Y11">
        <f t="shared" si="16"/>
        <v>43</v>
      </c>
      <c r="Z11">
        <f t="shared" si="17"/>
        <v>1.8920946026904804</v>
      </c>
      <c r="AA11">
        <f t="shared" si="18"/>
        <v>1.6334684555795864</v>
      </c>
      <c r="AB11">
        <f t="shared" si="19"/>
        <v>1.7239876070683993</v>
      </c>
    </row>
    <row r="12" spans="1:28" x14ac:dyDescent="0.45">
      <c r="H12">
        <v>8</v>
      </c>
      <c r="I12">
        <f t="shared" si="10"/>
        <v>108</v>
      </c>
      <c r="J12">
        <f t="shared" si="11"/>
        <v>92</v>
      </c>
      <c r="K12">
        <f t="shared" si="0"/>
        <v>2.0334237554869499</v>
      </c>
      <c r="L12">
        <f t="shared" si="1"/>
        <v>1.9637878273455553</v>
      </c>
      <c r="M12">
        <f t="shared" si="12"/>
        <v>2.0125329770445317</v>
      </c>
      <c r="N12">
        <f t="shared" si="2"/>
        <v>116</v>
      </c>
      <c r="O12">
        <f t="shared" si="3"/>
        <v>92</v>
      </c>
      <c r="P12">
        <f t="shared" si="4"/>
        <v>2.0644579892269186</v>
      </c>
      <c r="Q12">
        <f t="shared" si="5"/>
        <v>1.9637878273455553</v>
      </c>
      <c r="R12">
        <f t="shared" si="13"/>
        <v>2.0141229082862369</v>
      </c>
      <c r="S12">
        <f t="shared" si="6"/>
        <v>66</v>
      </c>
      <c r="T12">
        <f t="shared" si="7"/>
        <v>42</v>
      </c>
      <c r="U12">
        <f t="shared" si="8"/>
        <v>1.8195439355418688</v>
      </c>
      <c r="V12">
        <f t="shared" si="9"/>
        <v>1.6232492903979006</v>
      </c>
      <c r="W12">
        <f t="shared" si="14"/>
        <v>1.7213966129698846</v>
      </c>
      <c r="X12">
        <f t="shared" si="15"/>
        <v>82</v>
      </c>
      <c r="Y12">
        <f t="shared" si="16"/>
        <v>42</v>
      </c>
      <c r="Z12">
        <f t="shared" si="17"/>
        <v>1.9138138523837167</v>
      </c>
      <c r="AA12">
        <f t="shared" si="18"/>
        <v>1.6232492903979006</v>
      </c>
      <c r="AB12">
        <f t="shared" si="19"/>
        <v>1.7249468870929363</v>
      </c>
    </row>
    <row r="13" spans="1:28" x14ac:dyDescent="0.45">
      <c r="H13">
        <v>9</v>
      </c>
      <c r="I13">
        <f t="shared" si="10"/>
        <v>109</v>
      </c>
      <c r="J13">
        <f t="shared" si="11"/>
        <v>91</v>
      </c>
      <c r="K13">
        <f t="shared" si="0"/>
        <v>2.0374264979406238</v>
      </c>
      <c r="L13">
        <f t="shared" si="1"/>
        <v>1.9590413923210936</v>
      </c>
      <c r="M13">
        <f t="shared" si="12"/>
        <v>2.0139109662547647</v>
      </c>
      <c r="N13">
        <f t="shared" si="2"/>
        <v>118</v>
      </c>
      <c r="O13">
        <f t="shared" si="3"/>
        <v>91</v>
      </c>
      <c r="P13">
        <f t="shared" si="4"/>
        <v>2.0718820073061255</v>
      </c>
      <c r="Q13">
        <f t="shared" si="5"/>
        <v>1.9590413923210936</v>
      </c>
      <c r="R13">
        <f t="shared" si="13"/>
        <v>2.0154616998136095</v>
      </c>
      <c r="S13">
        <f t="shared" si="6"/>
        <v>68</v>
      </c>
      <c r="T13">
        <f t="shared" si="7"/>
        <v>41</v>
      </c>
      <c r="U13">
        <f t="shared" si="8"/>
        <v>1.8325089127062364</v>
      </c>
      <c r="V13">
        <f t="shared" si="9"/>
        <v>1.6127838567197355</v>
      </c>
      <c r="W13">
        <f t="shared" si="14"/>
        <v>1.722646384712986</v>
      </c>
      <c r="X13">
        <f t="shared" si="15"/>
        <v>86</v>
      </c>
      <c r="Y13">
        <f t="shared" si="16"/>
        <v>41</v>
      </c>
      <c r="Z13">
        <f t="shared" si="17"/>
        <v>1.9344984512435677</v>
      </c>
      <c r="AA13">
        <f t="shared" si="18"/>
        <v>1.6127838567197355</v>
      </c>
      <c r="AB13">
        <f t="shared" si="19"/>
        <v>1.7253839648030769</v>
      </c>
    </row>
    <row r="14" spans="1:28" x14ac:dyDescent="0.45">
      <c r="H14">
        <v>10</v>
      </c>
      <c r="I14">
        <f t="shared" si="10"/>
        <v>110</v>
      </c>
      <c r="J14">
        <f t="shared" si="11"/>
        <v>90</v>
      </c>
      <c r="K14">
        <f t="shared" si="0"/>
        <v>2.0413926851582249</v>
      </c>
      <c r="L14">
        <f t="shared" si="1"/>
        <v>1.954242509439325</v>
      </c>
      <c r="M14">
        <f t="shared" si="12"/>
        <v>2.0152476324425548</v>
      </c>
      <c r="N14">
        <f t="shared" si="2"/>
        <v>120</v>
      </c>
      <c r="O14">
        <f t="shared" si="3"/>
        <v>90</v>
      </c>
      <c r="P14">
        <f t="shared" si="4"/>
        <v>2.0791812460476247</v>
      </c>
      <c r="Q14">
        <f t="shared" si="5"/>
        <v>1.954242509439325</v>
      </c>
      <c r="R14">
        <f t="shared" si="13"/>
        <v>2.0167118777434747</v>
      </c>
      <c r="S14">
        <f t="shared" si="6"/>
        <v>70</v>
      </c>
      <c r="T14">
        <f t="shared" si="7"/>
        <v>40</v>
      </c>
      <c r="U14">
        <f t="shared" si="8"/>
        <v>1.8450980400142569</v>
      </c>
      <c r="V14">
        <f t="shared" si="9"/>
        <v>1.6020599913279623</v>
      </c>
      <c r="W14">
        <f t="shared" si="14"/>
        <v>1.7235790156711097</v>
      </c>
      <c r="X14">
        <f t="shared" si="15"/>
        <v>90</v>
      </c>
      <c r="Y14">
        <f t="shared" si="16"/>
        <v>40</v>
      </c>
      <c r="Z14">
        <f t="shared" si="17"/>
        <v>1.954242509439325</v>
      </c>
      <c r="AA14">
        <f t="shared" si="18"/>
        <v>1.6020599913279623</v>
      </c>
      <c r="AB14">
        <f t="shared" si="19"/>
        <v>1.7253238726669391</v>
      </c>
    </row>
    <row r="15" spans="1:28" x14ac:dyDescent="0.45">
      <c r="H15">
        <v>11</v>
      </c>
      <c r="I15">
        <f t="shared" si="10"/>
        <v>111</v>
      </c>
      <c r="J15">
        <f t="shared" si="11"/>
        <v>89</v>
      </c>
      <c r="K15">
        <f t="shared" si="0"/>
        <v>2.0453229787866576</v>
      </c>
      <c r="L15">
        <f t="shared" si="1"/>
        <v>1.9493900066449128</v>
      </c>
      <c r="M15">
        <f t="shared" si="12"/>
        <v>2.0165430871441341</v>
      </c>
      <c r="N15">
        <f t="shared" si="2"/>
        <v>122</v>
      </c>
      <c r="O15">
        <f t="shared" si="3"/>
        <v>89</v>
      </c>
      <c r="P15">
        <f t="shared" si="4"/>
        <v>2.0863598306747484</v>
      </c>
      <c r="Q15">
        <f t="shared" si="5"/>
        <v>1.9493900066449128</v>
      </c>
      <c r="R15">
        <f t="shared" si="13"/>
        <v>2.0178749186598308</v>
      </c>
      <c r="S15">
        <f t="shared" si="6"/>
        <v>72</v>
      </c>
      <c r="T15">
        <f t="shared" si="7"/>
        <v>39</v>
      </c>
      <c r="U15">
        <f t="shared" si="8"/>
        <v>1.8573324964312685</v>
      </c>
      <c r="V15">
        <f t="shared" si="9"/>
        <v>1.5910646070264991</v>
      </c>
      <c r="W15">
        <f t="shared" si="14"/>
        <v>1.7241985517288838</v>
      </c>
      <c r="X15">
        <f t="shared" si="15"/>
        <v>94</v>
      </c>
      <c r="Y15">
        <f t="shared" si="16"/>
        <v>39</v>
      </c>
      <c r="Z15">
        <f t="shared" si="17"/>
        <v>1.9731278535996986</v>
      </c>
      <c r="AA15">
        <f t="shared" si="18"/>
        <v>1.5910646070264991</v>
      </c>
      <c r="AB15">
        <f t="shared" si="19"/>
        <v>1.7247867433271189</v>
      </c>
    </row>
    <row r="16" spans="1:28" x14ac:dyDescent="0.45">
      <c r="H16">
        <v>12</v>
      </c>
      <c r="I16">
        <f t="shared" si="10"/>
        <v>112</v>
      </c>
      <c r="J16">
        <f t="shared" si="11"/>
        <v>88</v>
      </c>
      <c r="K16">
        <f t="shared" si="0"/>
        <v>2.0492180226701815</v>
      </c>
      <c r="L16">
        <f t="shared" si="1"/>
        <v>1.9444826721501687</v>
      </c>
      <c r="M16">
        <f t="shared" si="12"/>
        <v>2.0177974175141777</v>
      </c>
      <c r="N16">
        <f t="shared" si="2"/>
        <v>124</v>
      </c>
      <c r="O16">
        <f t="shared" si="3"/>
        <v>88</v>
      </c>
      <c r="P16">
        <f t="shared" si="4"/>
        <v>2.0934216851622351</v>
      </c>
      <c r="Q16">
        <f t="shared" si="5"/>
        <v>1.9444826721501687</v>
      </c>
      <c r="R16">
        <f t="shared" si="13"/>
        <v>2.0189521786562019</v>
      </c>
      <c r="S16">
        <f t="shared" si="6"/>
        <v>74</v>
      </c>
      <c r="T16">
        <f t="shared" si="7"/>
        <v>38</v>
      </c>
      <c r="U16">
        <f t="shared" si="8"/>
        <v>1.8692317197309762</v>
      </c>
      <c r="V16">
        <f t="shared" si="9"/>
        <v>1.5797835966168101</v>
      </c>
      <c r="W16">
        <f t="shared" si="14"/>
        <v>1.7245076581738932</v>
      </c>
      <c r="X16">
        <f t="shared" si="15"/>
        <v>98</v>
      </c>
      <c r="Y16">
        <f t="shared" si="16"/>
        <v>38</v>
      </c>
      <c r="Z16">
        <f t="shared" si="17"/>
        <v>1.9912260756924949</v>
      </c>
      <c r="AA16">
        <f t="shared" si="18"/>
        <v>1.5797835966168101</v>
      </c>
      <c r="AB16">
        <f t="shared" si="19"/>
        <v>1.7237884642932997</v>
      </c>
    </row>
    <row r="17" spans="8:28" x14ac:dyDescent="0.45">
      <c r="H17">
        <v>13</v>
      </c>
      <c r="I17">
        <f t="shared" si="10"/>
        <v>113</v>
      </c>
      <c r="J17">
        <f t="shared" si="11"/>
        <v>87</v>
      </c>
      <c r="K17">
        <f t="shared" si="0"/>
        <v>2.0530784434834195</v>
      </c>
      <c r="L17">
        <f t="shared" si="1"/>
        <v>1.9395192526186185</v>
      </c>
      <c r="M17">
        <f t="shared" si="12"/>
        <v>2.0190106862239792</v>
      </c>
      <c r="N17">
        <f t="shared" si="2"/>
        <v>126</v>
      </c>
      <c r="O17">
        <f t="shared" si="3"/>
        <v>87</v>
      </c>
      <c r="P17">
        <f t="shared" si="4"/>
        <v>2.1003705451175629</v>
      </c>
      <c r="Q17">
        <f t="shared" si="5"/>
        <v>1.9395192526186185</v>
      </c>
      <c r="R17">
        <f t="shared" si="13"/>
        <v>2.0199448988680908</v>
      </c>
      <c r="S17">
        <f t="shared" si="6"/>
        <v>76</v>
      </c>
      <c r="T17">
        <f t="shared" si="7"/>
        <v>37</v>
      </c>
      <c r="U17">
        <f t="shared" si="8"/>
        <v>1.8808135922807914</v>
      </c>
      <c r="V17">
        <f t="shared" si="9"/>
        <v>1.568201724066995</v>
      </c>
      <c r="W17">
        <f t="shared" si="14"/>
        <v>1.7245076581738932</v>
      </c>
      <c r="X17">
        <f t="shared" si="15"/>
        <v>102</v>
      </c>
      <c r="Y17">
        <f t="shared" si="16"/>
        <v>37</v>
      </c>
      <c r="Z17">
        <f t="shared" si="17"/>
        <v>2.0086001717619175</v>
      </c>
      <c r="AA17">
        <f t="shared" si="18"/>
        <v>1.568201724066995</v>
      </c>
      <c r="AB17">
        <f t="shared" si="19"/>
        <v>1.7223411807602178</v>
      </c>
    </row>
    <row r="18" spans="8:28" x14ac:dyDescent="0.45">
      <c r="H18">
        <v>14</v>
      </c>
      <c r="I18">
        <f t="shared" si="10"/>
        <v>114</v>
      </c>
      <c r="J18">
        <f t="shared" si="11"/>
        <v>86</v>
      </c>
      <c r="K18">
        <f t="shared" si="0"/>
        <v>2.0569048513364727</v>
      </c>
      <c r="L18">
        <f t="shared" si="1"/>
        <v>1.9344984512435677</v>
      </c>
      <c r="M18">
        <f t="shared" si="12"/>
        <v>2.020182931308601</v>
      </c>
      <c r="N18">
        <f t="shared" si="2"/>
        <v>128</v>
      </c>
      <c r="O18">
        <f t="shared" si="3"/>
        <v>86</v>
      </c>
      <c r="P18">
        <f t="shared" si="4"/>
        <v>2.1072099696478683</v>
      </c>
      <c r="Q18">
        <f t="shared" si="5"/>
        <v>1.9344984512435677</v>
      </c>
      <c r="R18">
        <f t="shared" si="13"/>
        <v>2.0208542104457181</v>
      </c>
      <c r="S18">
        <f t="shared" si="6"/>
        <v>78</v>
      </c>
      <c r="T18">
        <f t="shared" si="7"/>
        <v>36</v>
      </c>
      <c r="U18">
        <f t="shared" si="8"/>
        <v>1.8920946026904804</v>
      </c>
      <c r="V18">
        <f t="shared" si="9"/>
        <v>1.5563025007672873</v>
      </c>
      <c r="W18">
        <f t="shared" si="14"/>
        <v>1.7241985517288838</v>
      </c>
      <c r="X18">
        <f t="shared" si="15"/>
        <v>106</v>
      </c>
      <c r="Y18">
        <f t="shared" si="16"/>
        <v>36</v>
      </c>
      <c r="Z18">
        <f t="shared" si="17"/>
        <v>2.0253058652647704</v>
      </c>
      <c r="AA18">
        <f t="shared" si="18"/>
        <v>1.5563025007672873</v>
      </c>
      <c r="AB18">
        <f t="shared" si="19"/>
        <v>1.7204536783414064</v>
      </c>
    </row>
    <row r="19" spans="8:28" x14ac:dyDescent="0.45">
      <c r="H19">
        <v>15</v>
      </c>
      <c r="I19">
        <f t="shared" si="10"/>
        <v>115</v>
      </c>
      <c r="J19">
        <f t="shared" si="11"/>
        <v>85</v>
      </c>
      <c r="K19">
        <f t="shared" si="0"/>
        <v>2.0606978403536118</v>
      </c>
      <c r="L19">
        <f t="shared" si="1"/>
        <v>1.9294189257142926</v>
      </c>
      <c r="M19">
        <f t="shared" si="12"/>
        <v>2.0213141659618161</v>
      </c>
      <c r="N19">
        <f t="shared" si="2"/>
        <v>130</v>
      </c>
      <c r="O19">
        <f t="shared" si="3"/>
        <v>85</v>
      </c>
      <c r="P19">
        <f t="shared" si="4"/>
        <v>2.1139433523068369</v>
      </c>
      <c r="Q19">
        <f t="shared" si="5"/>
        <v>1.9294189257142926</v>
      </c>
      <c r="R19">
        <f t="shared" si="13"/>
        <v>2.0216811390105649</v>
      </c>
      <c r="S19">
        <f t="shared" si="6"/>
        <v>80</v>
      </c>
      <c r="T19">
        <f t="shared" si="7"/>
        <v>35</v>
      </c>
      <c r="U19">
        <f t="shared" si="8"/>
        <v>1.9030899869919435</v>
      </c>
      <c r="V19">
        <f t="shared" si="9"/>
        <v>1.5440680443502757</v>
      </c>
      <c r="W19">
        <f t="shared" si="14"/>
        <v>1.7235790156711097</v>
      </c>
      <c r="X19">
        <f t="shared" si="15"/>
        <v>110</v>
      </c>
      <c r="Y19">
        <f t="shared" si="16"/>
        <v>35</v>
      </c>
      <c r="Z19">
        <f t="shared" si="17"/>
        <v>2.0413926851582249</v>
      </c>
      <c r="AA19">
        <f t="shared" si="18"/>
        <v>1.5440680443502757</v>
      </c>
      <c r="AB19">
        <f t="shared" si="19"/>
        <v>1.7181316686330579</v>
      </c>
    </row>
    <row r="20" spans="8:28" x14ac:dyDescent="0.45">
      <c r="H20">
        <v>16</v>
      </c>
      <c r="I20">
        <f t="shared" si="10"/>
        <v>116</v>
      </c>
      <c r="J20">
        <f t="shared" si="11"/>
        <v>84</v>
      </c>
      <c r="K20">
        <f t="shared" si="0"/>
        <v>2.0644579892269186</v>
      </c>
      <c r="L20">
        <f t="shared" si="1"/>
        <v>1.9242792860618816</v>
      </c>
      <c r="M20">
        <f t="shared" si="12"/>
        <v>2.0224043782774075</v>
      </c>
      <c r="N20">
        <f t="shared" si="2"/>
        <v>132</v>
      </c>
      <c r="O20">
        <f t="shared" si="3"/>
        <v>84</v>
      </c>
      <c r="P20">
        <f t="shared" si="4"/>
        <v>2.12057393120585</v>
      </c>
      <c r="Q20">
        <f t="shared" si="5"/>
        <v>1.9242792860618816</v>
      </c>
      <c r="R20">
        <f t="shared" si="13"/>
        <v>2.0224266086338658</v>
      </c>
      <c r="S20">
        <f t="shared" si="6"/>
        <v>82</v>
      </c>
      <c r="T20">
        <f t="shared" si="7"/>
        <v>34</v>
      </c>
      <c r="U20">
        <f t="shared" si="8"/>
        <v>1.9138138523837167</v>
      </c>
      <c r="V20">
        <f t="shared" si="9"/>
        <v>1.5314789170422551</v>
      </c>
      <c r="W20">
        <f t="shared" si="14"/>
        <v>1.722646384712986</v>
      </c>
      <c r="X20">
        <f t="shared" si="15"/>
        <v>114</v>
      </c>
      <c r="Y20">
        <f t="shared" si="16"/>
        <v>34</v>
      </c>
      <c r="Z20">
        <f t="shared" si="17"/>
        <v>2.0569048513364727</v>
      </c>
      <c r="AA20">
        <f t="shared" si="18"/>
        <v>1.5314789170422551</v>
      </c>
      <c r="AB20">
        <f t="shared" si="19"/>
        <v>1.7153779940452312</v>
      </c>
    </row>
    <row r="21" spans="8:28" x14ac:dyDescent="0.45">
      <c r="H21">
        <v>17</v>
      </c>
      <c r="I21">
        <f t="shared" si="10"/>
        <v>117</v>
      </c>
      <c r="J21">
        <f t="shared" si="11"/>
        <v>83</v>
      </c>
      <c r="K21">
        <f t="shared" si="0"/>
        <v>2.0681858617461617</v>
      </c>
      <c r="L21">
        <f t="shared" si="1"/>
        <v>1.919078092376074</v>
      </c>
      <c r="M21">
        <f t="shared" si="12"/>
        <v>2.0234535309351354</v>
      </c>
      <c r="N21">
        <f t="shared" si="2"/>
        <v>134</v>
      </c>
      <c r="O21">
        <f t="shared" si="3"/>
        <v>83</v>
      </c>
      <c r="P21">
        <f t="shared" si="4"/>
        <v>2.1271047983648077</v>
      </c>
      <c r="Q21">
        <f t="shared" si="5"/>
        <v>1.919078092376074</v>
      </c>
      <c r="R21">
        <f t="shared" si="13"/>
        <v>2.0230914453704409</v>
      </c>
      <c r="S21">
        <f t="shared" si="6"/>
        <v>84</v>
      </c>
      <c r="T21">
        <f t="shared" si="7"/>
        <v>33</v>
      </c>
      <c r="U21">
        <f t="shared" si="8"/>
        <v>1.9242792860618816</v>
      </c>
      <c r="V21">
        <f t="shared" si="9"/>
        <v>1.5185139398778875</v>
      </c>
      <c r="W21">
        <f t="shared" si="14"/>
        <v>1.7213966129698846</v>
      </c>
      <c r="X21">
        <f t="shared" si="15"/>
        <v>118</v>
      </c>
      <c r="Y21">
        <f t="shared" si="16"/>
        <v>33</v>
      </c>
      <c r="Z21">
        <f t="shared" si="17"/>
        <v>2.0718820073061255</v>
      </c>
      <c r="AA21">
        <f t="shared" si="18"/>
        <v>1.5185139398778875</v>
      </c>
      <c r="AB21">
        <f t="shared" si="19"/>
        <v>1.7121927634777707</v>
      </c>
    </row>
    <row r="22" spans="8:28" x14ac:dyDescent="0.45">
      <c r="H22">
        <v>18</v>
      </c>
      <c r="I22">
        <f t="shared" si="10"/>
        <v>118</v>
      </c>
      <c r="J22">
        <f t="shared" si="11"/>
        <v>82</v>
      </c>
      <c r="K22">
        <f t="shared" si="0"/>
        <v>2.0718820073061255</v>
      </c>
      <c r="L22">
        <f t="shared" si="1"/>
        <v>1.9138138523837167</v>
      </c>
      <c r="M22">
        <f t="shared" si="12"/>
        <v>2.024461560829403</v>
      </c>
      <c r="N22">
        <f t="shared" si="2"/>
        <v>136</v>
      </c>
      <c r="O22">
        <f t="shared" si="3"/>
        <v>82</v>
      </c>
      <c r="P22">
        <f t="shared" si="4"/>
        <v>2.1335389083702174</v>
      </c>
      <c r="Q22">
        <f t="shared" si="5"/>
        <v>1.9138138523837167</v>
      </c>
      <c r="R22">
        <f t="shared" si="13"/>
        <v>2.0236763803769673</v>
      </c>
      <c r="S22">
        <f t="shared" si="6"/>
        <v>86</v>
      </c>
      <c r="T22">
        <f t="shared" si="7"/>
        <v>32</v>
      </c>
      <c r="U22">
        <f t="shared" si="8"/>
        <v>1.9344984512435677</v>
      </c>
      <c r="V22">
        <f t="shared" si="9"/>
        <v>1.505149978319906</v>
      </c>
      <c r="W22">
        <f t="shared" si="14"/>
        <v>1.7198242147817369</v>
      </c>
      <c r="X22">
        <f t="shared" si="15"/>
        <v>122</v>
      </c>
      <c r="Y22">
        <f t="shared" si="16"/>
        <v>32</v>
      </c>
      <c r="Z22">
        <f t="shared" si="17"/>
        <v>2.0863598306747484</v>
      </c>
      <c r="AA22">
        <f t="shared" si="18"/>
        <v>1.505149978319906</v>
      </c>
      <c r="AB22">
        <f t="shared" si="19"/>
        <v>1.7085734266441008</v>
      </c>
    </row>
    <row r="23" spans="8:28" x14ac:dyDescent="0.45">
      <c r="H23">
        <v>19</v>
      </c>
      <c r="I23">
        <f t="shared" si="10"/>
        <v>119</v>
      </c>
      <c r="J23">
        <f t="shared" si="11"/>
        <v>81</v>
      </c>
      <c r="K23">
        <f t="shared" si="0"/>
        <v>2.0755469613925306</v>
      </c>
      <c r="L23">
        <f t="shared" si="1"/>
        <v>1.9084850188786497</v>
      </c>
      <c r="M23">
        <f t="shared" si="12"/>
        <v>2.0254283786383662</v>
      </c>
      <c r="N23">
        <f t="shared" si="2"/>
        <v>138</v>
      </c>
      <c r="O23">
        <f t="shared" si="3"/>
        <v>81</v>
      </c>
      <c r="P23">
        <f t="shared" si="4"/>
        <v>2.1398790864012365</v>
      </c>
      <c r="Q23">
        <f t="shared" si="5"/>
        <v>1.9084850188786497</v>
      </c>
      <c r="R23">
        <f t="shared" si="13"/>
        <v>2.0241820526399432</v>
      </c>
      <c r="S23">
        <f t="shared" si="6"/>
        <v>88</v>
      </c>
      <c r="T23">
        <f t="shared" si="7"/>
        <v>31</v>
      </c>
      <c r="U23">
        <f t="shared" si="8"/>
        <v>1.9444826721501687</v>
      </c>
      <c r="V23">
        <f t="shared" si="9"/>
        <v>1.4913616938342726</v>
      </c>
      <c r="W23">
        <f t="shared" si="14"/>
        <v>1.7179221829922207</v>
      </c>
      <c r="X23">
        <f t="shared" si="15"/>
        <v>126</v>
      </c>
      <c r="Y23">
        <f t="shared" si="16"/>
        <v>31</v>
      </c>
      <c r="Z23">
        <f t="shared" si="17"/>
        <v>2.1003705451175629</v>
      </c>
      <c r="AA23">
        <f t="shared" si="18"/>
        <v>1.4913616938342726</v>
      </c>
      <c r="AB23">
        <f t="shared" si="19"/>
        <v>1.7045147917834242</v>
      </c>
    </row>
    <row r="24" spans="8:28" x14ac:dyDescent="0.45">
      <c r="H24">
        <v>20</v>
      </c>
      <c r="I24">
        <f t="shared" si="10"/>
        <v>120</v>
      </c>
      <c r="J24">
        <f t="shared" si="11"/>
        <v>80</v>
      </c>
      <c r="K24">
        <f t="shared" si="0"/>
        <v>2.0791812460476247</v>
      </c>
      <c r="L24">
        <f t="shared" si="1"/>
        <v>1.9030899869919435</v>
      </c>
      <c r="M24">
        <f t="shared" si="12"/>
        <v>2.0263538683309203</v>
      </c>
      <c r="N24">
        <f t="shared" si="2"/>
        <v>140</v>
      </c>
      <c r="O24">
        <f t="shared" si="3"/>
        <v>80</v>
      </c>
      <c r="P24">
        <f t="shared" si="4"/>
        <v>2.1461280356782382</v>
      </c>
      <c r="Q24">
        <f t="shared" si="5"/>
        <v>1.9030899869919435</v>
      </c>
      <c r="R24">
        <f t="shared" si="13"/>
        <v>2.024609011335091</v>
      </c>
      <c r="S24">
        <f t="shared" si="6"/>
        <v>90</v>
      </c>
      <c r="T24">
        <f t="shared" si="7"/>
        <v>30</v>
      </c>
      <c r="U24">
        <f t="shared" si="8"/>
        <v>1.954242509439325</v>
      </c>
      <c r="V24">
        <f t="shared" si="9"/>
        <v>1.4771212547196624</v>
      </c>
      <c r="W24">
        <f t="shared" si="14"/>
        <v>1.7156818820794937</v>
      </c>
      <c r="X24">
        <f t="shared" si="15"/>
        <v>130</v>
      </c>
      <c r="Y24">
        <f t="shared" si="16"/>
        <v>30</v>
      </c>
      <c r="Z24">
        <f t="shared" si="17"/>
        <v>2.1139433523068369</v>
      </c>
      <c r="AA24">
        <f t="shared" si="18"/>
        <v>1.4771212547196624</v>
      </c>
      <c r="AB24">
        <f t="shared" si="19"/>
        <v>1.7000089888751735</v>
      </c>
    </row>
    <row r="25" spans="8:28" x14ac:dyDescent="0.45">
      <c r="H25">
        <v>21</v>
      </c>
      <c r="I25">
        <f t="shared" si="10"/>
        <v>121</v>
      </c>
      <c r="J25">
        <f t="shared" si="11"/>
        <v>79</v>
      </c>
      <c r="K25">
        <f t="shared" si="0"/>
        <v>2.0827853703164503</v>
      </c>
      <c r="L25">
        <f t="shared" si="1"/>
        <v>1.8976270912904414</v>
      </c>
      <c r="M25">
        <f t="shared" si="12"/>
        <v>2.0272378866086478</v>
      </c>
      <c r="N25">
        <f t="shared" si="2"/>
        <v>142</v>
      </c>
      <c r="O25">
        <f t="shared" si="3"/>
        <v>79</v>
      </c>
      <c r="P25">
        <f t="shared" si="4"/>
        <v>2.1522883443830563</v>
      </c>
      <c r="Q25">
        <f t="shared" si="5"/>
        <v>1.8976270912904414</v>
      </c>
      <c r="R25">
        <f t="shared" si="13"/>
        <v>2.0249577178367488</v>
      </c>
      <c r="S25">
        <f t="shared" si="6"/>
        <v>92</v>
      </c>
      <c r="T25">
        <f t="shared" si="7"/>
        <v>29</v>
      </c>
      <c r="U25">
        <f t="shared" si="8"/>
        <v>1.9637878273455553</v>
      </c>
      <c r="V25">
        <f t="shared" si="9"/>
        <v>1.4623979978989561</v>
      </c>
      <c r="W25">
        <f t="shared" si="14"/>
        <v>1.7130929126222556</v>
      </c>
      <c r="X25">
        <f t="shared" si="15"/>
        <v>134</v>
      </c>
      <c r="Y25">
        <f t="shared" si="16"/>
        <v>29</v>
      </c>
      <c r="Z25">
        <f t="shared" si="17"/>
        <v>2.1271047983648077</v>
      </c>
      <c r="AA25">
        <f t="shared" si="18"/>
        <v>1.4623979978989561</v>
      </c>
      <c r="AB25">
        <f t="shared" si="19"/>
        <v>1.6950453780620043</v>
      </c>
    </row>
    <row r="26" spans="8:28" x14ac:dyDescent="0.45">
      <c r="H26">
        <v>22</v>
      </c>
      <c r="I26">
        <f t="shared" si="10"/>
        <v>122</v>
      </c>
      <c r="J26">
        <f t="shared" si="11"/>
        <v>78</v>
      </c>
      <c r="K26">
        <f t="shared" si="0"/>
        <v>2.0863598306747484</v>
      </c>
      <c r="L26">
        <f t="shared" si="1"/>
        <v>1.8920946026904804</v>
      </c>
      <c r="M26">
        <f t="shared" si="12"/>
        <v>2.028080262279468</v>
      </c>
      <c r="N26">
        <f t="shared" si="2"/>
        <v>144</v>
      </c>
      <c r="O26">
        <f t="shared" si="3"/>
        <v>78</v>
      </c>
      <c r="P26">
        <f t="shared" si="4"/>
        <v>2.1583624920952498</v>
      </c>
      <c r="Q26">
        <f t="shared" si="5"/>
        <v>1.8920946026904804</v>
      </c>
      <c r="R26">
        <f t="shared" si="13"/>
        <v>2.0252285473928651</v>
      </c>
      <c r="S26">
        <f t="shared" si="6"/>
        <v>94</v>
      </c>
      <c r="T26">
        <f t="shared" si="7"/>
        <v>28</v>
      </c>
      <c r="U26">
        <f t="shared" si="8"/>
        <v>1.9731278535996986</v>
      </c>
      <c r="V26">
        <f t="shared" si="9"/>
        <v>1.4471580313422192</v>
      </c>
      <c r="W26">
        <f t="shared" si="14"/>
        <v>1.7101429424709589</v>
      </c>
      <c r="X26">
        <f t="shared" si="15"/>
        <v>138</v>
      </c>
      <c r="Y26">
        <f t="shared" si="16"/>
        <v>28</v>
      </c>
      <c r="Z26">
        <f t="shared" si="17"/>
        <v>2.1398790864012365</v>
      </c>
      <c r="AA26">
        <f t="shared" si="18"/>
        <v>1.4471580313422192</v>
      </c>
      <c r="AB26">
        <f t="shared" si="19"/>
        <v>1.6896104006128754</v>
      </c>
    </row>
    <row r="27" spans="8:28" x14ac:dyDescent="0.45">
      <c r="H27">
        <v>23</v>
      </c>
      <c r="I27">
        <f t="shared" si="10"/>
        <v>123</v>
      </c>
      <c r="J27">
        <f t="shared" si="11"/>
        <v>77</v>
      </c>
      <c r="K27">
        <f t="shared" si="0"/>
        <v>2.0899051114393981</v>
      </c>
      <c r="L27">
        <f t="shared" si="1"/>
        <v>1.8864907251724818</v>
      </c>
      <c r="M27">
        <f t="shared" si="12"/>
        <v>2.0288807955593233</v>
      </c>
      <c r="N27">
        <f t="shared" si="2"/>
        <v>146</v>
      </c>
      <c r="O27">
        <f t="shared" si="3"/>
        <v>77</v>
      </c>
      <c r="P27">
        <f t="shared" si="4"/>
        <v>2.1643528557844371</v>
      </c>
      <c r="Q27">
        <f t="shared" si="5"/>
        <v>1.8864907251724818</v>
      </c>
      <c r="R27">
        <f t="shared" si="13"/>
        <v>2.0254217904784593</v>
      </c>
      <c r="S27">
        <f t="shared" si="6"/>
        <v>96</v>
      </c>
      <c r="T27">
        <f t="shared" si="7"/>
        <v>27</v>
      </c>
      <c r="U27">
        <f t="shared" si="8"/>
        <v>1.9822712330395684</v>
      </c>
      <c r="V27">
        <f t="shared" si="9"/>
        <v>1.4313637641589874</v>
      </c>
      <c r="W27">
        <f t="shared" si="14"/>
        <v>1.7068174985992779</v>
      </c>
      <c r="X27">
        <f t="shared" si="15"/>
        <v>142</v>
      </c>
      <c r="Y27">
        <f t="shared" si="16"/>
        <v>27</v>
      </c>
      <c r="Z27">
        <f t="shared" si="17"/>
        <v>2.1522883443830563</v>
      </c>
      <c r="AA27">
        <f t="shared" si="18"/>
        <v>1.4313637641589874</v>
      </c>
      <c r="AB27">
        <f t="shared" si="19"/>
        <v>1.6836873672374115</v>
      </c>
    </row>
    <row r="28" spans="8:28" x14ac:dyDescent="0.45">
      <c r="H28">
        <v>24</v>
      </c>
      <c r="I28">
        <f t="shared" si="10"/>
        <v>124</v>
      </c>
      <c r="J28">
        <f t="shared" si="11"/>
        <v>76</v>
      </c>
      <c r="K28">
        <f t="shared" si="0"/>
        <v>2.0934216851622351</v>
      </c>
      <c r="L28">
        <f t="shared" si="1"/>
        <v>1.8808135922807914</v>
      </c>
      <c r="M28">
        <f t="shared" si="12"/>
        <v>2.0296392572978021</v>
      </c>
      <c r="N28">
        <f t="shared" si="2"/>
        <v>148</v>
      </c>
      <c r="O28">
        <f t="shared" si="3"/>
        <v>76</v>
      </c>
      <c r="P28">
        <f t="shared" si="4"/>
        <v>2.1702617153949575</v>
      </c>
      <c r="Q28">
        <f t="shared" si="5"/>
        <v>1.8808135922807914</v>
      </c>
      <c r="R28">
        <f t="shared" si="13"/>
        <v>2.0255376538378744</v>
      </c>
      <c r="S28">
        <f t="shared" si="6"/>
        <v>98</v>
      </c>
      <c r="T28">
        <f t="shared" si="7"/>
        <v>26</v>
      </c>
      <c r="U28">
        <f t="shared" si="8"/>
        <v>1.9912260756924949</v>
      </c>
      <c r="V28">
        <f t="shared" si="9"/>
        <v>1.414973347970818</v>
      </c>
      <c r="W28">
        <f t="shared" si="14"/>
        <v>1.7030997118316564</v>
      </c>
      <c r="X28">
        <f t="shared" si="15"/>
        <v>146</v>
      </c>
      <c r="Y28">
        <f t="shared" si="16"/>
        <v>26</v>
      </c>
      <c r="Z28">
        <f t="shared" si="17"/>
        <v>2.1643528557844371</v>
      </c>
      <c r="AA28">
        <f t="shared" si="18"/>
        <v>1.414973347970818</v>
      </c>
      <c r="AB28">
        <f t="shared" si="19"/>
        <v>1.6772561757055846</v>
      </c>
    </row>
    <row r="29" spans="8:28" x14ac:dyDescent="0.45">
      <c r="H29">
        <v>25</v>
      </c>
      <c r="I29">
        <f t="shared" si="10"/>
        <v>125</v>
      </c>
      <c r="J29">
        <f t="shared" si="11"/>
        <v>75</v>
      </c>
      <c r="K29">
        <f t="shared" si="0"/>
        <v>2.0969100130080562</v>
      </c>
      <c r="L29">
        <f t="shared" si="1"/>
        <v>1.8750612633917001</v>
      </c>
      <c r="M29">
        <f t="shared" si="12"/>
        <v>2.0303553881231493</v>
      </c>
      <c r="N29">
        <f t="shared" si="2"/>
        <v>150</v>
      </c>
      <c r="O29">
        <f t="shared" si="3"/>
        <v>75</v>
      </c>
      <c r="P29">
        <f t="shared" si="4"/>
        <v>2.1760912590556813</v>
      </c>
      <c r="Q29">
        <f t="shared" si="5"/>
        <v>1.8750612633917001</v>
      </c>
      <c r="R29">
        <f t="shared" si="13"/>
        <v>2.0255762612236907</v>
      </c>
      <c r="S29">
        <f t="shared" si="6"/>
        <v>100</v>
      </c>
      <c r="T29">
        <f t="shared" si="7"/>
        <v>25</v>
      </c>
      <c r="U29">
        <f t="shared" si="8"/>
        <v>2</v>
      </c>
      <c r="V29">
        <f t="shared" si="9"/>
        <v>1.3979400086720377</v>
      </c>
      <c r="W29">
        <f t="shared" si="14"/>
        <v>1.6989700043360187</v>
      </c>
      <c r="X29">
        <f t="shared" si="15"/>
        <v>150</v>
      </c>
      <c r="Y29">
        <f t="shared" si="16"/>
        <v>25</v>
      </c>
      <c r="Z29">
        <f t="shared" si="17"/>
        <v>2.1760912590556813</v>
      </c>
      <c r="AA29">
        <f t="shared" si="18"/>
        <v>1.3979400086720377</v>
      </c>
      <c r="AB29">
        <f t="shared" si="19"/>
        <v>1.670292946306313</v>
      </c>
    </row>
    <row r="30" spans="8:28" x14ac:dyDescent="0.45">
      <c r="H30">
        <v>26</v>
      </c>
      <c r="I30">
        <f t="shared" si="10"/>
        <v>126</v>
      </c>
      <c r="J30">
        <f t="shared" si="11"/>
        <v>74</v>
      </c>
      <c r="K30">
        <f t="shared" si="0"/>
        <v>2.1003705451175629</v>
      </c>
      <c r="L30">
        <f t="shared" si="1"/>
        <v>1.8692317197309762</v>
      </c>
      <c r="M30">
        <f t="shared" si="12"/>
        <v>2.0310288975015869</v>
      </c>
      <c r="N30">
        <f t="shared" si="2"/>
        <v>152</v>
      </c>
      <c r="O30">
        <f t="shared" si="3"/>
        <v>74</v>
      </c>
      <c r="P30">
        <f t="shared" si="4"/>
        <v>2.1818435879447726</v>
      </c>
      <c r="Q30">
        <f t="shared" si="5"/>
        <v>1.8692317197309762</v>
      </c>
      <c r="R30">
        <f t="shared" si="13"/>
        <v>2.0255376538378744</v>
      </c>
      <c r="S30">
        <f t="shared" si="6"/>
        <v>102</v>
      </c>
      <c r="T30">
        <f t="shared" si="7"/>
        <v>24</v>
      </c>
      <c r="U30">
        <f t="shared" si="8"/>
        <v>2.0086001717619175</v>
      </c>
      <c r="V30">
        <f t="shared" si="9"/>
        <v>1.3802112417116059</v>
      </c>
      <c r="W30">
        <f t="shared" si="14"/>
        <v>1.6944057067367617</v>
      </c>
      <c r="X30">
        <f t="shared" si="15"/>
        <v>154</v>
      </c>
      <c r="Y30">
        <f t="shared" si="16"/>
        <v>24</v>
      </c>
      <c r="Z30">
        <f t="shared" si="17"/>
        <v>2.1875207208364631</v>
      </c>
      <c r="AA30">
        <f t="shared" si="18"/>
        <v>1.3802112417116059</v>
      </c>
      <c r="AB30">
        <f t="shared" si="19"/>
        <v>1.662769559405306</v>
      </c>
    </row>
    <row r="31" spans="8:28" x14ac:dyDescent="0.45">
      <c r="H31">
        <v>27</v>
      </c>
      <c r="I31">
        <f t="shared" si="10"/>
        <v>127</v>
      </c>
      <c r="J31">
        <f t="shared" si="11"/>
        <v>73</v>
      </c>
      <c r="K31">
        <f t="shared" si="0"/>
        <v>2.1038037209559568</v>
      </c>
      <c r="L31">
        <f t="shared" si="1"/>
        <v>1.8633228601204559</v>
      </c>
      <c r="M31">
        <f t="shared" si="12"/>
        <v>2.0316594627053064</v>
      </c>
      <c r="N31">
        <f t="shared" si="2"/>
        <v>154</v>
      </c>
      <c r="O31">
        <f t="shared" si="3"/>
        <v>73</v>
      </c>
      <c r="P31">
        <f t="shared" si="4"/>
        <v>2.1875207208364631</v>
      </c>
      <c r="Q31">
        <f t="shared" si="5"/>
        <v>1.8633228601204559</v>
      </c>
      <c r="R31">
        <f t="shared" si="13"/>
        <v>2.0254217904784593</v>
      </c>
      <c r="S31">
        <f t="shared" si="6"/>
        <v>104</v>
      </c>
      <c r="T31">
        <f t="shared" si="7"/>
        <v>23</v>
      </c>
      <c r="U31">
        <f t="shared" si="8"/>
        <v>2.0170333392987803</v>
      </c>
      <c r="V31">
        <f t="shared" si="9"/>
        <v>1.3617278360175928</v>
      </c>
      <c r="W31">
        <f t="shared" si="14"/>
        <v>1.6893805876581864</v>
      </c>
      <c r="X31">
        <f t="shared" si="15"/>
        <v>158</v>
      </c>
      <c r="Y31">
        <f t="shared" si="16"/>
        <v>23</v>
      </c>
      <c r="Z31">
        <f t="shared" si="17"/>
        <v>2.1986570869544226</v>
      </c>
      <c r="AA31">
        <f t="shared" si="18"/>
        <v>1.3617278360175928</v>
      </c>
      <c r="AB31">
        <f t="shared" si="19"/>
        <v>1.6546530738454832</v>
      </c>
    </row>
    <row r="32" spans="8:28" x14ac:dyDescent="0.45">
      <c r="H32">
        <v>28</v>
      </c>
      <c r="I32">
        <f t="shared" si="10"/>
        <v>128</v>
      </c>
      <c r="J32">
        <f t="shared" si="11"/>
        <v>72</v>
      </c>
      <c r="K32">
        <f t="shared" si="0"/>
        <v>2.1072099696478683</v>
      </c>
      <c r="L32">
        <f t="shared" si="1"/>
        <v>1.8573324964312685</v>
      </c>
      <c r="M32">
        <f t="shared" si="12"/>
        <v>2.0322467276828884</v>
      </c>
      <c r="N32">
        <f t="shared" si="2"/>
        <v>156</v>
      </c>
      <c r="O32">
        <f t="shared" si="3"/>
        <v>72</v>
      </c>
      <c r="P32">
        <f t="shared" si="4"/>
        <v>2.1931245983544616</v>
      </c>
      <c r="Q32">
        <f t="shared" si="5"/>
        <v>1.8573324964312685</v>
      </c>
      <c r="R32">
        <f t="shared" si="13"/>
        <v>2.0252285473928651</v>
      </c>
      <c r="S32">
        <f t="shared" si="6"/>
        <v>106</v>
      </c>
      <c r="T32">
        <f t="shared" si="7"/>
        <v>22</v>
      </c>
      <c r="U32">
        <f t="shared" si="8"/>
        <v>2.0253058652647704</v>
      </c>
      <c r="V32">
        <f t="shared" si="9"/>
        <v>1.3424226808222062</v>
      </c>
      <c r="W32">
        <f t="shared" si="14"/>
        <v>1.6838642730434883</v>
      </c>
      <c r="X32">
        <f t="shared" si="15"/>
        <v>162</v>
      </c>
      <c r="Y32">
        <f t="shared" si="16"/>
        <v>22</v>
      </c>
      <c r="Z32">
        <f t="shared" si="17"/>
        <v>2.2095150145426308</v>
      </c>
      <c r="AA32">
        <f t="shared" si="18"/>
        <v>1.3424226808222062</v>
      </c>
      <c r="AB32">
        <f t="shared" si="19"/>
        <v>1.6459049976243547</v>
      </c>
    </row>
    <row r="33" spans="8:28" x14ac:dyDescent="0.45">
      <c r="H33">
        <v>29</v>
      </c>
      <c r="I33">
        <f t="shared" si="10"/>
        <v>129</v>
      </c>
      <c r="J33">
        <f t="shared" si="11"/>
        <v>71</v>
      </c>
      <c r="K33">
        <f t="shared" si="0"/>
        <v>2.1105897102992488</v>
      </c>
      <c r="L33">
        <f t="shared" si="1"/>
        <v>1.8512583487190752</v>
      </c>
      <c r="M33">
        <f t="shared" si="12"/>
        <v>2.0327903018251967</v>
      </c>
      <c r="N33">
        <f t="shared" si="2"/>
        <v>158</v>
      </c>
      <c r="O33">
        <f t="shared" si="3"/>
        <v>71</v>
      </c>
      <c r="P33">
        <f t="shared" si="4"/>
        <v>2.1986570869544226</v>
      </c>
      <c r="Q33">
        <f t="shared" si="5"/>
        <v>1.8512583487190752</v>
      </c>
      <c r="R33">
        <f t="shared" si="13"/>
        <v>2.0249577178367488</v>
      </c>
      <c r="S33">
        <f t="shared" si="6"/>
        <v>108</v>
      </c>
      <c r="T33">
        <f t="shared" si="7"/>
        <v>21</v>
      </c>
      <c r="U33">
        <f t="shared" si="8"/>
        <v>2.0334237554869499</v>
      </c>
      <c r="V33">
        <f t="shared" si="9"/>
        <v>1.3222192947339193</v>
      </c>
      <c r="W33">
        <f t="shared" si="14"/>
        <v>1.6778215251104345</v>
      </c>
      <c r="X33">
        <f t="shared" si="15"/>
        <v>166</v>
      </c>
      <c r="Y33">
        <f t="shared" si="16"/>
        <v>21</v>
      </c>
      <c r="Z33">
        <f t="shared" si="17"/>
        <v>2.220108088040055</v>
      </c>
      <c r="AA33">
        <f t="shared" si="18"/>
        <v>1.3222192947339193</v>
      </c>
      <c r="AB33">
        <f t="shared" si="19"/>
        <v>1.6364803723910668</v>
      </c>
    </row>
    <row r="34" spans="8:28" x14ac:dyDescent="0.45">
      <c r="H34">
        <v>30</v>
      </c>
      <c r="I34">
        <f t="shared" si="10"/>
        <v>130</v>
      </c>
      <c r="J34">
        <f t="shared" si="11"/>
        <v>70</v>
      </c>
      <c r="K34">
        <f t="shared" si="0"/>
        <v>2.1139433523068369</v>
      </c>
      <c r="L34">
        <f t="shared" si="1"/>
        <v>1.8450980400142569</v>
      </c>
      <c r="M34">
        <f t="shared" si="12"/>
        <v>2.033289758619063</v>
      </c>
      <c r="N34">
        <f t="shared" si="2"/>
        <v>160</v>
      </c>
      <c r="O34">
        <f t="shared" si="3"/>
        <v>70</v>
      </c>
      <c r="P34">
        <f t="shared" si="4"/>
        <v>2.2041199826559246</v>
      </c>
      <c r="Q34">
        <f t="shared" si="5"/>
        <v>1.8450980400142569</v>
      </c>
      <c r="R34">
        <f t="shared" si="13"/>
        <v>2.024609011335091</v>
      </c>
      <c r="S34">
        <f t="shared" si="6"/>
        <v>110</v>
      </c>
      <c r="T34">
        <f t="shared" si="7"/>
        <v>20</v>
      </c>
      <c r="U34">
        <f t="shared" si="8"/>
        <v>2.0413926851582249</v>
      </c>
      <c r="V34">
        <f t="shared" si="9"/>
        <v>1.3010299956639813</v>
      </c>
      <c r="W34">
        <f t="shared" si="14"/>
        <v>1.6712113404111031</v>
      </c>
      <c r="X34">
        <f t="shared" si="15"/>
        <v>170</v>
      </c>
      <c r="Y34">
        <f t="shared" si="16"/>
        <v>20</v>
      </c>
      <c r="Z34">
        <f t="shared" si="17"/>
        <v>2.2304489213782741</v>
      </c>
      <c r="AA34">
        <f t="shared" si="18"/>
        <v>1.3010299956639813</v>
      </c>
      <c r="AB34">
        <f t="shared" si="19"/>
        <v>1.6263266196639838</v>
      </c>
    </row>
    <row r="35" spans="8:28" x14ac:dyDescent="0.45">
      <c r="H35">
        <v>31</v>
      </c>
      <c r="I35">
        <f t="shared" si="10"/>
        <v>131</v>
      </c>
      <c r="J35">
        <f t="shared" si="11"/>
        <v>69</v>
      </c>
      <c r="K35">
        <f t="shared" si="0"/>
        <v>2.1172712956557644</v>
      </c>
      <c r="L35">
        <f t="shared" si="1"/>
        <v>1.8388490907372552</v>
      </c>
      <c r="M35">
        <f t="shared" si="12"/>
        <v>2.0337446341802119</v>
      </c>
      <c r="N35">
        <f t="shared" si="2"/>
        <v>162</v>
      </c>
      <c r="O35">
        <f t="shared" si="3"/>
        <v>69</v>
      </c>
      <c r="P35">
        <f t="shared" si="4"/>
        <v>2.2095150145426308</v>
      </c>
      <c r="Q35">
        <f t="shared" si="5"/>
        <v>1.8388490907372552</v>
      </c>
      <c r="R35">
        <f t="shared" si="13"/>
        <v>2.0241820526399428</v>
      </c>
      <c r="S35">
        <f t="shared" si="6"/>
        <v>112</v>
      </c>
      <c r="T35">
        <f t="shared" si="7"/>
        <v>19</v>
      </c>
      <c r="U35">
        <f t="shared" si="8"/>
        <v>2.0492180226701815</v>
      </c>
      <c r="V35">
        <f t="shared" si="9"/>
        <v>1.2787536009528289</v>
      </c>
      <c r="W35">
        <f t="shared" si="14"/>
        <v>1.6639858118115052</v>
      </c>
      <c r="X35">
        <f t="shared" si="15"/>
        <v>174</v>
      </c>
      <c r="Y35">
        <f t="shared" si="16"/>
        <v>19</v>
      </c>
      <c r="Z35">
        <f t="shared" si="17"/>
        <v>2.2405492482825999</v>
      </c>
      <c r="AA35">
        <f t="shared" si="18"/>
        <v>1.2787536009528289</v>
      </c>
      <c r="AB35">
        <f t="shared" si="19"/>
        <v>1.6153820775182486</v>
      </c>
    </row>
    <row r="36" spans="8:28" x14ac:dyDescent="0.45">
      <c r="H36">
        <v>32</v>
      </c>
      <c r="I36">
        <f t="shared" si="10"/>
        <v>132</v>
      </c>
      <c r="J36">
        <f t="shared" si="11"/>
        <v>68</v>
      </c>
      <c r="K36">
        <f t="shared" ref="K36:K67" si="20">LOG(I36)</f>
        <v>2.12057393120585</v>
      </c>
      <c r="L36">
        <f t="shared" ref="L36:L67" si="21">LOG(J36)</f>
        <v>1.8325089127062364</v>
      </c>
      <c r="M36">
        <f t="shared" si="12"/>
        <v>2.0341544256559656</v>
      </c>
      <c r="N36">
        <f t="shared" ref="N36:N67" si="22">$B$4-H36+H36*$D$4</f>
        <v>164</v>
      </c>
      <c r="O36">
        <f t="shared" ref="O36:O67" si="23">$B$4-H36</f>
        <v>68</v>
      </c>
      <c r="P36">
        <f t="shared" ref="P36:P67" si="24">LOG(N36)</f>
        <v>2.214843848047698</v>
      </c>
      <c r="Q36">
        <f t="shared" ref="Q36:Q67" si="25">LOG(O36)</f>
        <v>1.8325089127062364</v>
      </c>
      <c r="R36">
        <f t="shared" si="13"/>
        <v>2.0236763803769673</v>
      </c>
      <c r="S36">
        <f t="shared" ref="S36:S54" si="26">$B$5-H36+H36*$D$5</f>
        <v>114</v>
      </c>
      <c r="T36">
        <f t="shared" ref="T36:T54" si="27">$B$5-H36</f>
        <v>18</v>
      </c>
      <c r="U36">
        <f t="shared" ref="U36:U54" si="28">LOG(S36)</f>
        <v>2.0569048513364727</v>
      </c>
      <c r="V36">
        <f t="shared" ref="V36:V54" si="29">LOG(T36)</f>
        <v>1.255272505103306</v>
      </c>
      <c r="W36">
        <f t="shared" si="14"/>
        <v>1.6560886782198894</v>
      </c>
      <c r="X36">
        <f t="shared" si="15"/>
        <v>178</v>
      </c>
      <c r="Y36">
        <f t="shared" si="16"/>
        <v>18</v>
      </c>
      <c r="Z36">
        <f t="shared" si="17"/>
        <v>2.2504200023088941</v>
      </c>
      <c r="AA36">
        <f t="shared" si="18"/>
        <v>1.255272505103306</v>
      </c>
      <c r="AB36">
        <f t="shared" si="19"/>
        <v>1.6035741291252619</v>
      </c>
    </row>
    <row r="37" spans="8:28" x14ac:dyDescent="0.45">
      <c r="H37">
        <v>33</v>
      </c>
      <c r="I37">
        <f t="shared" si="10"/>
        <v>133</v>
      </c>
      <c r="J37">
        <f t="shared" si="11"/>
        <v>67</v>
      </c>
      <c r="K37">
        <f t="shared" si="20"/>
        <v>2.1238516409670858</v>
      </c>
      <c r="L37">
        <f t="shared" si="21"/>
        <v>1.8260748027008264</v>
      </c>
      <c r="M37">
        <f t="shared" si="12"/>
        <v>2.0345185894872078</v>
      </c>
      <c r="N37">
        <f t="shared" si="22"/>
        <v>166</v>
      </c>
      <c r="O37">
        <f t="shared" si="23"/>
        <v>67</v>
      </c>
      <c r="P37">
        <f t="shared" si="24"/>
        <v>2.220108088040055</v>
      </c>
      <c r="Q37">
        <f t="shared" si="25"/>
        <v>1.8260748027008264</v>
      </c>
      <c r="R37">
        <f t="shared" si="13"/>
        <v>2.0230914453704409</v>
      </c>
      <c r="S37">
        <f t="shared" si="26"/>
        <v>116</v>
      </c>
      <c r="T37">
        <f t="shared" si="27"/>
        <v>17</v>
      </c>
      <c r="U37">
        <f t="shared" si="28"/>
        <v>2.0644579892269186</v>
      </c>
      <c r="V37">
        <f t="shared" si="29"/>
        <v>1.2304489213782739</v>
      </c>
      <c r="W37">
        <f t="shared" si="14"/>
        <v>1.6474534553025961</v>
      </c>
      <c r="X37">
        <f t="shared" si="15"/>
        <v>182</v>
      </c>
      <c r="Y37">
        <f t="shared" si="16"/>
        <v>17</v>
      </c>
      <c r="Z37">
        <f t="shared" si="17"/>
        <v>2.2600713879850747</v>
      </c>
      <c r="AA37">
        <f t="shared" si="18"/>
        <v>1.2304489213782739</v>
      </c>
      <c r="AB37">
        <f t="shared" si="19"/>
        <v>1.590816784690654</v>
      </c>
    </row>
    <row r="38" spans="8:28" x14ac:dyDescent="0.45">
      <c r="H38">
        <v>34</v>
      </c>
      <c r="I38">
        <f t="shared" si="10"/>
        <v>134</v>
      </c>
      <c r="J38">
        <f t="shared" si="11"/>
        <v>66</v>
      </c>
      <c r="K38">
        <f t="shared" si="20"/>
        <v>2.1271047983648077</v>
      </c>
      <c r="L38">
        <f t="shared" si="21"/>
        <v>1.8195439355418688</v>
      </c>
      <c r="M38">
        <f t="shared" si="12"/>
        <v>2.0348365395179258</v>
      </c>
      <c r="N38">
        <f t="shared" si="22"/>
        <v>168</v>
      </c>
      <c r="O38">
        <f t="shared" si="23"/>
        <v>66</v>
      </c>
      <c r="P38">
        <f t="shared" si="24"/>
        <v>2.2253092817258628</v>
      </c>
      <c r="Q38">
        <f t="shared" si="25"/>
        <v>1.8195439355418688</v>
      </c>
      <c r="R38">
        <f t="shared" si="13"/>
        <v>2.0224266086338658</v>
      </c>
      <c r="S38">
        <f t="shared" si="26"/>
        <v>118</v>
      </c>
      <c r="T38">
        <f t="shared" si="27"/>
        <v>16</v>
      </c>
      <c r="U38">
        <f t="shared" si="28"/>
        <v>2.0718820073061255</v>
      </c>
      <c r="V38">
        <f t="shared" si="29"/>
        <v>1.2041199826559248</v>
      </c>
      <c r="W38">
        <f t="shared" si="14"/>
        <v>1.638000994981025</v>
      </c>
      <c r="X38">
        <f t="shared" si="15"/>
        <v>186</v>
      </c>
      <c r="Y38">
        <f t="shared" si="16"/>
        <v>16</v>
      </c>
      <c r="Z38">
        <f t="shared" si="17"/>
        <v>2.2695129442179165</v>
      </c>
      <c r="AA38">
        <f t="shared" si="18"/>
        <v>1.2041199826559248</v>
      </c>
      <c r="AB38">
        <f t="shared" si="19"/>
        <v>1.5770075192026218</v>
      </c>
    </row>
    <row r="39" spans="8:28" x14ac:dyDescent="0.45">
      <c r="H39">
        <v>35</v>
      </c>
      <c r="I39">
        <f t="shared" si="10"/>
        <v>135</v>
      </c>
      <c r="J39">
        <f t="shared" si="11"/>
        <v>65</v>
      </c>
      <c r="K39">
        <f t="shared" si="20"/>
        <v>2.1303337684950061</v>
      </c>
      <c r="L39">
        <f t="shared" si="21"/>
        <v>1.8129133566428555</v>
      </c>
      <c r="M39">
        <f t="shared" si="12"/>
        <v>2.0351076449393606</v>
      </c>
      <c r="N39">
        <f t="shared" si="22"/>
        <v>170</v>
      </c>
      <c r="O39">
        <f t="shared" si="23"/>
        <v>65</v>
      </c>
      <c r="P39">
        <f t="shared" si="24"/>
        <v>2.2304489213782741</v>
      </c>
      <c r="Q39">
        <f t="shared" si="25"/>
        <v>1.8129133566428555</v>
      </c>
      <c r="R39">
        <f t="shared" si="13"/>
        <v>2.0216811390105649</v>
      </c>
      <c r="S39">
        <f t="shared" si="26"/>
        <v>120</v>
      </c>
      <c r="T39">
        <f t="shared" si="27"/>
        <v>15</v>
      </c>
      <c r="U39">
        <f t="shared" si="28"/>
        <v>2.0791812460476247</v>
      </c>
      <c r="V39">
        <f t="shared" si="29"/>
        <v>1.1760912590556813</v>
      </c>
      <c r="W39">
        <f t="shared" si="14"/>
        <v>1.627636252551653</v>
      </c>
      <c r="X39">
        <f t="shared" si="15"/>
        <v>190</v>
      </c>
      <c r="Y39">
        <f t="shared" si="16"/>
        <v>15</v>
      </c>
      <c r="Z39">
        <f t="shared" si="17"/>
        <v>2.2787536009528289</v>
      </c>
      <c r="AA39">
        <f t="shared" si="18"/>
        <v>1.1760912590556813</v>
      </c>
      <c r="AB39">
        <f t="shared" si="19"/>
        <v>1.5620230787196829</v>
      </c>
    </row>
    <row r="40" spans="8:28" x14ac:dyDescent="0.45">
      <c r="H40">
        <v>36</v>
      </c>
      <c r="I40">
        <f t="shared" si="10"/>
        <v>136</v>
      </c>
      <c r="J40">
        <f t="shared" si="11"/>
        <v>64</v>
      </c>
      <c r="K40">
        <f t="shared" si="20"/>
        <v>2.1335389083702174</v>
      </c>
      <c r="L40">
        <f t="shared" si="21"/>
        <v>1.8061799739838871</v>
      </c>
      <c r="M40">
        <f t="shared" si="12"/>
        <v>2.0353312280543183</v>
      </c>
      <c r="N40">
        <f t="shared" si="22"/>
        <v>172</v>
      </c>
      <c r="O40">
        <f t="shared" si="23"/>
        <v>64</v>
      </c>
      <c r="P40">
        <f t="shared" si="24"/>
        <v>2.2355284469075487</v>
      </c>
      <c r="Q40">
        <f t="shared" si="25"/>
        <v>1.8061799739838871</v>
      </c>
      <c r="R40">
        <f t="shared" si="13"/>
        <v>2.0208542104457177</v>
      </c>
      <c r="S40">
        <f t="shared" si="26"/>
        <v>122</v>
      </c>
      <c r="T40">
        <f t="shared" si="27"/>
        <v>14</v>
      </c>
      <c r="U40">
        <f t="shared" si="28"/>
        <v>2.0863598306747484</v>
      </c>
      <c r="V40">
        <f t="shared" si="29"/>
        <v>1.146128035678238</v>
      </c>
      <c r="W40">
        <f t="shared" si="14"/>
        <v>1.6162439331764933</v>
      </c>
      <c r="X40">
        <f t="shared" si="15"/>
        <v>194</v>
      </c>
      <c r="Y40">
        <f t="shared" si="16"/>
        <v>14</v>
      </c>
      <c r="Z40">
        <f t="shared" si="17"/>
        <v>2.287801729930226</v>
      </c>
      <c r="AA40">
        <f t="shared" si="18"/>
        <v>1.146128035678238</v>
      </c>
      <c r="AB40">
        <f t="shared" si="19"/>
        <v>1.5457138286664338</v>
      </c>
    </row>
    <row r="41" spans="8:28" x14ac:dyDescent="0.45">
      <c r="H41">
        <v>37</v>
      </c>
      <c r="I41">
        <f t="shared" si="10"/>
        <v>137</v>
      </c>
      <c r="J41">
        <f t="shared" si="11"/>
        <v>63</v>
      </c>
      <c r="K41">
        <f t="shared" si="20"/>
        <v>2.1367205671564067</v>
      </c>
      <c r="L41">
        <f t="shared" si="21"/>
        <v>1.7993405494535817</v>
      </c>
      <c r="M41">
        <f t="shared" si="12"/>
        <v>2.0355065618455592</v>
      </c>
      <c r="N41">
        <f t="shared" si="22"/>
        <v>174</v>
      </c>
      <c r="O41">
        <f t="shared" si="23"/>
        <v>63</v>
      </c>
      <c r="P41">
        <f t="shared" si="24"/>
        <v>2.2405492482825999</v>
      </c>
      <c r="Q41">
        <f t="shared" si="25"/>
        <v>1.7993405494535817</v>
      </c>
      <c r="R41">
        <f t="shared" si="13"/>
        <v>2.0199448988680908</v>
      </c>
      <c r="S41">
        <f t="shared" si="26"/>
        <v>124</v>
      </c>
      <c r="T41">
        <f t="shared" si="27"/>
        <v>13</v>
      </c>
      <c r="U41">
        <f t="shared" si="28"/>
        <v>2.0934216851622351</v>
      </c>
      <c r="V41">
        <f t="shared" si="29"/>
        <v>1.1139433523068367</v>
      </c>
      <c r="W41">
        <f t="shared" si="14"/>
        <v>1.6036825187345358</v>
      </c>
      <c r="X41">
        <f t="shared" si="15"/>
        <v>198</v>
      </c>
      <c r="Y41">
        <f t="shared" si="16"/>
        <v>13</v>
      </c>
      <c r="Z41">
        <f t="shared" si="17"/>
        <v>2.2966651902615309</v>
      </c>
      <c r="AA41">
        <f t="shared" si="18"/>
        <v>1.1139433523068367</v>
      </c>
      <c r="AB41">
        <f t="shared" si="19"/>
        <v>1.5278959955909799</v>
      </c>
    </row>
    <row r="42" spans="8:28" x14ac:dyDescent="0.45">
      <c r="H42">
        <v>38</v>
      </c>
      <c r="I42">
        <f t="shared" si="10"/>
        <v>138</v>
      </c>
      <c r="J42">
        <f t="shared" si="11"/>
        <v>62</v>
      </c>
      <c r="K42">
        <f t="shared" si="20"/>
        <v>2.1398790864012365</v>
      </c>
      <c r="L42">
        <f t="shared" si="21"/>
        <v>1.7923916894982539</v>
      </c>
      <c r="M42">
        <f t="shared" si="12"/>
        <v>2.0356328673303419</v>
      </c>
      <c r="N42">
        <f t="shared" si="22"/>
        <v>176</v>
      </c>
      <c r="O42">
        <f t="shared" si="23"/>
        <v>62</v>
      </c>
      <c r="P42">
        <f t="shared" si="24"/>
        <v>2.2455126678141499</v>
      </c>
      <c r="Q42">
        <f t="shared" si="25"/>
        <v>1.7923916894982539</v>
      </c>
      <c r="R42">
        <f t="shared" si="13"/>
        <v>2.0189521786562019</v>
      </c>
      <c r="S42">
        <f t="shared" si="26"/>
        <v>126</v>
      </c>
      <c r="T42">
        <f t="shared" si="27"/>
        <v>12</v>
      </c>
      <c r="U42">
        <f t="shared" si="28"/>
        <v>2.1003705451175629</v>
      </c>
      <c r="V42">
        <f t="shared" si="29"/>
        <v>1.0791812460476249</v>
      </c>
      <c r="W42">
        <f t="shared" si="14"/>
        <v>1.5897758955825938</v>
      </c>
      <c r="X42">
        <f t="shared" si="15"/>
        <v>202</v>
      </c>
      <c r="Y42">
        <f t="shared" si="16"/>
        <v>12</v>
      </c>
      <c r="Z42">
        <f t="shared" si="17"/>
        <v>2.3053513694466239</v>
      </c>
      <c r="AA42">
        <f t="shared" si="18"/>
        <v>1.0791812460476249</v>
      </c>
      <c r="AB42">
        <f t="shared" si="19"/>
        <v>1.5083407892372747</v>
      </c>
    </row>
    <row r="43" spans="8:28" x14ac:dyDescent="0.45">
      <c r="H43">
        <v>39</v>
      </c>
      <c r="I43">
        <f t="shared" si="10"/>
        <v>139</v>
      </c>
      <c r="J43">
        <f t="shared" si="11"/>
        <v>61</v>
      </c>
      <c r="K43">
        <f t="shared" si="20"/>
        <v>2.143014800254095</v>
      </c>
      <c r="L43">
        <f t="shared" si="21"/>
        <v>1.7853298350107671</v>
      </c>
      <c r="M43">
        <f t="shared" si="12"/>
        <v>2.0357093106810966</v>
      </c>
      <c r="N43">
        <f t="shared" si="22"/>
        <v>178</v>
      </c>
      <c r="O43">
        <f t="shared" si="23"/>
        <v>61</v>
      </c>
      <c r="P43">
        <f t="shared" si="24"/>
        <v>2.2504200023088941</v>
      </c>
      <c r="Q43">
        <f t="shared" si="25"/>
        <v>1.7853298350107671</v>
      </c>
      <c r="R43">
        <f t="shared" si="13"/>
        <v>2.0178749186598308</v>
      </c>
      <c r="S43">
        <f t="shared" si="26"/>
        <v>128</v>
      </c>
      <c r="T43">
        <f t="shared" si="27"/>
        <v>11</v>
      </c>
      <c r="U43">
        <f t="shared" si="28"/>
        <v>2.1072099696478683</v>
      </c>
      <c r="V43">
        <f t="shared" si="29"/>
        <v>1.0413926851582251</v>
      </c>
      <c r="W43">
        <f t="shared" si="14"/>
        <v>1.5743013274030466</v>
      </c>
      <c r="X43">
        <f t="shared" si="15"/>
        <v>206</v>
      </c>
      <c r="Y43">
        <f t="shared" si="16"/>
        <v>11</v>
      </c>
      <c r="Z43">
        <f t="shared" si="17"/>
        <v>2.3138672203691533</v>
      </c>
      <c r="AA43">
        <f t="shared" si="18"/>
        <v>1.0413926851582251</v>
      </c>
      <c r="AB43">
        <f t="shared" si="19"/>
        <v>1.4867587724820499</v>
      </c>
    </row>
    <row r="44" spans="8:28" x14ac:dyDescent="0.45">
      <c r="H44">
        <v>40</v>
      </c>
      <c r="I44">
        <f t="shared" si="10"/>
        <v>140</v>
      </c>
      <c r="J44">
        <f t="shared" si="11"/>
        <v>60</v>
      </c>
      <c r="K44">
        <f t="shared" si="20"/>
        <v>2.1461280356782382</v>
      </c>
      <c r="L44">
        <f t="shared" si="21"/>
        <v>1.7781512503836436</v>
      </c>
      <c r="M44">
        <f t="shared" si="12"/>
        <v>2.0357350000898595</v>
      </c>
      <c r="N44">
        <f t="shared" si="22"/>
        <v>180</v>
      </c>
      <c r="O44">
        <f t="shared" si="23"/>
        <v>60</v>
      </c>
      <c r="P44">
        <f t="shared" si="24"/>
        <v>2.255272505103306</v>
      </c>
      <c r="Q44">
        <f t="shared" si="25"/>
        <v>1.7781512503836436</v>
      </c>
      <c r="R44">
        <f t="shared" si="13"/>
        <v>2.0167118777434747</v>
      </c>
      <c r="S44">
        <f t="shared" si="26"/>
        <v>130</v>
      </c>
      <c r="T44">
        <f t="shared" si="27"/>
        <v>10</v>
      </c>
      <c r="U44">
        <f t="shared" si="28"/>
        <v>2.1139433523068369</v>
      </c>
      <c r="V44">
        <f t="shared" si="29"/>
        <v>1</v>
      </c>
      <c r="W44">
        <f t="shared" si="14"/>
        <v>1.5569716761534185</v>
      </c>
      <c r="X44">
        <f t="shared" si="15"/>
        <v>210</v>
      </c>
      <c r="Y44">
        <f t="shared" si="16"/>
        <v>10</v>
      </c>
      <c r="Z44">
        <f t="shared" si="17"/>
        <v>2.3222192947339191</v>
      </c>
      <c r="AA44">
        <f t="shared" si="18"/>
        <v>1</v>
      </c>
      <c r="AB44">
        <f t="shared" si="19"/>
        <v>1.4627767531568716</v>
      </c>
    </row>
    <row r="45" spans="8:28" x14ac:dyDescent="0.45">
      <c r="H45">
        <v>41</v>
      </c>
      <c r="I45">
        <f t="shared" si="10"/>
        <v>141</v>
      </c>
      <c r="J45">
        <f t="shared" si="11"/>
        <v>59</v>
      </c>
      <c r="K45">
        <f t="shared" si="20"/>
        <v>2.1492191126553797</v>
      </c>
      <c r="L45">
        <f t="shared" si="21"/>
        <v>1.7708520116421442</v>
      </c>
      <c r="M45">
        <f t="shared" si="12"/>
        <v>2.0357089823514092</v>
      </c>
      <c r="N45">
        <f t="shared" si="22"/>
        <v>182</v>
      </c>
      <c r="O45">
        <f t="shared" si="23"/>
        <v>59</v>
      </c>
      <c r="P45">
        <f t="shared" si="24"/>
        <v>2.2600713879850747</v>
      </c>
      <c r="Q45">
        <f t="shared" si="25"/>
        <v>1.7708520116421442</v>
      </c>
      <c r="R45">
        <f t="shared" si="13"/>
        <v>2.0154616998136095</v>
      </c>
      <c r="S45">
        <f t="shared" si="26"/>
        <v>132</v>
      </c>
      <c r="T45">
        <f t="shared" si="27"/>
        <v>9</v>
      </c>
      <c r="U45">
        <f t="shared" si="28"/>
        <v>2.12057393120585</v>
      </c>
      <c r="V45">
        <f t="shared" si="29"/>
        <v>0.95424250943932487</v>
      </c>
      <c r="W45">
        <f t="shared" si="14"/>
        <v>1.5374082203225874</v>
      </c>
      <c r="X45">
        <f t="shared" si="15"/>
        <v>214</v>
      </c>
      <c r="Y45">
        <f t="shared" si="16"/>
        <v>9</v>
      </c>
      <c r="Z45">
        <f t="shared" si="17"/>
        <v>2.330413773349191</v>
      </c>
      <c r="AA45">
        <f t="shared" si="18"/>
        <v>0.95424250943932487</v>
      </c>
      <c r="AB45">
        <f t="shared" si="19"/>
        <v>1.4359024518077779</v>
      </c>
    </row>
    <row r="46" spans="8:28" x14ac:dyDescent="0.45">
      <c r="H46">
        <v>42</v>
      </c>
      <c r="I46">
        <f t="shared" si="10"/>
        <v>142</v>
      </c>
      <c r="J46">
        <f t="shared" si="11"/>
        <v>58</v>
      </c>
      <c r="K46">
        <f t="shared" si="20"/>
        <v>2.1522883443830563</v>
      </c>
      <c r="L46">
        <f t="shared" si="21"/>
        <v>1.7634279935629373</v>
      </c>
      <c r="M46">
        <f t="shared" si="12"/>
        <v>2.0356302391370207</v>
      </c>
      <c r="N46">
        <f t="shared" si="22"/>
        <v>184</v>
      </c>
      <c r="O46">
        <f t="shared" si="23"/>
        <v>58</v>
      </c>
      <c r="P46">
        <f t="shared" si="24"/>
        <v>2.2648178230095364</v>
      </c>
      <c r="Q46">
        <f t="shared" si="25"/>
        <v>1.7634279935629373</v>
      </c>
      <c r="R46">
        <f t="shared" si="13"/>
        <v>2.0141229082862369</v>
      </c>
      <c r="S46">
        <f t="shared" si="26"/>
        <v>134</v>
      </c>
      <c r="T46">
        <f t="shared" si="27"/>
        <v>8</v>
      </c>
      <c r="U46">
        <f t="shared" si="28"/>
        <v>2.1271047983648077</v>
      </c>
      <c r="V46">
        <f t="shared" si="29"/>
        <v>0.90308998699194354</v>
      </c>
      <c r="W46">
        <f t="shared" si="14"/>
        <v>1.5150973926783755</v>
      </c>
      <c r="X46">
        <f t="shared" si="15"/>
        <v>218</v>
      </c>
      <c r="Y46">
        <f t="shared" si="16"/>
        <v>8</v>
      </c>
      <c r="Z46">
        <f t="shared" si="17"/>
        <v>2.3384564936046046</v>
      </c>
      <c r="AA46">
        <f t="shared" si="18"/>
        <v>0.90308998699194354</v>
      </c>
      <c r="AB46">
        <f t="shared" si="19"/>
        <v>1.4054682643063749</v>
      </c>
    </row>
    <row r="47" spans="8:28" x14ac:dyDescent="0.45">
      <c r="H47">
        <v>43</v>
      </c>
      <c r="I47">
        <f t="shared" si="10"/>
        <v>143</v>
      </c>
      <c r="J47">
        <f t="shared" si="11"/>
        <v>57</v>
      </c>
      <c r="K47">
        <f t="shared" si="20"/>
        <v>2.1553360374650619</v>
      </c>
      <c r="L47">
        <f t="shared" si="21"/>
        <v>1.7558748556724915</v>
      </c>
      <c r="M47">
        <f t="shared" si="12"/>
        <v>2.0354976829272906</v>
      </c>
      <c r="N47">
        <f t="shared" si="22"/>
        <v>186</v>
      </c>
      <c r="O47">
        <f t="shared" si="23"/>
        <v>57</v>
      </c>
      <c r="P47">
        <f t="shared" si="24"/>
        <v>2.2695129442179165</v>
      </c>
      <c r="Q47">
        <f t="shared" si="25"/>
        <v>1.7558748556724915</v>
      </c>
      <c r="R47">
        <f t="shared" si="13"/>
        <v>2.0126938999452042</v>
      </c>
      <c r="S47">
        <f t="shared" si="26"/>
        <v>136</v>
      </c>
      <c r="T47">
        <f t="shared" si="27"/>
        <v>7</v>
      </c>
      <c r="U47">
        <f t="shared" si="28"/>
        <v>2.1335389083702174</v>
      </c>
      <c r="V47">
        <f t="shared" si="29"/>
        <v>0.84509804001425681</v>
      </c>
      <c r="W47">
        <f t="shared" si="14"/>
        <v>1.4893184741922372</v>
      </c>
      <c r="X47">
        <f t="shared" si="15"/>
        <v>222</v>
      </c>
      <c r="Y47">
        <f t="shared" si="16"/>
        <v>7</v>
      </c>
      <c r="Z47">
        <f t="shared" si="17"/>
        <v>2.3463529744506388</v>
      </c>
      <c r="AA47">
        <f t="shared" si="18"/>
        <v>0.84509804001425681</v>
      </c>
      <c r="AB47">
        <f t="shared" si="19"/>
        <v>1.3705372670669904</v>
      </c>
    </row>
    <row r="48" spans="8:28" x14ac:dyDescent="0.45">
      <c r="H48">
        <v>44</v>
      </c>
      <c r="I48">
        <f t="shared" si="10"/>
        <v>144</v>
      </c>
      <c r="J48">
        <f t="shared" si="11"/>
        <v>56</v>
      </c>
      <c r="K48">
        <f t="shared" si="20"/>
        <v>2.1583624920952498</v>
      </c>
      <c r="L48">
        <f t="shared" si="21"/>
        <v>1.7481880270062005</v>
      </c>
      <c r="M48">
        <f t="shared" si="12"/>
        <v>2.0353101525685351</v>
      </c>
      <c r="N48">
        <f t="shared" si="22"/>
        <v>188</v>
      </c>
      <c r="O48">
        <f t="shared" si="23"/>
        <v>56</v>
      </c>
      <c r="P48">
        <f t="shared" si="24"/>
        <v>2.27415784926368</v>
      </c>
      <c r="Q48">
        <f t="shared" si="25"/>
        <v>1.7481880270062005</v>
      </c>
      <c r="R48">
        <f t="shared" si="13"/>
        <v>2.0111729381349401</v>
      </c>
      <c r="S48">
        <f t="shared" si="26"/>
        <v>138</v>
      </c>
      <c r="T48">
        <f t="shared" si="27"/>
        <v>6</v>
      </c>
      <c r="U48">
        <f t="shared" si="28"/>
        <v>2.1398790864012365</v>
      </c>
      <c r="V48">
        <f t="shared" si="29"/>
        <v>0.77815125038364363</v>
      </c>
      <c r="W48">
        <f t="shared" si="14"/>
        <v>1.4590151683924399</v>
      </c>
      <c r="X48">
        <f t="shared" si="15"/>
        <v>226</v>
      </c>
      <c r="Y48">
        <f t="shared" si="16"/>
        <v>6</v>
      </c>
      <c r="Z48">
        <f t="shared" si="17"/>
        <v>2.3541084391474008</v>
      </c>
      <c r="AA48">
        <f t="shared" si="18"/>
        <v>0.77815125038364363</v>
      </c>
      <c r="AB48">
        <f t="shared" si="19"/>
        <v>1.3297362664509587</v>
      </c>
    </row>
    <row r="49" spans="8:28" x14ac:dyDescent="0.45">
      <c r="H49">
        <v>45</v>
      </c>
      <c r="I49">
        <f t="shared" si="10"/>
        <v>145</v>
      </c>
      <c r="J49">
        <f t="shared" si="11"/>
        <v>55</v>
      </c>
      <c r="K49">
        <f t="shared" si="20"/>
        <v>2.1613680022349748</v>
      </c>
      <c r="L49">
        <f t="shared" si="21"/>
        <v>1.7403626894942439</v>
      </c>
      <c r="M49">
        <f t="shared" si="12"/>
        <v>2.0350664084127557</v>
      </c>
      <c r="N49">
        <f t="shared" si="22"/>
        <v>190</v>
      </c>
      <c r="O49">
        <f t="shared" si="23"/>
        <v>55</v>
      </c>
      <c r="P49">
        <f t="shared" si="24"/>
        <v>2.2787536009528289</v>
      </c>
      <c r="Q49">
        <f t="shared" si="25"/>
        <v>1.7403626894942439</v>
      </c>
      <c r="R49">
        <f t="shared" si="13"/>
        <v>2.0095581452235365</v>
      </c>
      <c r="S49">
        <f t="shared" si="26"/>
        <v>140</v>
      </c>
      <c r="T49">
        <f t="shared" si="27"/>
        <v>5</v>
      </c>
      <c r="U49">
        <f t="shared" si="28"/>
        <v>2.1461280356782382</v>
      </c>
      <c r="V49">
        <f t="shared" si="29"/>
        <v>0.69897000433601886</v>
      </c>
      <c r="W49">
        <f t="shared" si="14"/>
        <v>1.4225490200071285</v>
      </c>
      <c r="X49">
        <f t="shared" si="15"/>
        <v>230</v>
      </c>
      <c r="Y49">
        <f t="shared" si="16"/>
        <v>5</v>
      </c>
      <c r="Z49">
        <f t="shared" si="17"/>
        <v>2.3617278360175931</v>
      </c>
      <c r="AA49">
        <f t="shared" si="18"/>
        <v>0.69897000433601886</v>
      </c>
      <c r="AB49">
        <f t="shared" si="19"/>
        <v>1.2809352454245699</v>
      </c>
    </row>
    <row r="50" spans="8:28" x14ac:dyDescent="0.45">
      <c r="H50">
        <v>46</v>
      </c>
      <c r="I50">
        <f t="shared" si="10"/>
        <v>146</v>
      </c>
      <c r="J50">
        <f t="shared" si="11"/>
        <v>54</v>
      </c>
      <c r="K50">
        <f t="shared" si="20"/>
        <v>2.1643528557844371</v>
      </c>
      <c r="L50">
        <f t="shared" si="21"/>
        <v>1.7323937598229686</v>
      </c>
      <c r="M50">
        <f t="shared" si="12"/>
        <v>2.0347651269959965</v>
      </c>
      <c r="N50">
        <f t="shared" si="22"/>
        <v>192</v>
      </c>
      <c r="O50">
        <f t="shared" si="23"/>
        <v>54</v>
      </c>
      <c r="P50">
        <f t="shared" si="24"/>
        <v>2.2833012287035497</v>
      </c>
      <c r="Q50">
        <f t="shared" si="25"/>
        <v>1.7323937598229686</v>
      </c>
      <c r="R50">
        <f t="shared" si="13"/>
        <v>2.0078474942632591</v>
      </c>
      <c r="S50">
        <f t="shared" si="26"/>
        <v>142</v>
      </c>
      <c r="T50">
        <f t="shared" si="27"/>
        <v>4</v>
      </c>
      <c r="U50">
        <f t="shared" si="28"/>
        <v>2.1522883443830563</v>
      </c>
      <c r="V50">
        <f t="shared" si="29"/>
        <v>0.6020599913279624</v>
      </c>
      <c r="W50">
        <f t="shared" si="14"/>
        <v>1.3771741678555094</v>
      </c>
      <c r="X50">
        <f t="shared" si="15"/>
        <v>234</v>
      </c>
      <c r="Y50">
        <f t="shared" si="16"/>
        <v>4</v>
      </c>
      <c r="Z50">
        <f t="shared" si="17"/>
        <v>2.369215857410143</v>
      </c>
      <c r="AA50">
        <f t="shared" si="18"/>
        <v>0.6020599913279624</v>
      </c>
      <c r="AB50">
        <f t="shared" si="19"/>
        <v>1.2205645444567257</v>
      </c>
    </row>
    <row r="51" spans="8:28" x14ac:dyDescent="0.45">
      <c r="H51">
        <v>47</v>
      </c>
      <c r="I51">
        <f t="shared" si="10"/>
        <v>147</v>
      </c>
      <c r="J51">
        <f t="shared" si="11"/>
        <v>53</v>
      </c>
      <c r="K51">
        <f t="shared" si="20"/>
        <v>2.167317334748176</v>
      </c>
      <c r="L51">
        <f t="shared" si="21"/>
        <v>1.7242758696007889</v>
      </c>
      <c r="M51">
        <f t="shared" si="12"/>
        <v>2.0344048952039597</v>
      </c>
      <c r="N51">
        <f t="shared" si="22"/>
        <v>194</v>
      </c>
      <c r="O51">
        <f t="shared" si="23"/>
        <v>53</v>
      </c>
      <c r="P51">
        <f t="shared" si="24"/>
        <v>2.287801729930226</v>
      </c>
      <c r="Q51">
        <f t="shared" si="25"/>
        <v>1.7242758696007889</v>
      </c>
      <c r="R51">
        <f t="shared" si="13"/>
        <v>2.0060387997655074</v>
      </c>
      <c r="S51">
        <f t="shared" si="26"/>
        <v>144</v>
      </c>
      <c r="T51">
        <f t="shared" si="27"/>
        <v>3</v>
      </c>
      <c r="U51">
        <f t="shared" si="28"/>
        <v>2.1583624920952498</v>
      </c>
      <c r="V51">
        <f t="shared" si="29"/>
        <v>0.47712125471966244</v>
      </c>
      <c r="W51">
        <f t="shared" si="14"/>
        <v>1.3177418734074562</v>
      </c>
      <c r="X51">
        <f t="shared" si="15"/>
        <v>238</v>
      </c>
      <c r="Y51">
        <f t="shared" si="16"/>
        <v>3</v>
      </c>
      <c r="Z51">
        <f t="shared" si="17"/>
        <v>2.3765769570565118</v>
      </c>
      <c r="AA51">
        <f t="shared" si="18"/>
        <v>0.47712125471966244</v>
      </c>
      <c r="AB51">
        <f t="shared" si="19"/>
        <v>1.1419307505375595</v>
      </c>
    </row>
    <row r="52" spans="8:28" x14ac:dyDescent="0.45">
      <c r="H52">
        <v>48</v>
      </c>
      <c r="I52">
        <f t="shared" si="10"/>
        <v>148</v>
      </c>
      <c r="J52">
        <f t="shared" si="11"/>
        <v>52</v>
      </c>
      <c r="K52">
        <f t="shared" si="20"/>
        <v>2.1702617153949575</v>
      </c>
      <c r="L52">
        <f t="shared" si="21"/>
        <v>1.7160033436347992</v>
      </c>
      <c r="M52">
        <f t="shared" si="12"/>
        <v>2.0339842038669098</v>
      </c>
      <c r="N52">
        <f t="shared" si="22"/>
        <v>196</v>
      </c>
      <c r="O52">
        <f t="shared" si="23"/>
        <v>52</v>
      </c>
      <c r="P52">
        <f t="shared" si="24"/>
        <v>2.2922560713564759</v>
      </c>
      <c r="Q52">
        <f t="shared" si="25"/>
        <v>1.7160033436347992</v>
      </c>
      <c r="R52">
        <f t="shared" si="13"/>
        <v>2.0041297074956375</v>
      </c>
      <c r="S52">
        <f t="shared" si="26"/>
        <v>146</v>
      </c>
      <c r="T52">
        <f t="shared" si="27"/>
        <v>2</v>
      </c>
      <c r="U52">
        <f t="shared" si="28"/>
        <v>2.1643528557844371</v>
      </c>
      <c r="V52">
        <f t="shared" si="29"/>
        <v>0.3010299956639812</v>
      </c>
      <c r="W52">
        <f t="shared" si="14"/>
        <v>1.2326914257242092</v>
      </c>
      <c r="X52">
        <f t="shared" si="15"/>
        <v>242</v>
      </c>
      <c r="Y52">
        <f t="shared" si="16"/>
        <v>2</v>
      </c>
      <c r="Z52">
        <f t="shared" si="17"/>
        <v>2.3838153659804311</v>
      </c>
      <c r="AA52">
        <f t="shared" si="18"/>
        <v>0.3010299956639812</v>
      </c>
      <c r="AB52">
        <f t="shared" si="19"/>
        <v>1.0300048752747386</v>
      </c>
    </row>
    <row r="53" spans="8:28" x14ac:dyDescent="0.45">
      <c r="H53">
        <v>49</v>
      </c>
      <c r="I53">
        <f t="shared" si="10"/>
        <v>149</v>
      </c>
      <c r="J53">
        <f t="shared" si="11"/>
        <v>51</v>
      </c>
      <c r="K53">
        <f t="shared" si="20"/>
        <v>2.173186268412274</v>
      </c>
      <c r="L53">
        <f t="shared" si="21"/>
        <v>1.7075701760979363</v>
      </c>
      <c r="M53">
        <f t="shared" si="12"/>
        <v>2.0335014407179726</v>
      </c>
      <c r="N53">
        <f t="shared" si="22"/>
        <v>198</v>
      </c>
      <c r="O53">
        <f t="shared" si="23"/>
        <v>51</v>
      </c>
      <c r="P53">
        <f t="shared" si="24"/>
        <v>2.2966651902615309</v>
      </c>
      <c r="Q53">
        <f t="shared" si="25"/>
        <v>1.7075701760979363</v>
      </c>
      <c r="R53">
        <f t="shared" si="13"/>
        <v>2.0021176831797334</v>
      </c>
      <c r="S53">
        <f t="shared" si="26"/>
        <v>148</v>
      </c>
      <c r="T53">
        <f t="shared" si="27"/>
        <v>1</v>
      </c>
      <c r="U53">
        <f t="shared" si="28"/>
        <v>2.1702617153949575</v>
      </c>
      <c r="V53">
        <f t="shared" si="29"/>
        <v>0</v>
      </c>
      <c r="W53">
        <f t="shared" si="14"/>
        <v>1.0851308576974787</v>
      </c>
      <c r="X53">
        <f t="shared" si="15"/>
        <v>246</v>
      </c>
      <c r="Y53">
        <f t="shared" si="16"/>
        <v>1</v>
      </c>
      <c r="Z53">
        <f t="shared" si="17"/>
        <v>2.3909351071033793</v>
      </c>
      <c r="AA53">
        <f t="shared" si="18"/>
        <v>0</v>
      </c>
      <c r="AB53">
        <f t="shared" si="19"/>
        <v>0.83682728748618274</v>
      </c>
    </row>
    <row r="54" spans="8:28" x14ac:dyDescent="0.45">
      <c r="H54">
        <v>50</v>
      </c>
      <c r="I54">
        <f t="shared" si="10"/>
        <v>150</v>
      </c>
      <c r="J54">
        <f t="shared" si="11"/>
        <v>50</v>
      </c>
      <c r="K54">
        <f t="shared" si="20"/>
        <v>2.1760912590556813</v>
      </c>
      <c r="L54">
        <f t="shared" si="21"/>
        <v>1.6989700043360187</v>
      </c>
      <c r="M54">
        <f t="shared" si="12"/>
        <v>2.0329548826397827</v>
      </c>
      <c r="N54">
        <f t="shared" si="22"/>
        <v>200</v>
      </c>
      <c r="O54">
        <f t="shared" si="23"/>
        <v>50</v>
      </c>
      <c r="P54">
        <f t="shared" si="24"/>
        <v>2.3010299956639813</v>
      </c>
      <c r="Q54">
        <f t="shared" si="25"/>
        <v>1.6989700043360187</v>
      </c>
      <c r="R54">
        <f t="shared" si="13"/>
        <v>2</v>
      </c>
      <c r="S54">
        <f t="shared" si="26"/>
        <v>150</v>
      </c>
      <c r="T54">
        <f t="shared" si="27"/>
        <v>0</v>
      </c>
      <c r="U54">
        <f t="shared" si="28"/>
        <v>2.1760912590556813</v>
      </c>
      <c r="V54" t="e">
        <f t="shared" si="29"/>
        <v>#NUM!</v>
      </c>
      <c r="X54">
        <f t="shared" si="15"/>
        <v>250</v>
      </c>
      <c r="Y54">
        <f t="shared" si="16"/>
        <v>0</v>
      </c>
      <c r="Z54">
        <f t="shared" si="17"/>
        <v>2.3979400086720375</v>
      </c>
      <c r="AA54" t="e">
        <f t="shared" si="18"/>
        <v>#NUM!</v>
      </c>
    </row>
    <row r="55" spans="8:28" x14ac:dyDescent="0.45">
      <c r="H55">
        <v>51</v>
      </c>
      <c r="I55">
        <f t="shared" si="10"/>
        <v>151</v>
      </c>
      <c r="J55">
        <f t="shared" si="11"/>
        <v>49</v>
      </c>
      <c r="K55">
        <f t="shared" si="20"/>
        <v>2.1789769472931693</v>
      </c>
      <c r="L55">
        <f t="shared" si="21"/>
        <v>1.6901960800285136</v>
      </c>
      <c r="M55">
        <f t="shared" si="12"/>
        <v>2.0323426871137724</v>
      </c>
      <c r="N55">
        <f t="shared" si="22"/>
        <v>202</v>
      </c>
      <c r="O55">
        <f t="shared" si="23"/>
        <v>49</v>
      </c>
      <c r="P55">
        <f t="shared" si="24"/>
        <v>2.3053513694466239</v>
      </c>
      <c r="Q55">
        <f t="shared" si="25"/>
        <v>1.6901960800285136</v>
      </c>
      <c r="R55">
        <f t="shared" si="13"/>
        <v>1.9977737247375686</v>
      </c>
    </row>
    <row r="56" spans="8:28" x14ac:dyDescent="0.45">
      <c r="H56">
        <v>52</v>
      </c>
      <c r="I56">
        <f t="shared" si="10"/>
        <v>152</v>
      </c>
      <c r="J56">
        <f t="shared" si="11"/>
        <v>48</v>
      </c>
      <c r="K56">
        <f t="shared" si="20"/>
        <v>2.1818435879447726</v>
      </c>
      <c r="L56">
        <f t="shared" si="21"/>
        <v>1.6812412373755872</v>
      </c>
      <c r="M56">
        <f t="shared" si="12"/>
        <v>2.0316628827740169</v>
      </c>
      <c r="N56">
        <f t="shared" si="22"/>
        <v>204</v>
      </c>
      <c r="O56">
        <f t="shared" si="23"/>
        <v>48</v>
      </c>
      <c r="P56">
        <f t="shared" si="24"/>
        <v>2.3096301674258988</v>
      </c>
      <c r="Q56">
        <f t="shared" si="25"/>
        <v>1.6812412373755872</v>
      </c>
      <c r="R56">
        <f t="shared" si="13"/>
        <v>1.995435702400743</v>
      </c>
    </row>
    <row r="57" spans="8:28" x14ac:dyDescent="0.45">
      <c r="H57">
        <v>53</v>
      </c>
      <c r="I57">
        <f t="shared" si="10"/>
        <v>153</v>
      </c>
      <c r="J57">
        <f t="shared" si="11"/>
        <v>47</v>
      </c>
      <c r="K57">
        <f t="shared" si="20"/>
        <v>2.1846914308175989</v>
      </c>
      <c r="L57">
        <f t="shared" si="21"/>
        <v>1.6720978579357175</v>
      </c>
      <c r="M57">
        <f t="shared" si="12"/>
        <v>2.0309133589530344</v>
      </c>
      <c r="N57">
        <f t="shared" si="22"/>
        <v>206</v>
      </c>
      <c r="O57">
        <f t="shared" si="23"/>
        <v>47</v>
      </c>
      <c r="P57">
        <f t="shared" si="24"/>
        <v>2.3138672203691533</v>
      </c>
      <c r="Q57">
        <f t="shared" si="25"/>
        <v>1.6720978579357175</v>
      </c>
      <c r="R57">
        <f t="shared" si="13"/>
        <v>1.9929825391524354</v>
      </c>
    </row>
    <row r="58" spans="8:28" x14ac:dyDescent="0.45">
      <c r="H58">
        <v>54</v>
      </c>
      <c r="I58">
        <f t="shared" si="10"/>
        <v>154</v>
      </c>
      <c r="J58">
        <f t="shared" si="11"/>
        <v>46</v>
      </c>
      <c r="K58">
        <f t="shared" si="20"/>
        <v>2.1875207208364631</v>
      </c>
      <c r="L58">
        <f t="shared" si="21"/>
        <v>1.6627578316815741</v>
      </c>
      <c r="M58">
        <f t="shared" si="12"/>
        <v>2.0300918540899962</v>
      </c>
      <c r="N58">
        <f t="shared" si="22"/>
        <v>208</v>
      </c>
      <c r="O58">
        <f t="shared" si="23"/>
        <v>46</v>
      </c>
      <c r="P58">
        <f t="shared" si="24"/>
        <v>2.3180633349627615</v>
      </c>
      <c r="Q58">
        <f t="shared" si="25"/>
        <v>1.6627578316815741</v>
      </c>
      <c r="R58">
        <f t="shared" si="13"/>
        <v>1.9904105833221677</v>
      </c>
    </row>
    <row r="59" spans="8:28" x14ac:dyDescent="0.45">
      <c r="H59">
        <v>55</v>
      </c>
      <c r="I59">
        <f t="shared" si="10"/>
        <v>155</v>
      </c>
      <c r="J59">
        <f t="shared" si="11"/>
        <v>45</v>
      </c>
      <c r="K59">
        <f t="shared" si="20"/>
        <v>2.1903316981702914</v>
      </c>
      <c r="L59">
        <f t="shared" si="21"/>
        <v>1.6532125137753437</v>
      </c>
      <c r="M59">
        <f t="shared" si="12"/>
        <v>2.0291959428518069</v>
      </c>
      <c r="N59">
        <f t="shared" si="22"/>
        <v>210</v>
      </c>
      <c r="O59">
        <f t="shared" si="23"/>
        <v>45</v>
      </c>
      <c r="P59">
        <f t="shared" si="24"/>
        <v>2.3222192947339191</v>
      </c>
      <c r="Q59">
        <f t="shared" si="25"/>
        <v>1.6532125137753437</v>
      </c>
      <c r="R59">
        <f t="shared" si="13"/>
        <v>1.9877159042546313</v>
      </c>
    </row>
    <row r="60" spans="8:28" x14ac:dyDescent="0.45">
      <c r="H60">
        <v>56</v>
      </c>
      <c r="I60">
        <f t="shared" si="10"/>
        <v>156</v>
      </c>
      <c r="J60">
        <f t="shared" si="11"/>
        <v>44</v>
      </c>
      <c r="K60">
        <f t="shared" si="20"/>
        <v>2.1931245983544616</v>
      </c>
      <c r="L60">
        <f t="shared" si="21"/>
        <v>1.6434526764861874</v>
      </c>
      <c r="M60">
        <f t="shared" si="12"/>
        <v>2.0282230217939792</v>
      </c>
      <c r="N60">
        <f t="shared" si="22"/>
        <v>212</v>
      </c>
      <c r="O60">
        <f t="shared" si="23"/>
        <v>44</v>
      </c>
      <c r="P60">
        <f t="shared" si="24"/>
        <v>2.3263358609287512</v>
      </c>
      <c r="Q60">
        <f t="shared" si="25"/>
        <v>1.6434526764861874</v>
      </c>
      <c r="R60">
        <f t="shared" si="13"/>
        <v>1.9848942687074693</v>
      </c>
    </row>
    <row r="61" spans="8:28" x14ac:dyDescent="0.45">
      <c r="H61">
        <v>57</v>
      </c>
      <c r="I61">
        <f t="shared" si="10"/>
        <v>157</v>
      </c>
      <c r="J61">
        <f t="shared" si="11"/>
        <v>43</v>
      </c>
      <c r="K61">
        <f t="shared" si="20"/>
        <v>2.1958996524092336</v>
      </c>
      <c r="L61">
        <f t="shared" si="21"/>
        <v>1.6334684555795864</v>
      </c>
      <c r="M61">
        <f t="shared" si="12"/>
        <v>2.0271702933603395</v>
      </c>
      <c r="N61">
        <f t="shared" si="22"/>
        <v>214</v>
      </c>
      <c r="O61">
        <f t="shared" si="23"/>
        <v>43</v>
      </c>
      <c r="P61">
        <f t="shared" si="24"/>
        <v>2.330413773349191</v>
      </c>
      <c r="Q61">
        <f t="shared" si="25"/>
        <v>1.6334684555795864</v>
      </c>
      <c r="R61">
        <f t="shared" si="13"/>
        <v>1.9819411144643886</v>
      </c>
    </row>
    <row r="62" spans="8:28" x14ac:dyDescent="0.45">
      <c r="H62">
        <v>58</v>
      </c>
      <c r="I62">
        <f t="shared" si="10"/>
        <v>158</v>
      </c>
      <c r="J62">
        <f t="shared" si="11"/>
        <v>42</v>
      </c>
      <c r="K62">
        <f t="shared" si="20"/>
        <v>2.1986570869544226</v>
      </c>
      <c r="L62">
        <f t="shared" si="21"/>
        <v>1.6232492903979006</v>
      </c>
      <c r="M62">
        <f t="shared" si="12"/>
        <v>2.0260347479874659</v>
      </c>
      <c r="N62">
        <f t="shared" si="22"/>
        <v>216</v>
      </c>
      <c r="O62">
        <f t="shared" si="23"/>
        <v>42</v>
      </c>
      <c r="P62">
        <f t="shared" si="24"/>
        <v>2.3344537511509307</v>
      </c>
      <c r="Q62">
        <f t="shared" si="25"/>
        <v>1.6232492903979006</v>
      </c>
      <c r="R62">
        <f t="shared" si="13"/>
        <v>1.9788515207744157</v>
      </c>
    </row>
    <row r="63" spans="8:28" x14ac:dyDescent="0.45">
      <c r="H63">
        <v>59</v>
      </c>
      <c r="I63">
        <f t="shared" si="10"/>
        <v>159</v>
      </c>
      <c r="J63">
        <f t="shared" si="11"/>
        <v>41</v>
      </c>
      <c r="K63">
        <f t="shared" si="20"/>
        <v>2.2013971243204513</v>
      </c>
      <c r="L63">
        <f t="shared" si="21"/>
        <v>1.6127838567197355</v>
      </c>
      <c r="M63">
        <f t="shared" si="12"/>
        <v>2.0248131440402366</v>
      </c>
      <c r="N63">
        <f t="shared" si="22"/>
        <v>218</v>
      </c>
      <c r="O63">
        <f t="shared" si="23"/>
        <v>41</v>
      </c>
      <c r="P63">
        <f t="shared" si="24"/>
        <v>2.3384564936046046</v>
      </c>
      <c r="Q63">
        <f t="shared" si="25"/>
        <v>1.6127838567197355</v>
      </c>
      <c r="R63">
        <f t="shared" si="13"/>
        <v>1.97562017516217</v>
      </c>
    </row>
    <row r="64" spans="8:28" x14ac:dyDescent="0.45">
      <c r="H64">
        <v>60</v>
      </c>
      <c r="I64">
        <f t="shared" si="10"/>
        <v>160</v>
      </c>
      <c r="J64">
        <f t="shared" si="11"/>
        <v>40</v>
      </c>
      <c r="K64">
        <f t="shared" si="20"/>
        <v>2.2041199826559246</v>
      </c>
      <c r="L64">
        <f t="shared" si="21"/>
        <v>1.6020599913279623</v>
      </c>
      <c r="M64">
        <f t="shared" si="12"/>
        <v>2.023501985257536</v>
      </c>
      <c r="N64">
        <f t="shared" si="22"/>
        <v>220</v>
      </c>
      <c r="O64">
        <f t="shared" si="23"/>
        <v>40</v>
      </c>
      <c r="P64">
        <f t="shared" si="24"/>
        <v>2.3424226808222062</v>
      </c>
      <c r="Q64">
        <f t="shared" si="25"/>
        <v>1.6020599913279623</v>
      </c>
      <c r="R64">
        <f t="shared" si="13"/>
        <v>1.9722413360750841</v>
      </c>
    </row>
    <row r="65" spans="8:18" x14ac:dyDescent="0.45">
      <c r="H65">
        <v>61</v>
      </c>
      <c r="I65">
        <f t="shared" si="10"/>
        <v>161</v>
      </c>
      <c r="J65">
        <f t="shared" si="11"/>
        <v>39</v>
      </c>
      <c r="K65">
        <f t="shared" si="20"/>
        <v>2.2068258760318495</v>
      </c>
      <c r="L65">
        <f t="shared" si="21"/>
        <v>1.5910646070264991</v>
      </c>
      <c r="M65">
        <f t="shared" si="12"/>
        <v>2.0220974953302444</v>
      </c>
      <c r="N65">
        <f t="shared" si="22"/>
        <v>222</v>
      </c>
      <c r="O65">
        <f t="shared" si="23"/>
        <v>39</v>
      </c>
      <c r="P65">
        <f t="shared" si="24"/>
        <v>2.3463529744506388</v>
      </c>
      <c r="Q65">
        <f t="shared" si="25"/>
        <v>1.5910646070264991</v>
      </c>
      <c r="R65">
        <f t="shared" si="13"/>
        <v>1.968708790738569</v>
      </c>
    </row>
    <row r="66" spans="8:18" x14ac:dyDescent="0.45">
      <c r="H66">
        <v>62</v>
      </c>
      <c r="I66">
        <f t="shared" si="10"/>
        <v>162</v>
      </c>
      <c r="J66">
        <f t="shared" si="11"/>
        <v>38</v>
      </c>
      <c r="K66">
        <f t="shared" si="20"/>
        <v>2.2095150145426308</v>
      </c>
      <c r="L66">
        <f t="shared" si="21"/>
        <v>1.5797835966168101</v>
      </c>
      <c r="M66">
        <f t="shared" si="12"/>
        <v>2.0205955891648846</v>
      </c>
      <c r="N66">
        <f t="shared" si="22"/>
        <v>224</v>
      </c>
      <c r="O66">
        <f t="shared" si="23"/>
        <v>38</v>
      </c>
      <c r="P66">
        <f t="shared" si="24"/>
        <v>2.3502480183341627</v>
      </c>
      <c r="Q66">
        <f t="shared" si="25"/>
        <v>1.5797835966168101</v>
      </c>
      <c r="R66">
        <f t="shared" si="13"/>
        <v>1.9650158074754864</v>
      </c>
    </row>
    <row r="67" spans="8:18" x14ac:dyDescent="0.45">
      <c r="H67">
        <v>63</v>
      </c>
      <c r="I67">
        <f t="shared" si="10"/>
        <v>163</v>
      </c>
      <c r="J67">
        <f t="shared" si="11"/>
        <v>37</v>
      </c>
      <c r="K67">
        <f t="shared" si="20"/>
        <v>2.2121876044039577</v>
      </c>
      <c r="L67">
        <f t="shared" si="21"/>
        <v>1.568201724066995</v>
      </c>
      <c r="M67">
        <f t="shared" si="12"/>
        <v>2.0189918403028688</v>
      </c>
      <c r="N67">
        <f t="shared" si="22"/>
        <v>226</v>
      </c>
      <c r="O67">
        <f t="shared" si="23"/>
        <v>37</v>
      </c>
      <c r="P67">
        <f t="shared" si="24"/>
        <v>2.3541084391474008</v>
      </c>
      <c r="Q67">
        <f t="shared" si="25"/>
        <v>1.568201724066995</v>
      </c>
      <c r="R67">
        <f t="shared" si="13"/>
        <v>1.9611550816071979</v>
      </c>
    </row>
    <row r="68" spans="8:18" x14ac:dyDescent="0.45">
      <c r="H68">
        <v>64</v>
      </c>
      <c r="I68">
        <f t="shared" si="10"/>
        <v>164</v>
      </c>
      <c r="J68">
        <f t="shared" si="11"/>
        <v>36</v>
      </c>
      <c r="K68">
        <f t="shared" ref="K68:K104" si="30">LOG(I68)</f>
        <v>2.214843848047698</v>
      </c>
      <c r="L68">
        <f t="shared" ref="L68:L104" si="31">LOG(J68)</f>
        <v>1.5563025007672873</v>
      </c>
      <c r="M68">
        <f t="shared" si="12"/>
        <v>2.0172814438635749</v>
      </c>
      <c r="N68">
        <f t="shared" ref="N68:N104" si="32">$B$4-H68+H68*$D$4</f>
        <v>228</v>
      </c>
      <c r="O68">
        <f t="shared" ref="O68:O104" si="33">$B$4-H68</f>
        <v>36</v>
      </c>
      <c r="P68">
        <f t="shared" ref="P68:P104" si="34">LOG(N68)</f>
        <v>2.357934847000454</v>
      </c>
      <c r="Q68">
        <f t="shared" ref="Q68:Q104" si="35">LOG(O68)</f>
        <v>1.5563025007672873</v>
      </c>
      <c r="R68">
        <f t="shared" si="13"/>
        <v>1.9571186738838706</v>
      </c>
    </row>
    <row r="69" spans="8:18" x14ac:dyDescent="0.45">
      <c r="H69">
        <v>65</v>
      </c>
      <c r="I69">
        <f t="shared" ref="I69:I104" si="36">$B$3-H69+H69*$D$3</f>
        <v>165</v>
      </c>
      <c r="J69">
        <f t="shared" ref="J69:J104" si="37">$B$3-H69</f>
        <v>35</v>
      </c>
      <c r="K69">
        <f t="shared" si="30"/>
        <v>2.2174839442139063</v>
      </c>
      <c r="L69">
        <f t="shared" si="31"/>
        <v>1.5440680443502757</v>
      </c>
      <c r="M69">
        <f t="shared" ref="M69:M103" si="38">$C$3/100*K69+(1-$C$3/100)*L69</f>
        <v>2.0154591742548171</v>
      </c>
      <c r="N69">
        <f t="shared" si="32"/>
        <v>230</v>
      </c>
      <c r="O69">
        <f t="shared" si="33"/>
        <v>35</v>
      </c>
      <c r="P69">
        <f t="shared" si="34"/>
        <v>2.3617278360175931</v>
      </c>
      <c r="Q69">
        <f t="shared" si="35"/>
        <v>1.5440680443502757</v>
      </c>
      <c r="R69">
        <f t="shared" ref="R69:R103" si="39">$C$4/100*P69+(1-$C$4/100)*Q69</f>
        <v>1.9528979401839344</v>
      </c>
    </row>
    <row r="70" spans="8:18" x14ac:dyDescent="0.45">
      <c r="H70">
        <v>66</v>
      </c>
      <c r="I70">
        <f t="shared" si="36"/>
        <v>166</v>
      </c>
      <c r="J70">
        <f t="shared" si="37"/>
        <v>34</v>
      </c>
      <c r="K70">
        <f t="shared" si="30"/>
        <v>2.220108088040055</v>
      </c>
      <c r="L70">
        <f t="shared" si="31"/>
        <v>1.5314789170422551</v>
      </c>
      <c r="M70">
        <f t="shared" si="38"/>
        <v>2.0135193367407149</v>
      </c>
      <c r="N70">
        <f t="shared" si="32"/>
        <v>232</v>
      </c>
      <c r="O70">
        <f t="shared" si="33"/>
        <v>34</v>
      </c>
      <c r="P70">
        <f t="shared" si="34"/>
        <v>2.3654879848908998</v>
      </c>
      <c r="Q70">
        <f t="shared" si="35"/>
        <v>1.5314789170422551</v>
      </c>
      <c r="R70">
        <f t="shared" si="39"/>
        <v>1.9484834509665774</v>
      </c>
    </row>
    <row r="71" spans="8:18" x14ac:dyDescent="0.45">
      <c r="H71">
        <v>67</v>
      </c>
      <c r="I71">
        <f t="shared" si="36"/>
        <v>167</v>
      </c>
      <c r="J71">
        <f t="shared" si="37"/>
        <v>33</v>
      </c>
      <c r="K71">
        <f t="shared" si="30"/>
        <v>2.2227164711475833</v>
      </c>
      <c r="L71">
        <f t="shared" si="31"/>
        <v>1.5185139398778875</v>
      </c>
      <c r="M71">
        <f t="shared" si="38"/>
        <v>2.0114557117666747</v>
      </c>
      <c r="N71">
        <f t="shared" si="32"/>
        <v>234</v>
      </c>
      <c r="O71">
        <f t="shared" si="33"/>
        <v>33</v>
      </c>
      <c r="P71">
        <f t="shared" si="34"/>
        <v>2.369215857410143</v>
      </c>
      <c r="Q71">
        <f t="shared" si="35"/>
        <v>1.5185139398778875</v>
      </c>
      <c r="R71">
        <f t="shared" si="39"/>
        <v>1.9438648986440152</v>
      </c>
    </row>
    <row r="72" spans="8:18" x14ac:dyDescent="0.45">
      <c r="H72">
        <v>68</v>
      </c>
      <c r="I72">
        <f t="shared" si="36"/>
        <v>168</v>
      </c>
      <c r="J72">
        <f t="shared" si="37"/>
        <v>32</v>
      </c>
      <c r="K72">
        <f t="shared" si="30"/>
        <v>2.2253092817258628</v>
      </c>
      <c r="L72">
        <f t="shared" si="31"/>
        <v>1.505149978319906</v>
      </c>
      <c r="M72">
        <f t="shared" si="38"/>
        <v>2.009261490704076</v>
      </c>
      <c r="N72">
        <f t="shared" si="32"/>
        <v>236</v>
      </c>
      <c r="O72">
        <f t="shared" si="33"/>
        <v>32</v>
      </c>
      <c r="P72">
        <f t="shared" si="34"/>
        <v>2.3729120029701067</v>
      </c>
      <c r="Q72">
        <f t="shared" si="35"/>
        <v>1.505149978319906</v>
      </c>
      <c r="R72">
        <f t="shared" si="39"/>
        <v>1.9390309906450063</v>
      </c>
    </row>
    <row r="73" spans="8:18" x14ac:dyDescent="0.45">
      <c r="H73">
        <v>69</v>
      </c>
      <c r="I73">
        <f t="shared" si="36"/>
        <v>169</v>
      </c>
      <c r="J73">
        <f t="shared" si="37"/>
        <v>31</v>
      </c>
      <c r="K73">
        <f t="shared" si="30"/>
        <v>2.2278867046136734</v>
      </c>
      <c r="L73">
        <f t="shared" si="31"/>
        <v>1.4913616938342726</v>
      </c>
      <c r="M73">
        <f t="shared" si="38"/>
        <v>2.0069292013798532</v>
      </c>
      <c r="N73">
        <f t="shared" si="32"/>
        <v>238</v>
      </c>
      <c r="O73">
        <f t="shared" si="33"/>
        <v>31</v>
      </c>
      <c r="P73">
        <f t="shared" si="34"/>
        <v>2.3765769570565118</v>
      </c>
      <c r="Q73">
        <f t="shared" si="35"/>
        <v>1.4913616938342726</v>
      </c>
      <c r="R73">
        <f t="shared" si="39"/>
        <v>1.9339693254453922</v>
      </c>
    </row>
    <row r="74" spans="8:18" x14ac:dyDescent="0.45">
      <c r="H74">
        <v>70</v>
      </c>
      <c r="I74">
        <f t="shared" si="36"/>
        <v>170</v>
      </c>
      <c r="J74">
        <f t="shared" si="37"/>
        <v>30</v>
      </c>
      <c r="K74">
        <f t="shared" si="30"/>
        <v>2.2304489213782741</v>
      </c>
      <c r="L74">
        <f t="shared" si="31"/>
        <v>1.4771212547196624</v>
      </c>
      <c r="M74">
        <f t="shared" si="38"/>
        <v>2.0044506213806907</v>
      </c>
      <c r="N74">
        <f t="shared" si="32"/>
        <v>240</v>
      </c>
      <c r="O74">
        <f t="shared" si="33"/>
        <v>30</v>
      </c>
      <c r="P74">
        <f t="shared" si="34"/>
        <v>2.3802112417116059</v>
      </c>
      <c r="Q74">
        <f t="shared" si="35"/>
        <v>1.4771212547196624</v>
      </c>
      <c r="R74">
        <f t="shared" si="39"/>
        <v>1.928666248215634</v>
      </c>
    </row>
    <row r="75" spans="8:18" x14ac:dyDescent="0.45">
      <c r="H75">
        <v>71</v>
      </c>
      <c r="I75">
        <f t="shared" si="36"/>
        <v>171</v>
      </c>
      <c r="J75">
        <f t="shared" si="37"/>
        <v>29</v>
      </c>
      <c r="K75">
        <f t="shared" si="30"/>
        <v>2.2329961103921536</v>
      </c>
      <c r="L75">
        <f t="shared" si="31"/>
        <v>1.4623979978989561</v>
      </c>
      <c r="M75">
        <f t="shared" si="38"/>
        <v>2.0018166766441943</v>
      </c>
      <c r="N75">
        <f t="shared" si="32"/>
        <v>242</v>
      </c>
      <c r="O75">
        <f t="shared" si="33"/>
        <v>29</v>
      </c>
      <c r="P75">
        <f t="shared" si="34"/>
        <v>2.3838153659804311</v>
      </c>
      <c r="Q75">
        <f t="shared" si="35"/>
        <v>1.4623979978989561</v>
      </c>
      <c r="R75">
        <f t="shared" si="39"/>
        <v>1.9231066819396936</v>
      </c>
    </row>
    <row r="76" spans="8:18" x14ac:dyDescent="0.45">
      <c r="H76">
        <v>72</v>
      </c>
      <c r="I76">
        <f t="shared" si="36"/>
        <v>172</v>
      </c>
      <c r="J76">
        <f t="shared" si="37"/>
        <v>28</v>
      </c>
      <c r="K76">
        <f t="shared" si="30"/>
        <v>2.2355284469075487</v>
      </c>
      <c r="L76">
        <f t="shared" si="31"/>
        <v>1.4471580313422192</v>
      </c>
      <c r="M76">
        <f t="shared" si="38"/>
        <v>1.9990173222379499</v>
      </c>
      <c r="N76">
        <f t="shared" si="32"/>
        <v>244</v>
      </c>
      <c r="O76">
        <f t="shared" si="33"/>
        <v>28</v>
      </c>
      <c r="P76">
        <f t="shared" si="34"/>
        <v>2.3873898263387292</v>
      </c>
      <c r="Q76">
        <f t="shared" si="35"/>
        <v>1.4471580313422192</v>
      </c>
      <c r="R76">
        <f t="shared" si="39"/>
        <v>1.9172739288404741</v>
      </c>
    </row>
    <row r="77" spans="8:18" x14ac:dyDescent="0.45">
      <c r="H77">
        <v>73</v>
      </c>
      <c r="I77">
        <f t="shared" si="36"/>
        <v>173</v>
      </c>
      <c r="J77">
        <f t="shared" si="37"/>
        <v>27</v>
      </c>
      <c r="K77">
        <f t="shared" si="30"/>
        <v>2.2380461031287955</v>
      </c>
      <c r="L77">
        <f t="shared" si="31"/>
        <v>1.4313637641589874</v>
      </c>
      <c r="M77">
        <f t="shared" si="38"/>
        <v>1.9960414014378529</v>
      </c>
      <c r="N77">
        <f t="shared" si="32"/>
        <v>246</v>
      </c>
      <c r="O77">
        <f t="shared" si="33"/>
        <v>27</v>
      </c>
      <c r="P77">
        <f t="shared" si="34"/>
        <v>2.3909351071033793</v>
      </c>
      <c r="Q77">
        <f t="shared" si="35"/>
        <v>1.4313637641589874</v>
      </c>
      <c r="R77">
        <f t="shared" si="39"/>
        <v>1.9111494356311833</v>
      </c>
    </row>
    <row r="78" spans="8:18" x14ac:dyDescent="0.45">
      <c r="H78">
        <v>74</v>
      </c>
      <c r="I78">
        <f t="shared" si="36"/>
        <v>174</v>
      </c>
      <c r="J78">
        <f t="shared" si="37"/>
        <v>26</v>
      </c>
      <c r="K78">
        <f t="shared" si="30"/>
        <v>2.2405492482825999</v>
      </c>
      <c r="L78">
        <f t="shared" si="31"/>
        <v>1.414973347970818</v>
      </c>
      <c r="M78">
        <f t="shared" si="38"/>
        <v>1.9928764781890653</v>
      </c>
      <c r="N78">
        <f t="shared" si="32"/>
        <v>248</v>
      </c>
      <c r="O78">
        <f t="shared" si="33"/>
        <v>26</v>
      </c>
      <c r="P78">
        <f t="shared" si="34"/>
        <v>2.3944516808262164</v>
      </c>
      <c r="Q78">
        <f t="shared" si="35"/>
        <v>1.414973347970818</v>
      </c>
      <c r="R78">
        <f t="shared" si="39"/>
        <v>1.9047125143985171</v>
      </c>
    </row>
    <row r="79" spans="8:18" x14ac:dyDescent="0.45">
      <c r="H79">
        <v>75</v>
      </c>
      <c r="I79">
        <f t="shared" si="36"/>
        <v>175</v>
      </c>
      <c r="J79">
        <f t="shared" si="37"/>
        <v>25</v>
      </c>
      <c r="K79">
        <f t="shared" si="30"/>
        <v>2.2430380486862944</v>
      </c>
      <c r="L79">
        <f t="shared" si="31"/>
        <v>1.3979400086720377</v>
      </c>
      <c r="M79">
        <f t="shared" si="38"/>
        <v>1.9895086366820176</v>
      </c>
      <c r="N79">
        <f t="shared" si="32"/>
        <v>250</v>
      </c>
      <c r="O79">
        <f t="shared" si="33"/>
        <v>25</v>
      </c>
      <c r="P79">
        <f t="shared" si="34"/>
        <v>2.3979400086720375</v>
      </c>
      <c r="Q79">
        <f t="shared" si="35"/>
        <v>1.3979400086720377</v>
      </c>
      <c r="R79">
        <f t="shared" si="39"/>
        <v>1.8979400086720375</v>
      </c>
    </row>
    <row r="80" spans="8:18" x14ac:dyDescent="0.45">
      <c r="H80">
        <v>76</v>
      </c>
      <c r="I80">
        <f t="shared" si="36"/>
        <v>176</v>
      </c>
      <c r="J80">
        <f t="shared" si="37"/>
        <v>24</v>
      </c>
      <c r="K80">
        <f t="shared" si="30"/>
        <v>2.2455126678141499</v>
      </c>
      <c r="L80">
        <f t="shared" si="31"/>
        <v>1.3802112417116059</v>
      </c>
      <c r="M80">
        <f t="shared" si="38"/>
        <v>1.9859222399833867</v>
      </c>
      <c r="N80">
        <f t="shared" si="32"/>
        <v>252</v>
      </c>
      <c r="O80">
        <f t="shared" si="33"/>
        <v>24</v>
      </c>
      <c r="P80">
        <f t="shared" si="34"/>
        <v>2.4014005407815442</v>
      </c>
      <c r="Q80">
        <f t="shared" si="35"/>
        <v>1.3802112417116059</v>
      </c>
      <c r="R80">
        <f t="shared" si="39"/>
        <v>1.8908058912465751</v>
      </c>
    </row>
    <row r="81" spans="8:18" x14ac:dyDescent="0.45">
      <c r="H81">
        <v>77</v>
      </c>
      <c r="I81">
        <f t="shared" si="36"/>
        <v>177</v>
      </c>
      <c r="J81">
        <f t="shared" si="37"/>
        <v>23</v>
      </c>
      <c r="K81">
        <f t="shared" si="30"/>
        <v>2.2479732663618068</v>
      </c>
      <c r="L81">
        <f t="shared" si="31"/>
        <v>1.3617278360175928</v>
      </c>
      <c r="M81">
        <f t="shared" si="38"/>
        <v>1.9820996372585427</v>
      </c>
      <c r="N81">
        <f t="shared" si="32"/>
        <v>254</v>
      </c>
      <c r="O81">
        <f t="shared" si="33"/>
        <v>23</v>
      </c>
      <c r="P81">
        <f t="shared" si="34"/>
        <v>2.4048337166199381</v>
      </c>
      <c r="Q81">
        <f t="shared" si="35"/>
        <v>1.3617278360175928</v>
      </c>
      <c r="R81">
        <f t="shared" si="39"/>
        <v>1.8832807763187653</v>
      </c>
    </row>
    <row r="82" spans="8:18" x14ac:dyDescent="0.45">
      <c r="H82">
        <v>78</v>
      </c>
      <c r="I82">
        <f t="shared" si="36"/>
        <v>178</v>
      </c>
      <c r="J82">
        <f t="shared" si="37"/>
        <v>22</v>
      </c>
      <c r="K82">
        <f t="shared" si="30"/>
        <v>2.2504200023088941</v>
      </c>
      <c r="L82">
        <f t="shared" si="31"/>
        <v>1.3424226808222062</v>
      </c>
      <c r="M82">
        <f t="shared" si="38"/>
        <v>1.9780208058628876</v>
      </c>
      <c r="N82">
        <f t="shared" si="32"/>
        <v>256</v>
      </c>
      <c r="O82">
        <f t="shared" si="33"/>
        <v>22</v>
      </c>
      <c r="P82">
        <f t="shared" si="34"/>
        <v>2.4082399653118496</v>
      </c>
      <c r="Q82">
        <f t="shared" si="35"/>
        <v>1.3424226808222062</v>
      </c>
      <c r="R82">
        <f t="shared" si="39"/>
        <v>1.8753313230670279</v>
      </c>
    </row>
    <row r="83" spans="8:18" x14ac:dyDescent="0.45">
      <c r="H83">
        <v>79</v>
      </c>
      <c r="I83">
        <f t="shared" si="36"/>
        <v>179</v>
      </c>
      <c r="J83">
        <f t="shared" si="37"/>
        <v>21</v>
      </c>
      <c r="K83">
        <f t="shared" si="30"/>
        <v>2.2528530309798933</v>
      </c>
      <c r="L83">
        <f t="shared" si="31"/>
        <v>1.3222192947339193</v>
      </c>
      <c r="M83">
        <f t="shared" si="38"/>
        <v>1.9736629101061012</v>
      </c>
      <c r="N83">
        <f t="shared" si="32"/>
        <v>258</v>
      </c>
      <c r="O83">
        <f t="shared" si="33"/>
        <v>21</v>
      </c>
      <c r="P83">
        <f t="shared" si="34"/>
        <v>2.4116197059632301</v>
      </c>
      <c r="Q83">
        <f t="shared" si="35"/>
        <v>1.3222192947339193</v>
      </c>
      <c r="R83">
        <f t="shared" si="39"/>
        <v>1.8669195003485748</v>
      </c>
    </row>
    <row r="84" spans="8:18" x14ac:dyDescent="0.45">
      <c r="H84">
        <v>80</v>
      </c>
      <c r="I84">
        <f t="shared" si="36"/>
        <v>180</v>
      </c>
      <c r="J84">
        <f t="shared" si="37"/>
        <v>20</v>
      </c>
      <c r="K84">
        <f t="shared" si="30"/>
        <v>2.255272505103306</v>
      </c>
      <c r="L84">
        <f t="shared" si="31"/>
        <v>1.3010299956639813</v>
      </c>
      <c r="M84">
        <f t="shared" si="38"/>
        <v>1.9689997522715084</v>
      </c>
      <c r="N84">
        <f t="shared" si="32"/>
        <v>260</v>
      </c>
      <c r="O84">
        <f t="shared" si="33"/>
        <v>20</v>
      </c>
      <c r="P84">
        <f t="shared" si="34"/>
        <v>2.4149733479708178</v>
      </c>
      <c r="Q84">
        <f t="shared" si="35"/>
        <v>1.3010299956639813</v>
      </c>
      <c r="R84">
        <f t="shared" si="39"/>
        <v>1.8580016718173995</v>
      </c>
    </row>
    <row r="85" spans="8:18" x14ac:dyDescent="0.45">
      <c r="H85">
        <v>81</v>
      </c>
      <c r="I85">
        <f t="shared" si="36"/>
        <v>181</v>
      </c>
      <c r="J85">
        <f t="shared" si="37"/>
        <v>19</v>
      </c>
      <c r="K85">
        <f t="shared" si="30"/>
        <v>2.2576785748691846</v>
      </c>
      <c r="L85">
        <f t="shared" si="31"/>
        <v>1.2787536009528289</v>
      </c>
      <c r="M85">
        <f t="shared" si="38"/>
        <v>1.9640010826942778</v>
      </c>
      <c r="N85">
        <f t="shared" si="32"/>
        <v>262</v>
      </c>
      <c r="O85">
        <f t="shared" si="33"/>
        <v>19</v>
      </c>
      <c r="P85">
        <f t="shared" si="34"/>
        <v>2.4183012913197452</v>
      </c>
      <c r="Q85">
        <f t="shared" si="35"/>
        <v>1.2787536009528289</v>
      </c>
      <c r="R85">
        <f t="shared" si="39"/>
        <v>1.8485274461362871</v>
      </c>
    </row>
    <row r="86" spans="8:18" x14ac:dyDescent="0.45">
      <c r="H86">
        <v>82</v>
      </c>
      <c r="I86">
        <f t="shared" si="36"/>
        <v>182</v>
      </c>
      <c r="J86">
        <f t="shared" si="37"/>
        <v>18</v>
      </c>
      <c r="K86">
        <f t="shared" si="30"/>
        <v>2.2600713879850747</v>
      </c>
      <c r="L86">
        <f t="shared" si="31"/>
        <v>1.255272505103306</v>
      </c>
      <c r="M86">
        <f t="shared" si="38"/>
        <v>1.9586317231205441</v>
      </c>
      <c r="N86">
        <f t="shared" si="32"/>
        <v>264</v>
      </c>
      <c r="O86">
        <f t="shared" si="33"/>
        <v>18</v>
      </c>
      <c r="P86">
        <f t="shared" si="34"/>
        <v>2.4216039268698313</v>
      </c>
      <c r="Q86">
        <f t="shared" si="35"/>
        <v>1.255272505103306</v>
      </c>
      <c r="R86">
        <f t="shared" si="39"/>
        <v>1.8384382159865686</v>
      </c>
    </row>
    <row r="87" spans="8:18" x14ac:dyDescent="0.45">
      <c r="H87">
        <v>83</v>
      </c>
      <c r="I87">
        <f t="shared" si="36"/>
        <v>183</v>
      </c>
      <c r="J87">
        <f t="shared" si="37"/>
        <v>17</v>
      </c>
      <c r="K87">
        <f t="shared" si="30"/>
        <v>2.2624510897304293</v>
      </c>
      <c r="L87">
        <f t="shared" si="31"/>
        <v>1.2304489213782739</v>
      </c>
      <c r="M87">
        <f t="shared" si="38"/>
        <v>1.9528504392247825</v>
      </c>
      <c r="N87">
        <f t="shared" si="32"/>
        <v>266</v>
      </c>
      <c r="O87">
        <f t="shared" si="33"/>
        <v>17</v>
      </c>
      <c r="P87">
        <f t="shared" si="34"/>
        <v>2.424881636631067</v>
      </c>
      <c r="Q87">
        <f t="shared" si="35"/>
        <v>1.2304489213782739</v>
      </c>
      <c r="R87">
        <f t="shared" si="39"/>
        <v>1.8276652790046706</v>
      </c>
    </row>
    <row r="88" spans="8:18" x14ac:dyDescent="0.45">
      <c r="H88">
        <v>84</v>
      </c>
      <c r="I88">
        <f t="shared" si="36"/>
        <v>184</v>
      </c>
      <c r="J88">
        <f t="shared" si="37"/>
        <v>16</v>
      </c>
      <c r="K88">
        <f t="shared" si="30"/>
        <v>2.2648178230095364</v>
      </c>
      <c r="L88">
        <f t="shared" si="31"/>
        <v>1.2041199826559248</v>
      </c>
      <c r="M88">
        <f t="shared" si="38"/>
        <v>1.946608470903453</v>
      </c>
      <c r="N88">
        <f t="shared" si="32"/>
        <v>268</v>
      </c>
      <c r="O88">
        <f t="shared" si="33"/>
        <v>16</v>
      </c>
      <c r="P88">
        <f t="shared" si="34"/>
        <v>2.428134794028789</v>
      </c>
      <c r="Q88">
        <f t="shared" si="35"/>
        <v>1.2041199826559248</v>
      </c>
      <c r="R88">
        <f t="shared" si="39"/>
        <v>1.8161273883423568</v>
      </c>
    </row>
    <row r="89" spans="8:18" x14ac:dyDescent="0.45">
      <c r="H89">
        <v>85</v>
      </c>
      <c r="I89">
        <f t="shared" si="36"/>
        <v>185</v>
      </c>
      <c r="J89">
        <f t="shared" si="37"/>
        <v>15</v>
      </c>
      <c r="K89">
        <f t="shared" si="30"/>
        <v>2.2671717284030137</v>
      </c>
      <c r="L89">
        <f t="shared" si="31"/>
        <v>1.1760912590556813</v>
      </c>
      <c r="M89">
        <f t="shared" si="38"/>
        <v>1.9398475875988139</v>
      </c>
      <c r="N89">
        <f t="shared" si="32"/>
        <v>270</v>
      </c>
      <c r="O89">
        <f t="shared" si="33"/>
        <v>15</v>
      </c>
      <c r="P89">
        <f t="shared" si="34"/>
        <v>2.4313637641589874</v>
      </c>
      <c r="Q89">
        <f t="shared" si="35"/>
        <v>1.1760912590556813</v>
      </c>
      <c r="R89">
        <f t="shared" si="39"/>
        <v>1.8037275116073344</v>
      </c>
    </row>
    <row r="90" spans="8:18" x14ac:dyDescent="0.45">
      <c r="H90">
        <v>86</v>
      </c>
      <c r="I90">
        <f t="shared" si="36"/>
        <v>186</v>
      </c>
      <c r="J90">
        <f t="shared" si="37"/>
        <v>14</v>
      </c>
      <c r="K90">
        <f t="shared" si="30"/>
        <v>2.2695129442179165</v>
      </c>
      <c r="L90">
        <f t="shared" si="31"/>
        <v>1.146128035678238</v>
      </c>
      <c r="M90">
        <f t="shared" si="38"/>
        <v>1.932497471656013</v>
      </c>
      <c r="N90">
        <f t="shared" si="32"/>
        <v>272</v>
      </c>
      <c r="O90">
        <f t="shared" si="33"/>
        <v>14</v>
      </c>
      <c r="P90">
        <f t="shared" si="34"/>
        <v>2.4345689040341987</v>
      </c>
      <c r="Q90">
        <f t="shared" si="35"/>
        <v>1.146128035678238</v>
      </c>
      <c r="R90">
        <f t="shared" si="39"/>
        <v>1.7903484698562182</v>
      </c>
    </row>
    <row r="91" spans="8:18" x14ac:dyDescent="0.45">
      <c r="H91">
        <v>87</v>
      </c>
      <c r="I91">
        <f t="shared" si="36"/>
        <v>187</v>
      </c>
      <c r="J91">
        <f t="shared" si="37"/>
        <v>13</v>
      </c>
      <c r="K91">
        <f t="shared" si="30"/>
        <v>2.271841606536499</v>
      </c>
      <c r="L91">
        <f t="shared" si="31"/>
        <v>1.1139433523068367</v>
      </c>
      <c r="M91">
        <f t="shared" si="38"/>
        <v>1.9244721302676004</v>
      </c>
      <c r="N91">
        <f t="shared" si="32"/>
        <v>274</v>
      </c>
      <c r="O91">
        <f t="shared" si="33"/>
        <v>13</v>
      </c>
      <c r="P91">
        <f t="shared" si="34"/>
        <v>2.4377505628203879</v>
      </c>
      <c r="Q91">
        <f t="shared" si="35"/>
        <v>1.1139433523068367</v>
      </c>
      <c r="R91">
        <f t="shared" si="39"/>
        <v>1.7758469575636124</v>
      </c>
    </row>
    <row r="92" spans="8:18" x14ac:dyDescent="0.45">
      <c r="H92">
        <v>88</v>
      </c>
      <c r="I92">
        <f t="shared" si="36"/>
        <v>188</v>
      </c>
      <c r="J92">
        <f t="shared" si="37"/>
        <v>12</v>
      </c>
      <c r="K92">
        <f t="shared" si="30"/>
        <v>2.27415784926368</v>
      </c>
      <c r="L92">
        <f t="shared" si="31"/>
        <v>1.0791812460476249</v>
      </c>
      <c r="M92">
        <f t="shared" si="38"/>
        <v>1.9156648682988635</v>
      </c>
      <c r="N92">
        <f t="shared" si="32"/>
        <v>276</v>
      </c>
      <c r="O92">
        <f t="shared" si="33"/>
        <v>12</v>
      </c>
      <c r="P92">
        <f t="shared" si="34"/>
        <v>2.4409090820652177</v>
      </c>
      <c r="Q92">
        <f t="shared" si="35"/>
        <v>1.0791812460476249</v>
      </c>
      <c r="R92">
        <f t="shared" si="39"/>
        <v>1.7600451640564212</v>
      </c>
    </row>
    <row r="93" spans="8:18" x14ac:dyDescent="0.45">
      <c r="H93">
        <v>89</v>
      </c>
      <c r="I93">
        <f t="shared" si="36"/>
        <v>189</v>
      </c>
      <c r="J93">
        <f t="shared" si="37"/>
        <v>11</v>
      </c>
      <c r="K93">
        <f t="shared" si="30"/>
        <v>2.2764618041732443</v>
      </c>
      <c r="L93">
        <f t="shared" si="31"/>
        <v>1.0413926851582251</v>
      </c>
      <c r="M93">
        <f t="shared" si="38"/>
        <v>1.9059410684687386</v>
      </c>
      <c r="N93">
        <f t="shared" si="32"/>
        <v>278</v>
      </c>
      <c r="O93">
        <f t="shared" si="33"/>
        <v>11</v>
      </c>
      <c r="P93">
        <f t="shared" si="34"/>
        <v>2.4440447959180762</v>
      </c>
      <c r="Q93">
        <f t="shared" si="35"/>
        <v>1.0413926851582251</v>
      </c>
      <c r="R93">
        <f t="shared" si="39"/>
        <v>1.7427187405381508</v>
      </c>
    </row>
    <row r="94" spans="8:18" x14ac:dyDescent="0.45">
      <c r="H94">
        <v>90</v>
      </c>
      <c r="I94">
        <f t="shared" si="36"/>
        <v>190</v>
      </c>
      <c r="J94">
        <f t="shared" si="37"/>
        <v>10</v>
      </c>
      <c r="K94">
        <f t="shared" si="30"/>
        <v>2.2787536009528289</v>
      </c>
      <c r="L94">
        <f t="shared" si="31"/>
        <v>1</v>
      </c>
      <c r="M94">
        <f t="shared" si="38"/>
        <v>1.8951275206669802</v>
      </c>
      <c r="N94">
        <f t="shared" si="32"/>
        <v>280</v>
      </c>
      <c r="O94">
        <f t="shared" si="33"/>
        <v>10</v>
      </c>
      <c r="P94">
        <f t="shared" si="34"/>
        <v>2.4471580313422194</v>
      </c>
      <c r="Q94">
        <f t="shared" si="35"/>
        <v>1</v>
      </c>
      <c r="R94">
        <f t="shared" si="39"/>
        <v>1.7235790156711097</v>
      </c>
    </row>
    <row r="95" spans="8:18" x14ac:dyDescent="0.45">
      <c r="H95">
        <v>91</v>
      </c>
      <c r="I95">
        <f t="shared" si="36"/>
        <v>191</v>
      </c>
      <c r="J95">
        <f t="shared" si="37"/>
        <v>9</v>
      </c>
      <c r="K95">
        <f t="shared" si="30"/>
        <v>2.2810333672477277</v>
      </c>
      <c r="L95">
        <f t="shared" si="31"/>
        <v>0.95424250943932487</v>
      </c>
      <c r="M95">
        <f t="shared" si="38"/>
        <v>1.8829961099052066</v>
      </c>
      <c r="N95">
        <f t="shared" si="32"/>
        <v>282</v>
      </c>
      <c r="O95">
        <f t="shared" si="33"/>
        <v>9</v>
      </c>
      <c r="P95">
        <f t="shared" si="34"/>
        <v>2.4502491083193609</v>
      </c>
      <c r="Q95">
        <f t="shared" si="35"/>
        <v>0.95424250943932487</v>
      </c>
      <c r="R95">
        <f t="shared" si="39"/>
        <v>1.7022458088793428</v>
      </c>
    </row>
    <row r="96" spans="8:18" x14ac:dyDescent="0.45">
      <c r="H96">
        <v>92</v>
      </c>
      <c r="I96">
        <f t="shared" si="36"/>
        <v>192</v>
      </c>
      <c r="J96">
        <f t="shared" si="37"/>
        <v>8</v>
      </c>
      <c r="K96">
        <f t="shared" si="30"/>
        <v>2.2833012287035497</v>
      </c>
      <c r="L96">
        <f t="shared" si="31"/>
        <v>0.90308998699194354</v>
      </c>
      <c r="M96">
        <f t="shared" si="38"/>
        <v>1.8692378561900678</v>
      </c>
      <c r="N96">
        <f t="shared" si="32"/>
        <v>284</v>
      </c>
      <c r="O96">
        <f t="shared" si="33"/>
        <v>8</v>
      </c>
      <c r="P96">
        <f t="shared" si="34"/>
        <v>2.4533183400470375</v>
      </c>
      <c r="Q96">
        <f t="shared" si="35"/>
        <v>0.90308998699194354</v>
      </c>
      <c r="R96">
        <f t="shared" si="39"/>
        <v>1.6782041635194904</v>
      </c>
    </row>
    <row r="97" spans="8:18" x14ac:dyDescent="0.45">
      <c r="H97">
        <v>93</v>
      </c>
      <c r="I97">
        <f t="shared" si="36"/>
        <v>193</v>
      </c>
      <c r="J97">
        <f t="shared" si="37"/>
        <v>7</v>
      </c>
      <c r="K97">
        <f t="shared" si="30"/>
        <v>2.2855573090077739</v>
      </c>
      <c r="L97">
        <f t="shared" si="31"/>
        <v>0.84509804001425681</v>
      </c>
      <c r="M97">
        <f t="shared" si="38"/>
        <v>1.8534195283097186</v>
      </c>
      <c r="N97">
        <f t="shared" si="32"/>
        <v>286</v>
      </c>
      <c r="O97">
        <f t="shared" si="33"/>
        <v>7</v>
      </c>
      <c r="P97">
        <f t="shared" si="34"/>
        <v>2.4563660331290431</v>
      </c>
      <c r="Q97">
        <f t="shared" si="35"/>
        <v>0.84509804001425681</v>
      </c>
      <c r="R97">
        <f t="shared" si="39"/>
        <v>1.65073203657165</v>
      </c>
    </row>
    <row r="98" spans="8:18" x14ac:dyDescent="0.45">
      <c r="H98">
        <v>94</v>
      </c>
      <c r="I98">
        <f t="shared" si="36"/>
        <v>194</v>
      </c>
      <c r="J98">
        <f t="shared" si="37"/>
        <v>6</v>
      </c>
      <c r="K98">
        <f t="shared" si="30"/>
        <v>2.287801729930226</v>
      </c>
      <c r="L98">
        <f t="shared" si="31"/>
        <v>0.77815125038364363</v>
      </c>
      <c r="M98">
        <f t="shared" si="38"/>
        <v>1.8349065860662512</v>
      </c>
      <c r="N98">
        <f t="shared" si="32"/>
        <v>288</v>
      </c>
      <c r="O98">
        <f t="shared" si="33"/>
        <v>6</v>
      </c>
      <c r="P98">
        <f t="shared" si="34"/>
        <v>2.459392487759231</v>
      </c>
      <c r="Q98">
        <f t="shared" si="35"/>
        <v>0.77815125038364363</v>
      </c>
      <c r="R98">
        <f t="shared" si="39"/>
        <v>1.6187718690714372</v>
      </c>
    </row>
    <row r="99" spans="8:18" x14ac:dyDescent="0.45">
      <c r="H99">
        <v>95</v>
      </c>
      <c r="I99">
        <f t="shared" si="36"/>
        <v>195</v>
      </c>
      <c r="J99">
        <f t="shared" si="37"/>
        <v>5</v>
      </c>
      <c r="K99">
        <f t="shared" si="30"/>
        <v>2.2900346113625178</v>
      </c>
      <c r="L99">
        <f t="shared" si="31"/>
        <v>0.69897000433601886</v>
      </c>
      <c r="M99">
        <f t="shared" si="38"/>
        <v>1.8127152292545681</v>
      </c>
      <c r="N99">
        <f t="shared" si="32"/>
        <v>290</v>
      </c>
      <c r="O99">
        <f t="shared" si="33"/>
        <v>5</v>
      </c>
      <c r="P99">
        <f t="shared" si="34"/>
        <v>2.4623979978989561</v>
      </c>
      <c r="Q99">
        <f t="shared" si="35"/>
        <v>0.69897000433601886</v>
      </c>
      <c r="R99">
        <f t="shared" si="39"/>
        <v>1.5806840011174874</v>
      </c>
    </row>
    <row r="100" spans="8:18" x14ac:dyDescent="0.45">
      <c r="H100">
        <v>96</v>
      </c>
      <c r="I100">
        <f t="shared" si="36"/>
        <v>196</v>
      </c>
      <c r="J100">
        <f t="shared" si="37"/>
        <v>4</v>
      </c>
      <c r="K100">
        <f t="shared" si="30"/>
        <v>2.2922560713564759</v>
      </c>
      <c r="L100">
        <f t="shared" si="31"/>
        <v>0.6020599913279624</v>
      </c>
      <c r="M100">
        <f t="shared" si="38"/>
        <v>1.7851972473479218</v>
      </c>
      <c r="N100">
        <f t="shared" si="32"/>
        <v>292</v>
      </c>
      <c r="O100">
        <f t="shared" si="33"/>
        <v>4</v>
      </c>
      <c r="P100">
        <f t="shared" si="34"/>
        <v>2.4653828514484184</v>
      </c>
      <c r="Q100">
        <f t="shared" si="35"/>
        <v>0.6020599913279624</v>
      </c>
      <c r="R100">
        <f t="shared" si="39"/>
        <v>1.5337214213881905</v>
      </c>
    </row>
    <row r="101" spans="8:18" x14ac:dyDescent="0.45">
      <c r="H101">
        <v>97</v>
      </c>
      <c r="I101">
        <f t="shared" si="36"/>
        <v>197</v>
      </c>
      <c r="J101">
        <f t="shared" si="37"/>
        <v>3</v>
      </c>
      <c r="K101">
        <f t="shared" si="30"/>
        <v>2.2944662261615929</v>
      </c>
      <c r="L101">
        <f t="shared" si="31"/>
        <v>0.47712125471966244</v>
      </c>
      <c r="M101">
        <f t="shared" si="38"/>
        <v>1.7492627347290137</v>
      </c>
      <c r="N101">
        <f t="shared" si="32"/>
        <v>294</v>
      </c>
      <c r="O101">
        <f t="shared" si="33"/>
        <v>3</v>
      </c>
      <c r="P101">
        <f t="shared" si="34"/>
        <v>2.4683473304121573</v>
      </c>
      <c r="Q101">
        <f t="shared" si="35"/>
        <v>0.47712125471966244</v>
      </c>
      <c r="R101">
        <f t="shared" si="39"/>
        <v>1.4727342925659099</v>
      </c>
    </row>
    <row r="102" spans="8:18" x14ac:dyDescent="0.45">
      <c r="H102">
        <v>98</v>
      </c>
      <c r="I102">
        <f t="shared" si="36"/>
        <v>198</v>
      </c>
      <c r="J102">
        <f t="shared" si="37"/>
        <v>2</v>
      </c>
      <c r="K102">
        <f t="shared" si="30"/>
        <v>2.2966651902615309</v>
      </c>
      <c r="L102">
        <f t="shared" si="31"/>
        <v>0.3010299956639812</v>
      </c>
      <c r="M102">
        <f t="shared" si="38"/>
        <v>1.6979746318822659</v>
      </c>
      <c r="N102">
        <f t="shared" si="32"/>
        <v>296</v>
      </c>
      <c r="O102">
        <f t="shared" si="33"/>
        <v>2</v>
      </c>
      <c r="P102">
        <f t="shared" si="34"/>
        <v>2.4712917110589387</v>
      </c>
      <c r="Q102">
        <f t="shared" si="35"/>
        <v>0.3010299956639812</v>
      </c>
      <c r="R102">
        <f t="shared" si="39"/>
        <v>1.38616085336146</v>
      </c>
    </row>
    <row r="103" spans="8:18" x14ac:dyDescent="0.45">
      <c r="H103">
        <v>99</v>
      </c>
      <c r="I103">
        <f t="shared" si="36"/>
        <v>199</v>
      </c>
      <c r="J103">
        <f t="shared" si="37"/>
        <v>1</v>
      </c>
      <c r="K103">
        <f t="shared" si="30"/>
        <v>2.2988530764097068</v>
      </c>
      <c r="L103">
        <f t="shared" si="31"/>
        <v>0</v>
      </c>
      <c r="M103">
        <f t="shared" si="38"/>
        <v>1.6091971534867946</v>
      </c>
      <c r="N103">
        <f t="shared" si="32"/>
        <v>298</v>
      </c>
      <c r="O103">
        <f t="shared" si="33"/>
        <v>1</v>
      </c>
      <c r="P103">
        <f t="shared" si="34"/>
        <v>2.4742162640762553</v>
      </c>
      <c r="Q103">
        <f t="shared" si="35"/>
        <v>0</v>
      </c>
      <c r="R103">
        <f t="shared" si="39"/>
        <v>1.2371081320381276</v>
      </c>
    </row>
    <row r="104" spans="8:18" x14ac:dyDescent="0.45">
      <c r="H104">
        <v>100</v>
      </c>
      <c r="I104">
        <f t="shared" si="36"/>
        <v>200</v>
      </c>
      <c r="J104">
        <f t="shared" si="37"/>
        <v>0</v>
      </c>
      <c r="K104">
        <f t="shared" si="30"/>
        <v>2.3010299956639813</v>
      </c>
      <c r="L104" t="e">
        <f t="shared" si="31"/>
        <v>#NUM!</v>
      </c>
      <c r="N104">
        <f t="shared" si="32"/>
        <v>300</v>
      </c>
      <c r="O104">
        <f t="shared" si="33"/>
        <v>0</v>
      </c>
      <c r="P104">
        <f t="shared" si="34"/>
        <v>2.4771212547196626</v>
      </c>
      <c r="Q104" t="e">
        <f t="shared" si="35"/>
        <v>#NUM!</v>
      </c>
    </row>
  </sheetData>
  <mergeCells count="13">
    <mergeCell ref="S1:W1"/>
    <mergeCell ref="U2:W2"/>
    <mergeCell ref="X1:AB1"/>
    <mergeCell ref="Z2:AB2"/>
    <mergeCell ref="K2:M2"/>
    <mergeCell ref="I1:M1"/>
    <mergeCell ref="N1:R1"/>
    <mergeCell ref="P2:R2"/>
    <mergeCell ref="B10:F10"/>
    <mergeCell ref="A1:E1"/>
    <mergeCell ref="A8:F8"/>
    <mergeCell ref="A11:F11"/>
    <mergeCell ref="B9:F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00E5-159D-46DA-BAF4-9F032AC8905B}">
  <dimension ref="A1"/>
  <sheetViews>
    <sheetView tabSelected="1" workbookViewId="0">
      <selection activeCell="A2" sqref="A2"/>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7348-BC0C-470A-8E34-7DABBE5EA330}">
  <dimension ref="A1:F12"/>
  <sheetViews>
    <sheetView workbookViewId="0">
      <selection activeCell="E13" sqref="E13"/>
    </sheetView>
  </sheetViews>
  <sheetFormatPr defaultRowHeight="14.25" x14ac:dyDescent="0.45"/>
  <cols>
    <col min="1" max="1" width="9.796875" bestFit="1" customWidth="1"/>
    <col min="5" max="6" width="29" bestFit="1" customWidth="1"/>
  </cols>
  <sheetData>
    <row r="1" spans="1:6" x14ac:dyDescent="0.45">
      <c r="A1" s="9" t="s">
        <v>69</v>
      </c>
      <c r="B1" s="9"/>
      <c r="C1" s="9"/>
      <c r="D1" s="9"/>
      <c r="E1" s="9"/>
      <c r="F1" s="2"/>
    </row>
    <row r="2" spans="1:6" x14ac:dyDescent="0.45">
      <c r="A2" s="6"/>
      <c r="B2" s="17" t="s">
        <v>11</v>
      </c>
      <c r="C2" s="15" t="s">
        <v>12</v>
      </c>
      <c r="D2" s="15"/>
      <c r="E2" s="6"/>
      <c r="F2" s="2"/>
    </row>
    <row r="3" spans="1:6" x14ac:dyDescent="0.45">
      <c r="A3" s="2"/>
      <c r="B3" s="16" t="s">
        <v>67</v>
      </c>
      <c r="C3" s="16" t="s">
        <v>66</v>
      </c>
      <c r="D3" s="16" t="s">
        <v>68</v>
      </c>
      <c r="E3" s="2" t="s">
        <v>73</v>
      </c>
      <c r="F3" s="2" t="s">
        <v>74</v>
      </c>
    </row>
    <row r="4" spans="1:6" x14ac:dyDescent="0.45">
      <c r="A4" s="2" t="s">
        <v>23</v>
      </c>
      <c r="B4" s="3">
        <v>50</v>
      </c>
      <c r="C4" s="3">
        <v>50</v>
      </c>
      <c r="D4" s="3">
        <v>55</v>
      </c>
      <c r="E4" s="2">
        <f>C4/100*D4*B4</f>
        <v>1375</v>
      </c>
      <c r="F4" s="2" t="e">
        <f>MATCH(MAX(M:M),M:M,0)-4</f>
        <v>#N/A</v>
      </c>
    </row>
    <row r="5" spans="1:6" x14ac:dyDescent="0.45">
      <c r="A5" s="2" t="s">
        <v>24</v>
      </c>
      <c r="B5" s="3">
        <v>100</v>
      </c>
      <c r="C5" s="3">
        <v>50</v>
      </c>
      <c r="D5" s="3">
        <v>3</v>
      </c>
      <c r="E5" s="2">
        <f>C5/100*D5*B5</f>
        <v>150</v>
      </c>
      <c r="F5" s="2" t="e">
        <f>MATCH(MAX(R:R),R:R,0)-4</f>
        <v>#N/A</v>
      </c>
    </row>
    <row r="6" spans="1:6" x14ac:dyDescent="0.45">
      <c r="A6" s="2" t="s">
        <v>33</v>
      </c>
      <c r="B6" s="3">
        <v>50</v>
      </c>
      <c r="C6" s="3">
        <v>50</v>
      </c>
      <c r="D6" s="3">
        <v>3</v>
      </c>
      <c r="E6" s="2">
        <f>C6/100*D6*B6</f>
        <v>75</v>
      </c>
      <c r="F6" s="2" t="e">
        <f>MATCH(MAX(W:W),W:W,0)-4</f>
        <v>#N/A</v>
      </c>
    </row>
    <row r="7" spans="1:6" x14ac:dyDescent="0.45">
      <c r="A7" s="2" t="s">
        <v>34</v>
      </c>
      <c r="B7" s="3">
        <v>50</v>
      </c>
      <c r="C7" s="3">
        <v>35</v>
      </c>
      <c r="D7" s="3">
        <v>5</v>
      </c>
      <c r="E7" s="2">
        <f>C7/100*D7*B7</f>
        <v>87.5</v>
      </c>
      <c r="F7" s="2" t="e">
        <f>MATCH(MAX(AB:AB),AB:AB,0)-4</f>
        <v>#N/A</v>
      </c>
    </row>
    <row r="8" spans="1:6" x14ac:dyDescent="0.45">
      <c r="A8" s="2"/>
      <c r="B8" s="2"/>
      <c r="C8" s="2"/>
      <c r="D8" s="2"/>
      <c r="E8" s="2"/>
      <c r="F8" s="2"/>
    </row>
    <row r="9" spans="1:6" x14ac:dyDescent="0.45">
      <c r="A9" s="10" t="s">
        <v>70</v>
      </c>
      <c r="B9" s="10"/>
      <c r="C9" s="10"/>
      <c r="D9" s="10"/>
      <c r="E9" s="10"/>
      <c r="F9" s="10"/>
    </row>
    <row r="10" spans="1:6" x14ac:dyDescent="0.45">
      <c r="A10" s="7"/>
      <c r="B10" s="13" t="s">
        <v>71</v>
      </c>
      <c r="C10" s="13"/>
      <c r="D10" s="13"/>
      <c r="E10" s="13"/>
      <c r="F10" s="13"/>
    </row>
    <row r="11" spans="1:6" x14ac:dyDescent="0.45">
      <c r="A11" s="7"/>
      <c r="B11" s="12" t="s">
        <v>72</v>
      </c>
      <c r="C11" s="12"/>
      <c r="D11" s="12"/>
      <c r="E11" s="12"/>
      <c r="F11" s="12"/>
    </row>
    <row r="12" spans="1:6" x14ac:dyDescent="0.45">
      <c r="A12" s="10" t="s">
        <v>65</v>
      </c>
      <c r="B12" s="10"/>
      <c r="C12" s="10"/>
      <c r="D12" s="10"/>
      <c r="E12" s="10"/>
      <c r="F12" s="10"/>
    </row>
  </sheetData>
  <mergeCells count="6">
    <mergeCell ref="A1:E1"/>
    <mergeCell ref="A9:F9"/>
    <mergeCell ref="B10:F10"/>
    <mergeCell ref="B11:F11"/>
    <mergeCell ref="A12:F12"/>
    <mergeCell ref="C2:D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choice_en</vt:lpstr>
      <vt:lpstr>comments</vt:lpstr>
      <vt:lpstr>framing</vt:lpstr>
      <vt:lpstr>risk</vt:lpstr>
      <vt:lpstr>loss_aversion</vt:lpstr>
      <vt:lpstr>social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Tatiana Mayskaya</cp:lastModifiedBy>
  <dcterms:created xsi:type="dcterms:W3CDTF">2019-04-19T15:01:48Z</dcterms:created>
  <dcterms:modified xsi:type="dcterms:W3CDTF">2019-04-26T16:22:19Z</dcterms:modified>
</cp:coreProperties>
</file>