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C" sheetId="1" r:id="rId4"/>
    <sheet state="visible" name="Plate1_DNA_20220408" sheetId="2" r:id="rId5"/>
    <sheet state="visible" name="Plate1_g0.1_2ndPCR" sheetId="3" r:id="rId6"/>
    <sheet state="visible" name="Plate1_g0.1_1stPCR" sheetId="4" r:id="rId7"/>
    <sheet state="visible" name="Plate1_DNA_20211201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6">
      <text>
        <t xml:space="preserve">On the input plate, but excluded before the amplification
	-Yunru Peng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1">
      <text>
        <t xml:space="preserve">Did not measure on Dec 7
	-Yunru Peng</t>
      </text>
    </comment>
    <comment authorId="0" ref="J23">
      <text>
        <t xml:space="preserve">TapeStation on Dec 7
	-Yunru Peng</t>
      </text>
    </comment>
    <comment authorId="0" ref="G26">
      <text>
        <t xml:space="preserve">TapeStation on Dec 7
	-Yunru Peng</t>
      </text>
    </comment>
    <comment authorId="0" ref="D24">
      <text>
        <t xml:space="preserve">TapeStation on Dec 7
	-Yunru Peng</t>
      </text>
    </comment>
    <comment authorId="0" ref="B27">
      <text>
        <t xml:space="preserve">TapeStation on Dec 7
	-Yunru Peng</t>
      </text>
    </comment>
  </commentList>
</comments>
</file>

<file path=xl/sharedStrings.xml><?xml version="1.0" encoding="utf-8"?>
<sst xmlns="http://schemas.openxmlformats.org/spreadsheetml/2006/main" count="945" uniqueCount="258">
  <si>
    <t>well</t>
  </si>
  <si>
    <t>sampleID</t>
  </si>
  <si>
    <t>PG_202112</t>
  </si>
  <si>
    <t>PG_202204</t>
  </si>
  <si>
    <t>both_less_than_one</t>
  </si>
  <si>
    <t>PG_g0.1_amp</t>
  </si>
  <si>
    <t>g0.1_amplified</t>
  </si>
  <si>
    <t>gel_bands</t>
  </si>
  <si>
    <t>primary_band</t>
  </si>
  <si>
    <t>secondary_band</t>
  </si>
  <si>
    <t>tertiary_band</t>
  </si>
  <si>
    <t>flc_wt_6kb</t>
  </si>
  <si>
    <t>boolean</t>
  </si>
  <si>
    <t>A1</t>
  </si>
  <si>
    <t>932-1</t>
  </si>
  <si>
    <t>N</t>
  </si>
  <si>
    <t>BAD_DNA</t>
  </si>
  <si>
    <t>A2</t>
  </si>
  <si>
    <t>5151-2</t>
  </si>
  <si>
    <t>Y</t>
  </si>
  <si>
    <t>WT</t>
  </si>
  <si>
    <t>NYYY</t>
  </si>
  <si>
    <t>NO_INDEL</t>
  </si>
  <si>
    <t>A3</t>
  </si>
  <si>
    <t>7130-3</t>
  </si>
  <si>
    <t>YNNN</t>
  </si>
  <si>
    <t>A4</t>
  </si>
  <si>
    <t>8376-2</t>
  </si>
  <si>
    <t>NNYY</t>
  </si>
  <si>
    <t>G0.1_MUT</t>
  </si>
  <si>
    <t>A5</t>
  </si>
  <si>
    <t>9569-1</t>
  </si>
  <si>
    <t>NYYN</t>
  </si>
  <si>
    <t>G12.3_MUT</t>
  </si>
  <si>
    <t>A6</t>
  </si>
  <si>
    <t>9644-1</t>
  </si>
  <si>
    <t>YNYN</t>
  </si>
  <si>
    <t>BAD_DNA_OR_LARGE_INDEL</t>
  </si>
  <si>
    <t>A7</t>
  </si>
  <si>
    <t>9741-1</t>
  </si>
  <si>
    <t>DELETION?</t>
  </si>
  <si>
    <t>YNYY</t>
  </si>
  <si>
    <t>A8</t>
  </si>
  <si>
    <t>9831-2</t>
  </si>
  <si>
    <t>YYYY</t>
  </si>
  <si>
    <t>A9</t>
  </si>
  <si>
    <t>9897-3</t>
  </si>
  <si>
    <t>NNYN</t>
  </si>
  <si>
    <t>A10</t>
  </si>
  <si>
    <t>9928-1</t>
  </si>
  <si>
    <t>YYYN</t>
  </si>
  <si>
    <t>BAD_DNA_OR_G12.3_MUT</t>
  </si>
  <si>
    <t>A11</t>
  </si>
  <si>
    <t>7008-2</t>
  </si>
  <si>
    <t>NYNN</t>
  </si>
  <si>
    <t>B1</t>
  </si>
  <si>
    <t>932-2</t>
  </si>
  <si>
    <t>B2</t>
  </si>
  <si>
    <t>5151-3</t>
  </si>
  <si>
    <t>B3</t>
  </si>
  <si>
    <t>7169-1</t>
  </si>
  <si>
    <t>B4</t>
  </si>
  <si>
    <t>8376-3</t>
  </si>
  <si>
    <t>B5</t>
  </si>
  <si>
    <t>9569-2</t>
  </si>
  <si>
    <t>B6</t>
  </si>
  <si>
    <t>9705-1</t>
  </si>
  <si>
    <t>B7</t>
  </si>
  <si>
    <t>9741-2</t>
  </si>
  <si>
    <t>B8</t>
  </si>
  <si>
    <t>9831-3</t>
  </si>
  <si>
    <t>B9</t>
  </si>
  <si>
    <t>9906-1</t>
  </si>
  <si>
    <t>B10</t>
  </si>
  <si>
    <t>9928-2</t>
  </si>
  <si>
    <t>B11</t>
  </si>
  <si>
    <t>7008-3</t>
  </si>
  <si>
    <t>C1</t>
  </si>
  <si>
    <t>932-3</t>
  </si>
  <si>
    <t>C2</t>
  </si>
  <si>
    <t>6040-2</t>
  </si>
  <si>
    <t>C3</t>
  </si>
  <si>
    <t>7169-2</t>
  </si>
  <si>
    <t>C4</t>
  </si>
  <si>
    <t>4421-1</t>
  </si>
  <si>
    <t>C5</t>
  </si>
  <si>
    <t>9579-1</t>
  </si>
  <si>
    <t>C6</t>
  </si>
  <si>
    <t>9707-1</t>
  </si>
  <si>
    <t>C7</t>
  </si>
  <si>
    <t>9745-1</t>
  </si>
  <si>
    <t>C8</t>
  </si>
  <si>
    <t>blank</t>
  </si>
  <si>
    <t>C9</t>
  </si>
  <si>
    <t>9906-2</t>
  </si>
  <si>
    <t>C10</t>
  </si>
  <si>
    <t>9928-3</t>
  </si>
  <si>
    <t>C11</t>
  </si>
  <si>
    <t>7130-2</t>
  </si>
  <si>
    <t>D1</t>
  </si>
  <si>
    <t>1890-1</t>
  </si>
  <si>
    <t>D2</t>
  </si>
  <si>
    <t>6432-1</t>
  </si>
  <si>
    <t>D3</t>
  </si>
  <si>
    <t>7169-3</t>
  </si>
  <si>
    <t>D4</t>
  </si>
  <si>
    <t>9525-1</t>
  </si>
  <si>
    <t>D5</t>
  </si>
  <si>
    <t>9579-2</t>
  </si>
  <si>
    <t>D6</t>
  </si>
  <si>
    <t>9707-2</t>
  </si>
  <si>
    <t>D7</t>
  </si>
  <si>
    <t>9755-1</t>
  </si>
  <si>
    <t>D8</t>
  </si>
  <si>
    <t>9895-1</t>
  </si>
  <si>
    <t>D9</t>
  </si>
  <si>
    <t>9906-3</t>
  </si>
  <si>
    <t>D10</t>
  </si>
  <si>
    <t>9935-1</t>
  </si>
  <si>
    <t>D11</t>
  </si>
  <si>
    <t>5741-1</t>
  </si>
  <si>
    <t>E1</t>
  </si>
  <si>
    <t>1890-2</t>
  </si>
  <si>
    <t>E2</t>
  </si>
  <si>
    <t>6132-2</t>
  </si>
  <si>
    <t>E3</t>
  </si>
  <si>
    <t>8337-1</t>
  </si>
  <si>
    <t>E4</t>
  </si>
  <si>
    <t>9525-2</t>
  </si>
  <si>
    <t>E5</t>
  </si>
  <si>
    <t>9579-3</t>
  </si>
  <si>
    <t>E6</t>
  </si>
  <si>
    <t>9707-3</t>
  </si>
  <si>
    <t>E7</t>
  </si>
  <si>
    <t>9755-2</t>
  </si>
  <si>
    <t>E8</t>
  </si>
  <si>
    <t>9895-2</t>
  </si>
  <si>
    <t>E9</t>
  </si>
  <si>
    <t>9918-1</t>
  </si>
  <si>
    <t>E10</t>
  </si>
  <si>
    <t>9935-2</t>
  </si>
  <si>
    <t>E11</t>
  </si>
  <si>
    <t>6040-1</t>
  </si>
  <si>
    <t>F1</t>
  </si>
  <si>
    <t>1890-3</t>
  </si>
  <si>
    <t>F2</t>
  </si>
  <si>
    <t>6177-1</t>
  </si>
  <si>
    <t>F3</t>
  </si>
  <si>
    <t>8337-2</t>
  </si>
  <si>
    <t>F4</t>
  </si>
  <si>
    <t>9536-1</t>
  </si>
  <si>
    <t>F5</t>
  </si>
  <si>
    <t>9583-1</t>
  </si>
  <si>
    <t>F6</t>
  </si>
  <si>
    <t>9738-1</t>
  </si>
  <si>
    <t>F7</t>
  </si>
  <si>
    <t>9755-3</t>
  </si>
  <si>
    <t>F8</t>
  </si>
  <si>
    <t>9895-3</t>
  </si>
  <si>
    <t>F9</t>
  </si>
  <si>
    <t>9925-1</t>
  </si>
  <si>
    <t>F10</t>
  </si>
  <si>
    <t>9935-3</t>
  </si>
  <si>
    <t>F11</t>
  </si>
  <si>
    <t>6177-3</t>
  </si>
  <si>
    <t>G1</t>
  </si>
  <si>
    <t>1954-1</t>
  </si>
  <si>
    <t>G2</t>
  </si>
  <si>
    <t>6177-2</t>
  </si>
  <si>
    <t>G3</t>
  </si>
  <si>
    <t>8337-3</t>
  </si>
  <si>
    <t>G4</t>
  </si>
  <si>
    <t>9536-2</t>
  </si>
  <si>
    <t>G5</t>
  </si>
  <si>
    <t>9583-2</t>
  </si>
  <si>
    <t>G6</t>
  </si>
  <si>
    <t>9743-1</t>
  </si>
  <si>
    <t>G7</t>
  </si>
  <si>
    <t>9821-1</t>
  </si>
  <si>
    <t>G8</t>
  </si>
  <si>
    <t>9897-1</t>
  </si>
  <si>
    <t>G9</t>
  </si>
  <si>
    <t>9925-2</t>
  </si>
  <si>
    <t>G10</t>
  </si>
  <si>
    <t>9831-1</t>
  </si>
  <si>
    <t>G11</t>
  </si>
  <si>
    <t>9741-3</t>
  </si>
  <si>
    <t>H1</t>
  </si>
  <si>
    <t>5151-1</t>
  </si>
  <si>
    <t>H2</t>
  </si>
  <si>
    <t>7130-1</t>
  </si>
  <si>
    <t>H3</t>
  </si>
  <si>
    <t>8376-1</t>
  </si>
  <si>
    <t>H4</t>
  </si>
  <si>
    <t>9536-3</t>
  </si>
  <si>
    <t>H5</t>
  </si>
  <si>
    <t>9583-3</t>
  </si>
  <si>
    <t>H6</t>
  </si>
  <si>
    <t>9743-2</t>
  </si>
  <si>
    <t>H7</t>
  </si>
  <si>
    <t>9826-1</t>
  </si>
  <si>
    <t>H8</t>
  </si>
  <si>
    <t>9897-2</t>
  </si>
  <si>
    <t>H9</t>
  </si>
  <si>
    <t>9925-3</t>
  </si>
  <si>
    <t>H10</t>
  </si>
  <si>
    <t>7008-1</t>
  </si>
  <si>
    <t>H11</t>
  </si>
  <si>
    <t xml:space="preserve">Plate name: </t>
  </si>
  <si>
    <t>flc mutant genotype plate 1</t>
  </si>
  <si>
    <t>DNA extraction file name:</t>
  </si>
  <si>
    <t>Description:</t>
  </si>
  <si>
    <t>Mutant leaves were collected on August 4th (up to H8) and 11th; PG quantification done on April 8, 2022</t>
  </si>
  <si>
    <t>i5 used:</t>
  </si>
  <si>
    <t>Volume of DNA to be used:</t>
  </si>
  <si>
    <t>Do not move the cells to the left!!!</t>
  </si>
  <si>
    <t>Target concentration (ng/uL)</t>
  </si>
  <si>
    <t>The calculations below depend on them!!</t>
  </si>
  <si>
    <t>Lower limit (ng/uL)</t>
  </si>
  <si>
    <t>Upper limit (ng/uL)</t>
  </si>
  <si>
    <t>Plate Layout</t>
  </si>
  <si>
    <t>Plate 1 (log your DNA sample identifier here)</t>
  </si>
  <si>
    <t>A</t>
  </si>
  <si>
    <t>B</t>
  </si>
  <si>
    <t>C</t>
  </si>
  <si>
    <t>Blank</t>
  </si>
  <si>
    <t>D</t>
  </si>
  <si>
    <t>E</t>
  </si>
  <si>
    <t>F</t>
  </si>
  <si>
    <t>G</t>
  </si>
  <si>
    <t>H</t>
  </si>
  <si>
    <t>Starting DNA concentration</t>
  </si>
  <si>
    <t>Dilution round</t>
  </si>
  <si>
    <t>Diluent vol2</t>
  </si>
  <si>
    <t>Diluent vol3</t>
  </si>
  <si>
    <t>Diluent vol4</t>
  </si>
  <si>
    <t>Diluent vol5</t>
  </si>
  <si>
    <t>Diluent vol6</t>
  </si>
  <si>
    <t xml:space="preserve"> </t>
  </si>
  <si>
    <t>Upper 2</t>
  </si>
  <si>
    <t>Upper 3</t>
  </si>
  <si>
    <t>Upper 4</t>
  </si>
  <si>
    <t>Upper 5</t>
  </si>
  <si>
    <t>Upper 6</t>
  </si>
  <si>
    <t>Dilution exact</t>
  </si>
  <si>
    <t xml:space="preserve">Predicted concentration using rounded dilution </t>
  </si>
  <si>
    <t>Post-dilution volume (avoid volumes above 100 for 0.2 mL plates)</t>
  </si>
  <si>
    <t>flc mutant genotype plate 2nd PCR cleaned plate</t>
  </si>
  <si>
    <t>Concentrations were measured with PicoGreen on Dec 9, 2021</t>
  </si>
  <si>
    <t>Negative</t>
  </si>
  <si>
    <t>Col-0</t>
  </si>
  <si>
    <t>flc mutant genotype plate 1st PCR plate</t>
  </si>
  <si>
    <t>Concentrations were measured with PicoGreen on Dec 7, 2021</t>
  </si>
  <si>
    <t>Positve1</t>
  </si>
  <si>
    <t>Negative2</t>
  </si>
  <si>
    <t>Positive2</t>
  </si>
  <si>
    <t>Negative1</t>
  </si>
  <si>
    <t>Mutant leaves were collected on August 4th (up to H8) and 11th; PG quantification done on December 1,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</si>
</sst>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#,##0.0"/>
    <numFmt numFmtId="166" formatCode="0.0"/>
    <numFmt numFmtId="167" formatCode="yyyy-m"/>
  </numFmts>
  <fonts count="7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rgb="FF7F7F7F"/>
      <name val="Times New Roman"/>
    </font>
    <font>
      <b/>
      <sz val="12.0"/>
      <color rgb="FF000000"/>
      <name val="Times New Roman"/>
    </font>
    <font>
      <color theme="1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E598"/>
        <bgColor rgb="FFFFE59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  <xf borderId="0" fillId="0" fontId="1" numFmtId="0" xfId="0" applyFont="1"/>
    <xf borderId="0" fillId="3" fontId="1" numFmtId="0" xfId="0" applyAlignment="1" applyFont="1">
      <alignment readingOrder="0"/>
    </xf>
    <xf borderId="2" fillId="4" fontId="1" numFmtId="0" xfId="0" applyBorder="1" applyFill="1" applyFont="1"/>
    <xf borderId="3" fillId="4" fontId="1" numFmtId="0" xfId="0" applyBorder="1" applyFont="1"/>
    <xf borderId="0" fillId="0" fontId="2" numFmtId="0" xfId="0" applyFont="1"/>
    <xf borderId="1" fillId="0" fontId="2" numFmtId="0" xfId="0" applyAlignment="1" applyBorder="1" applyFont="1">
      <alignment readingOrder="0"/>
    </xf>
    <xf borderId="0" fillId="3" fontId="1" numFmtId="1" xfId="0" applyAlignment="1" applyFont="1" applyNumberFormat="1">
      <alignment readingOrder="0"/>
    </xf>
    <xf borderId="4" fillId="4" fontId="1" numFmtId="0" xfId="0" applyBorder="1" applyFont="1"/>
    <xf borderId="2" fillId="4" fontId="3" numFmtId="0" xfId="0" applyAlignment="1" applyBorder="1" applyFont="1">
      <alignment readingOrder="0"/>
    </xf>
    <xf borderId="5" fillId="0" fontId="4" numFmtId="0" xfId="0" applyBorder="1" applyFont="1"/>
    <xf borderId="1" fillId="0" fontId="4" numFmtId="0" xfId="0" applyBorder="1" applyFont="1"/>
    <xf borderId="6" fillId="0" fontId="4" numFmtId="0" xfId="0" applyBorder="1" applyFont="1"/>
    <xf borderId="1" fillId="0" fontId="1" numFmtId="49" xfId="0" applyAlignment="1" applyBorder="1" applyFont="1" applyNumberForma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0" fillId="0" fontId="1" numFmtId="164" xfId="0" applyFont="1" applyNumberFormat="1"/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1" numFmtId="165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6" fontId="1" numFmtId="165" xfId="0" applyAlignment="1" applyFont="1" applyNumberFormat="1">
      <alignment readingOrder="0"/>
    </xf>
    <xf borderId="0" fillId="7" fontId="2" numFmtId="0" xfId="0" applyAlignment="1" applyFill="1" applyFont="1">
      <alignment readingOrder="0"/>
    </xf>
    <xf borderId="0" fillId="7" fontId="1" numFmtId="165" xfId="0" applyAlignment="1" applyFont="1" applyNumberFormat="1">
      <alignment readingOrder="0"/>
    </xf>
    <xf borderId="0" fillId="8" fontId="2" numFmtId="0" xfId="0" applyAlignment="1" applyFill="1" applyFont="1">
      <alignment readingOrder="0"/>
    </xf>
    <xf borderId="0" fillId="8" fontId="1" numFmtId="166" xfId="0" applyAlignment="1" applyFont="1" applyNumberFormat="1">
      <alignment readingOrder="0"/>
    </xf>
    <xf borderId="0" fillId="9" fontId="2" numFmtId="0" xfId="0" applyAlignment="1" applyFill="1" applyFont="1">
      <alignment readingOrder="0"/>
    </xf>
    <xf borderId="0" fillId="9" fontId="1" numFmtId="166" xfId="0" applyAlignment="1" applyFont="1" applyNumberFormat="1">
      <alignment readingOrder="0"/>
    </xf>
    <xf borderId="0" fillId="0" fontId="1" numFmtId="166" xfId="0" applyFont="1" applyNumberFormat="1"/>
    <xf borderId="1" fillId="0" fontId="1" numFmtId="165" xfId="0" applyBorder="1" applyFont="1" applyNumberFormat="1"/>
    <xf borderId="0" fillId="5" fontId="1" numFmtId="166" xfId="0" applyFont="1" applyNumberFormat="1"/>
    <xf borderId="0" fillId="6" fontId="1" numFmtId="166" xfId="0" applyFont="1" applyNumberFormat="1"/>
    <xf borderId="0" fillId="7" fontId="1" numFmtId="166" xfId="0" applyFont="1" applyNumberFormat="1"/>
    <xf borderId="0" fillId="8" fontId="1" numFmtId="166" xfId="0" applyFont="1" applyNumberFormat="1"/>
    <xf borderId="0" fillId="9" fontId="1" numFmtId="166" xfId="0" applyFont="1" applyNumberFormat="1"/>
    <xf borderId="1" fillId="0" fontId="1" numFmtId="2" xfId="0" applyBorder="1" applyFont="1" applyNumberFormat="1"/>
    <xf borderId="0" fillId="0" fontId="1" numFmtId="2" xfId="0" applyFont="1" applyNumberFormat="1"/>
    <xf borderId="1" fillId="0" fontId="1" numFmtId="0" xfId="0" applyBorder="1" applyFont="1"/>
    <xf borderId="0" fillId="0" fontId="6" numFmtId="49" xfId="0" applyFont="1" applyNumberFormat="1"/>
    <xf borderId="1" fillId="0" fontId="1" numFmtId="167" xfId="0" applyAlignment="1" applyBorder="1" applyFont="1" applyNumberFormat="1">
      <alignment horizontal="left" readingOrder="0"/>
    </xf>
    <xf borderId="1" fillId="10" fontId="1" numFmtId="49" xfId="0" applyAlignment="1" applyBorder="1" applyFill="1" applyFont="1" applyNumberFormat="1">
      <alignment readingOrder="0"/>
    </xf>
    <xf borderId="0" fillId="0" fontId="6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  <xf borderId="0" fillId="8" fontId="1" numFmtId="0" xfId="0" applyFont="1"/>
    <xf borderId="0" fillId="9" fontId="1" numFmtId="0" xfId="0" applyFont="1"/>
  </cellXfs>
  <cellStyles count="1">
    <cellStyle xfId="0" name="Normal" builtinId="0"/>
  </cellStyles>
  <dxfs count="7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b/>
      </font>
      <fill>
        <patternFill patternType="solid">
          <fgColor rgb="FFBF9000"/>
          <bgColor rgb="FFBF9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666666"/>
          <bgColor rgb="FF66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13</v>
      </c>
      <c r="B2" s="3" t="s">
        <v>14</v>
      </c>
      <c r="C2" s="2">
        <f t="array" ref="C2">INDEX(Plate1_DNA_20211201!$B$22:$L$29,COLUMN(INDIRECT(LEFT(A2,1)&amp;1)),MID(A2,2,2))</f>
        <v>0.282</v>
      </c>
      <c r="D2" s="2">
        <f t="array" ref="D2">INDEX(Plate1_DNA_20220408!$B$22:$L$29,COLUMN(INDIRECT(LEFT(A2,1)&amp;1)),MID(A2,2,2))</f>
        <v>0.311</v>
      </c>
      <c r="E2" s="2" t="str">
        <f t="shared" ref="E2:E89" si="1">IF(IF(C2&lt;1,"Y","N")&amp;IF(D2&lt;1,"Y","N")="YY","Y","N")</f>
        <v>Y</v>
      </c>
      <c r="F2" s="2">
        <f t="array" ref="F2">INDEX(Plate1_g0.1_1stPCR!$B$22:$L$29,COLUMN(INDIRECT(LEFT(A2,1)&amp;1)),MID(A2,2,2))</f>
        <v>4.573</v>
      </c>
      <c r="G2" s="2" t="str">
        <f t="shared" ref="G2:G89" si="2">IF(F2&gt;5,"Y","N")</f>
        <v>N</v>
      </c>
      <c r="H2" s="1" t="s">
        <v>15</v>
      </c>
      <c r="I2" s="1">
        <v>0.0</v>
      </c>
      <c r="J2" s="1">
        <v>0.0</v>
      </c>
      <c r="K2" s="1">
        <v>0.0</v>
      </c>
      <c r="L2" s="2" t="str">
        <f t="shared" ref="L2:L89" si="3">IFERROR(IFS(I2=6000,"Y",J2=6000,"Y",K2=6000,"Y"),"N")</f>
        <v>N</v>
      </c>
      <c r="M2" s="1" t="str">
        <f t="shared" ref="M2:M89" si="4">E2&amp;G2&amp;H2&amp;L2</f>
        <v>YNNN</v>
      </c>
      <c r="N2" s="1" t="s">
        <v>16</v>
      </c>
      <c r="O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17</v>
      </c>
      <c r="B3" s="3" t="s">
        <v>18</v>
      </c>
      <c r="C3" s="2">
        <f t="array" ref="C3">INDEX(Plate1_DNA_20211201!$B$22:$L$29,COLUMN(INDIRECT(LEFT(A3,1)&amp;1)),MID(A3,2,2))</f>
        <v>5.503</v>
      </c>
      <c r="D3" s="2">
        <f t="array" ref="D3">INDEX(Plate1_DNA_20220408!$B$22:$L$29,COLUMN(INDIRECT(LEFT(A3,1)&amp;1)),MID(A3,2,2))</f>
        <v>4.873</v>
      </c>
      <c r="E3" s="2" t="str">
        <f t="shared" si="1"/>
        <v>N</v>
      </c>
      <c r="F3" s="2">
        <f t="array" ref="F3">INDEX(Plate1_g0.1_1stPCR!$B$22:$L$29,COLUMN(INDIRECT(LEFT(A3,1)&amp;1)),MID(A3,2,2))</f>
        <v>18.624</v>
      </c>
      <c r="G3" s="2" t="str">
        <f t="shared" si="2"/>
        <v>Y</v>
      </c>
      <c r="H3" s="1" t="s">
        <v>19</v>
      </c>
      <c r="I3" s="1">
        <v>6000.0</v>
      </c>
      <c r="J3" s="1">
        <v>3500.0</v>
      </c>
      <c r="K3" s="1">
        <v>800.0</v>
      </c>
      <c r="L3" s="2" t="str">
        <f t="shared" si="3"/>
        <v>Y</v>
      </c>
      <c r="M3" s="1" t="str">
        <f t="shared" si="4"/>
        <v>NYYY</v>
      </c>
      <c r="N3" s="1" t="s">
        <v>20</v>
      </c>
      <c r="O3" s="2"/>
      <c r="P3" s="1" t="s">
        <v>21</v>
      </c>
      <c r="Q3" s="1" t="s">
        <v>22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23</v>
      </c>
      <c r="B4" s="3" t="s">
        <v>24</v>
      </c>
      <c r="C4" s="2">
        <f t="array" ref="C4">INDEX(Plate1_DNA_20211201!$B$22:$L$29,COLUMN(INDIRECT(LEFT(A4,1)&amp;1)),MID(A4,2,2))</f>
        <v>0.385</v>
      </c>
      <c r="D4" s="2">
        <f t="array" ref="D4">INDEX(Plate1_DNA_20220408!$B$22:$L$29,COLUMN(INDIRECT(LEFT(A4,1)&amp;1)),MID(A4,2,2))</f>
        <v>0.39</v>
      </c>
      <c r="E4" s="2" t="str">
        <f t="shared" si="1"/>
        <v>Y</v>
      </c>
      <c r="F4" s="2">
        <f t="array" ref="F4">INDEX(Plate1_g0.1_1stPCR!$B$22:$L$29,COLUMN(INDIRECT(LEFT(A4,1)&amp;1)),MID(A4,2,2))</f>
        <v>4.445</v>
      </c>
      <c r="G4" s="2" t="str">
        <f t="shared" si="2"/>
        <v>N</v>
      </c>
      <c r="H4" s="1" t="s">
        <v>15</v>
      </c>
      <c r="I4" s="1">
        <v>0.0</v>
      </c>
      <c r="J4" s="1">
        <v>0.0</v>
      </c>
      <c r="K4" s="1">
        <v>0.0</v>
      </c>
      <c r="L4" s="2" t="str">
        <f t="shared" si="3"/>
        <v>N</v>
      </c>
      <c r="M4" s="1" t="str">
        <f t="shared" si="4"/>
        <v>YNNN</v>
      </c>
      <c r="N4" s="1" t="s">
        <v>16</v>
      </c>
      <c r="O4" s="2"/>
      <c r="P4" s="1" t="s">
        <v>25</v>
      </c>
      <c r="Q4" s="1" t="s">
        <v>16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26</v>
      </c>
      <c r="B5" s="3" t="s">
        <v>27</v>
      </c>
      <c r="C5" s="2">
        <f t="array" ref="C5">INDEX(Plate1_DNA_20211201!$B$22:$L$29,COLUMN(INDIRECT(LEFT(A5,1)&amp;1)),MID(A5,2,2))</f>
        <v>22.865</v>
      </c>
      <c r="D5" s="2">
        <f t="array" ref="D5">INDEX(Plate1_DNA_20220408!$B$22:$L$29,COLUMN(INDIRECT(LEFT(A5,1)&amp;1)),MID(A5,2,2))</f>
        <v>22.545</v>
      </c>
      <c r="E5" s="2" t="str">
        <f t="shared" si="1"/>
        <v>N</v>
      </c>
      <c r="F5" s="2">
        <f t="array" ref="F5">INDEX(Plate1_g0.1_1stPCR!$B$22:$L$29,COLUMN(INDIRECT(LEFT(A5,1)&amp;1)),MID(A5,2,2))</f>
        <v>17.917</v>
      </c>
      <c r="G5" s="2" t="str">
        <f t="shared" si="2"/>
        <v>Y</v>
      </c>
      <c r="H5" s="1" t="s">
        <v>19</v>
      </c>
      <c r="I5" s="1">
        <v>6000.0</v>
      </c>
      <c r="J5" s="1">
        <v>800.0</v>
      </c>
      <c r="K5" s="1">
        <v>3500.0</v>
      </c>
      <c r="L5" s="2" t="str">
        <f t="shared" si="3"/>
        <v>Y</v>
      </c>
      <c r="M5" s="1" t="str">
        <f t="shared" si="4"/>
        <v>NYYY</v>
      </c>
      <c r="N5" s="1" t="s">
        <v>20</v>
      </c>
      <c r="O5" s="2"/>
      <c r="P5" s="1" t="s">
        <v>28</v>
      </c>
      <c r="Q5" s="1" t="s">
        <v>29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30</v>
      </c>
      <c r="B6" s="3" t="s">
        <v>31</v>
      </c>
      <c r="C6" s="2">
        <f t="array" ref="C6">INDEX(Plate1_DNA_20211201!$B$22:$L$29,COLUMN(INDIRECT(LEFT(A6,1)&amp;1)),MID(A6,2,2))</f>
        <v>6.518</v>
      </c>
      <c r="D6" s="2">
        <f t="array" ref="D6">INDEX(Plate1_DNA_20220408!$B$22:$L$29,COLUMN(INDIRECT(LEFT(A6,1)&amp;1)),MID(A6,2,2))</f>
        <v>5.775</v>
      </c>
      <c r="E6" s="2" t="str">
        <f t="shared" si="1"/>
        <v>N</v>
      </c>
      <c r="F6" s="2">
        <f t="array" ref="F6">INDEX(Plate1_g0.1_1stPCR!$B$22:$L$29,COLUMN(INDIRECT(LEFT(A6,1)&amp;1)),MID(A6,2,2))</f>
        <v>4.765</v>
      </c>
      <c r="G6" s="2" t="str">
        <f t="shared" si="2"/>
        <v>N</v>
      </c>
      <c r="H6" s="1" t="s">
        <v>19</v>
      </c>
      <c r="I6" s="1">
        <v>800.0</v>
      </c>
      <c r="J6" s="1">
        <v>6000.0</v>
      </c>
      <c r="K6" s="1">
        <v>3500.0</v>
      </c>
      <c r="L6" s="2" t="str">
        <f t="shared" si="3"/>
        <v>Y</v>
      </c>
      <c r="M6" s="1" t="str">
        <f t="shared" si="4"/>
        <v>NNYY</v>
      </c>
      <c r="N6" s="1" t="s">
        <v>29</v>
      </c>
      <c r="O6" s="2"/>
      <c r="P6" s="1" t="s">
        <v>32</v>
      </c>
      <c r="Q6" s="1" t="s">
        <v>33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34</v>
      </c>
      <c r="B7" s="3" t="s">
        <v>35</v>
      </c>
      <c r="C7" s="2">
        <f t="array" ref="C7">INDEX(Plate1_DNA_20211201!$B$22:$L$29,COLUMN(INDIRECT(LEFT(A7,1)&amp;1)),MID(A7,2,2))</f>
        <v>0.312</v>
      </c>
      <c r="D7" s="2">
        <f t="array" ref="D7">INDEX(Plate1_DNA_20220408!$B$22:$L$29,COLUMN(INDIRECT(LEFT(A7,1)&amp;1)),MID(A7,2,2))</f>
        <v>0.344</v>
      </c>
      <c r="E7" s="2" t="str">
        <f t="shared" si="1"/>
        <v>Y</v>
      </c>
      <c r="F7" s="2">
        <f t="array" ref="F7">INDEX(Plate1_g0.1_1stPCR!$B$22:$L$29,COLUMN(INDIRECT(LEFT(A7,1)&amp;1)),MID(A7,2,2))</f>
        <v>4.316</v>
      </c>
      <c r="G7" s="2" t="str">
        <f t="shared" si="2"/>
        <v>N</v>
      </c>
      <c r="H7" s="1" t="s">
        <v>15</v>
      </c>
      <c r="I7" s="1">
        <v>0.0</v>
      </c>
      <c r="J7" s="1">
        <v>0.0</v>
      </c>
      <c r="K7" s="1">
        <v>0.0</v>
      </c>
      <c r="L7" s="2" t="str">
        <f t="shared" si="3"/>
        <v>N</v>
      </c>
      <c r="M7" s="1" t="str">
        <f t="shared" si="4"/>
        <v>YNNN</v>
      </c>
      <c r="N7" s="1" t="s">
        <v>16</v>
      </c>
      <c r="O7" s="2"/>
      <c r="P7" s="1" t="s">
        <v>36</v>
      </c>
      <c r="Q7" s="1" t="s">
        <v>37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38</v>
      </c>
      <c r="B8" s="3" t="s">
        <v>39</v>
      </c>
      <c r="C8" s="2">
        <f t="array" ref="C8">INDEX(Plate1_DNA_20211201!$B$22:$L$29,COLUMN(INDIRECT(LEFT(A8,1)&amp;1)),MID(A8,2,2))</f>
        <v>0.43</v>
      </c>
      <c r="D8" s="2">
        <f t="array" ref="D8">INDEX(Plate1_DNA_20220408!$B$22:$L$29,COLUMN(INDIRECT(LEFT(A8,1)&amp;1)),MID(A8,2,2))</f>
        <v>0.483</v>
      </c>
      <c r="E8" s="2" t="str">
        <f t="shared" si="1"/>
        <v>Y</v>
      </c>
      <c r="F8" s="2">
        <f t="array" ref="F8">INDEX(Plate1_g0.1_1stPCR!$B$22:$L$29,COLUMN(INDIRECT(LEFT(A8,1)&amp;1)),MID(A8,2,2))</f>
        <v>3.816</v>
      </c>
      <c r="G8" s="2" t="str">
        <f t="shared" si="2"/>
        <v>N</v>
      </c>
      <c r="H8" s="1" t="s">
        <v>19</v>
      </c>
      <c r="I8" s="1">
        <v>800.0</v>
      </c>
      <c r="J8" s="1">
        <v>0.0</v>
      </c>
      <c r="K8" s="1">
        <v>0.0</v>
      </c>
      <c r="L8" s="2" t="str">
        <f t="shared" si="3"/>
        <v>N</v>
      </c>
      <c r="M8" s="1" t="str">
        <f t="shared" si="4"/>
        <v>YNYN</v>
      </c>
      <c r="N8" s="1" t="s">
        <v>40</v>
      </c>
      <c r="O8" s="2"/>
      <c r="P8" s="1" t="s">
        <v>41</v>
      </c>
      <c r="Q8" s="1" t="s">
        <v>29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42</v>
      </c>
      <c r="B9" s="3" t="s">
        <v>43</v>
      </c>
      <c r="C9" s="2">
        <f t="array" ref="C9">INDEX(Plate1_DNA_20211201!$B$22:$L$29,COLUMN(INDIRECT(LEFT(A9,1)&amp;1)),MID(A9,2,2))</f>
        <v>0.515</v>
      </c>
      <c r="D9" s="2">
        <f t="array" ref="D9">INDEX(Plate1_DNA_20220408!$B$22:$L$29,COLUMN(INDIRECT(LEFT(A9,1)&amp;1)),MID(A9,2,2))</f>
        <v>0.493</v>
      </c>
      <c r="E9" s="2" t="str">
        <f t="shared" si="1"/>
        <v>Y</v>
      </c>
      <c r="F9" s="2">
        <f t="array" ref="F9">INDEX(Plate1_g0.1_1stPCR!$B$22:$L$29,COLUMN(INDIRECT(LEFT(A9,1)&amp;1)),MID(A9,2,2))</f>
        <v>4.503</v>
      </c>
      <c r="G9" s="2" t="str">
        <f t="shared" si="2"/>
        <v>N</v>
      </c>
      <c r="H9" s="1" t="s">
        <v>19</v>
      </c>
      <c r="I9" s="1">
        <v>800.0</v>
      </c>
      <c r="J9" s="1">
        <v>0.0</v>
      </c>
      <c r="K9" s="1">
        <v>0.0</v>
      </c>
      <c r="L9" s="2" t="str">
        <f t="shared" si="3"/>
        <v>N</v>
      </c>
      <c r="M9" s="1" t="str">
        <f t="shared" si="4"/>
        <v>YNYN</v>
      </c>
      <c r="N9" s="1" t="s">
        <v>40</v>
      </c>
      <c r="O9" s="2"/>
      <c r="P9" s="1" t="s">
        <v>44</v>
      </c>
      <c r="Q9" s="1" t="s">
        <v>22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45</v>
      </c>
      <c r="B10" s="3" t="s">
        <v>46</v>
      </c>
      <c r="C10" s="2">
        <f t="array" ref="C10">INDEX(Plate1_DNA_20211201!$B$22:$L$29,COLUMN(INDIRECT(LEFT(A10,1)&amp;1)),MID(A10,2,2))</f>
        <v>0.282</v>
      </c>
      <c r="D10" s="2">
        <f t="array" ref="D10">INDEX(Plate1_DNA_20220408!$B$22:$L$29,COLUMN(INDIRECT(LEFT(A10,1)&amp;1)),MID(A10,2,2))</f>
        <v>0.299</v>
      </c>
      <c r="E10" s="2" t="str">
        <f t="shared" si="1"/>
        <v>Y</v>
      </c>
      <c r="F10" s="2">
        <f t="array" ref="F10">INDEX(Plate1_g0.1_1stPCR!$B$22:$L$29,COLUMN(INDIRECT(LEFT(A10,1)&amp;1)),MID(A10,2,2))</f>
        <v>3.833</v>
      </c>
      <c r="G10" s="2" t="str">
        <f t="shared" si="2"/>
        <v>N</v>
      </c>
      <c r="H10" s="1" t="s">
        <v>15</v>
      </c>
      <c r="I10" s="1">
        <v>0.0</v>
      </c>
      <c r="J10" s="1">
        <v>0.0</v>
      </c>
      <c r="K10" s="1">
        <v>0.0</v>
      </c>
      <c r="L10" s="2" t="str">
        <f t="shared" si="3"/>
        <v>N</v>
      </c>
      <c r="M10" s="1" t="str">
        <f t="shared" si="4"/>
        <v>YNNN</v>
      </c>
      <c r="N10" s="1" t="s">
        <v>16</v>
      </c>
      <c r="O10" s="2"/>
      <c r="P10" s="1" t="s">
        <v>47</v>
      </c>
      <c r="Q10" s="1" t="s">
        <v>40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48</v>
      </c>
      <c r="B11" s="3" t="s">
        <v>49</v>
      </c>
      <c r="C11" s="2">
        <f t="array" ref="C11">INDEX(Plate1_DNA_20211201!$B$22:$L$29,COLUMN(INDIRECT(LEFT(A11,1)&amp;1)),MID(A11,2,2))</f>
        <v>3.744</v>
      </c>
      <c r="D11" s="2">
        <f t="array" ref="D11">INDEX(Plate1_DNA_20220408!$B$22:$L$29,COLUMN(INDIRECT(LEFT(A11,1)&amp;1)),MID(A11,2,2))</f>
        <v>4.347</v>
      </c>
      <c r="E11" s="2" t="str">
        <f t="shared" si="1"/>
        <v>N</v>
      </c>
      <c r="F11" s="2">
        <f t="array" ref="F11">INDEX(Plate1_g0.1_1stPCR!$B$22:$L$29,COLUMN(INDIRECT(LEFT(A11,1)&amp;1)),MID(A11,2,2))</f>
        <v>16.663</v>
      </c>
      <c r="G11" s="2" t="str">
        <f t="shared" si="2"/>
        <v>Y</v>
      </c>
      <c r="H11" s="1" t="s">
        <v>19</v>
      </c>
      <c r="I11" s="1">
        <v>800.0</v>
      </c>
      <c r="J11" s="1">
        <v>0.0</v>
      </c>
      <c r="K11" s="1">
        <v>0.0</v>
      </c>
      <c r="L11" s="2" t="str">
        <f t="shared" si="3"/>
        <v>N</v>
      </c>
      <c r="M11" s="1" t="str">
        <f t="shared" si="4"/>
        <v>NYYN</v>
      </c>
      <c r="N11" s="1" t="s">
        <v>40</v>
      </c>
      <c r="O11" s="2"/>
      <c r="P11" s="1" t="s">
        <v>50</v>
      </c>
      <c r="Q11" s="1" t="s">
        <v>51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52</v>
      </c>
      <c r="B12" s="3" t="s">
        <v>53</v>
      </c>
      <c r="C12" s="2">
        <f t="array" ref="C12">INDEX(Plate1_DNA_20211201!$B$22:$L$29,COLUMN(INDIRECT(LEFT(A12,1)&amp;1)),MID(A12,2,2))</f>
        <v>0.25</v>
      </c>
      <c r="D12" s="2">
        <f t="array" ref="D12">INDEX(Plate1_DNA_20220408!$B$22:$L$29,COLUMN(INDIRECT(LEFT(A12,1)&amp;1)),MID(A12,2,2))</f>
        <v>0.306</v>
      </c>
      <c r="E12" s="2" t="str">
        <f t="shared" si="1"/>
        <v>Y</v>
      </c>
      <c r="F12" s="2">
        <f t="array" ref="F12">INDEX(Plate1_g0.1_1stPCR!$B$22:$L$29,COLUMN(INDIRECT(LEFT(A12,1)&amp;1)),MID(A12,2,2))</f>
        <v>3.952</v>
      </c>
      <c r="G12" s="2" t="str">
        <f t="shared" si="2"/>
        <v>N</v>
      </c>
      <c r="H12" s="1" t="s">
        <v>15</v>
      </c>
      <c r="I12" s="1">
        <v>0.0</v>
      </c>
      <c r="J12" s="1">
        <v>0.0</v>
      </c>
      <c r="K12" s="1">
        <v>0.0</v>
      </c>
      <c r="L12" s="2" t="str">
        <f t="shared" si="3"/>
        <v>N</v>
      </c>
      <c r="M12" s="1" t="str">
        <f t="shared" si="4"/>
        <v>YNNN</v>
      </c>
      <c r="N12" s="1" t="s">
        <v>16</v>
      </c>
      <c r="O12" s="2"/>
      <c r="P12" s="1" t="s">
        <v>54</v>
      </c>
      <c r="Q12" s="1" t="s">
        <v>33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 t="s">
        <v>55</v>
      </c>
      <c r="B13" s="3" t="s">
        <v>56</v>
      </c>
      <c r="C13" s="2">
        <f t="array" ref="C13">INDEX(Plate1_DNA_20211201!$B$22:$L$29,COLUMN(INDIRECT(LEFT(A13,1)&amp;1)),MID(A13,2,2))</f>
        <v>20.136</v>
      </c>
      <c r="D13" s="2">
        <f t="array" ref="D13">INDEX(Plate1_DNA_20220408!$B$22:$L$29,COLUMN(INDIRECT(LEFT(A13,1)&amp;1)),MID(A13,2,2))</f>
        <v>19.31</v>
      </c>
      <c r="E13" s="2" t="str">
        <f t="shared" si="1"/>
        <v>N</v>
      </c>
      <c r="F13" s="2">
        <f t="array" ref="F13">INDEX(Plate1_g0.1_1stPCR!$B$22:$L$29,COLUMN(INDIRECT(LEFT(A13,1)&amp;1)),MID(A13,2,2))</f>
        <v>16.721</v>
      </c>
      <c r="G13" s="2" t="str">
        <f t="shared" si="2"/>
        <v>Y</v>
      </c>
      <c r="H13" s="1" t="s">
        <v>19</v>
      </c>
      <c r="I13" s="1">
        <v>6000.0</v>
      </c>
      <c r="J13" s="1">
        <v>800.0</v>
      </c>
      <c r="K13" s="1">
        <v>3500.0</v>
      </c>
      <c r="L13" s="2" t="str">
        <f t="shared" si="3"/>
        <v>Y</v>
      </c>
      <c r="M13" s="1" t="str">
        <f t="shared" si="4"/>
        <v>NYYY</v>
      </c>
      <c r="N13" s="1" t="s">
        <v>20</v>
      </c>
      <c r="O13" s="2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 t="s">
        <v>57</v>
      </c>
      <c r="B14" s="3" t="s">
        <v>58</v>
      </c>
      <c r="C14" s="2">
        <f t="array" ref="C14">INDEX(Plate1_DNA_20211201!$B$22:$L$29,COLUMN(INDIRECT(LEFT(A14,1)&amp;1)),MID(A14,2,2))</f>
        <v>20.84</v>
      </c>
      <c r="D14" s="2">
        <f t="array" ref="D14">INDEX(Plate1_DNA_20220408!$B$22:$L$29,COLUMN(INDIRECT(LEFT(A14,1)&amp;1)),MID(A14,2,2))</f>
        <v>18.582</v>
      </c>
      <c r="E14" s="2" t="str">
        <f t="shared" si="1"/>
        <v>N</v>
      </c>
      <c r="F14" s="2">
        <f t="array" ref="F14">INDEX(Plate1_g0.1_1stPCR!$B$22:$L$29,COLUMN(INDIRECT(LEFT(A14,1)&amp;1)),MID(A14,2,2))</f>
        <v>17.359</v>
      </c>
      <c r="G14" s="2" t="str">
        <f t="shared" si="2"/>
        <v>Y</v>
      </c>
      <c r="H14" s="1" t="s">
        <v>19</v>
      </c>
      <c r="I14" s="1">
        <v>6000.0</v>
      </c>
      <c r="J14" s="1">
        <v>3500.0</v>
      </c>
      <c r="K14" s="1">
        <v>800.0</v>
      </c>
      <c r="L14" s="2" t="str">
        <f t="shared" si="3"/>
        <v>Y</v>
      </c>
      <c r="M14" s="1" t="str">
        <f t="shared" si="4"/>
        <v>NYYY</v>
      </c>
      <c r="N14" s="1" t="s">
        <v>20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 t="s">
        <v>59</v>
      </c>
      <c r="B15" s="3" t="s">
        <v>60</v>
      </c>
      <c r="C15" s="2">
        <f t="array" ref="C15">INDEX(Plate1_DNA_20211201!$B$22:$L$29,COLUMN(INDIRECT(LEFT(A15,1)&amp;1)),MID(A15,2,2))</f>
        <v>0.868</v>
      </c>
      <c r="D15" s="2">
        <f t="array" ref="D15">INDEX(Plate1_DNA_20220408!$B$22:$L$29,COLUMN(INDIRECT(LEFT(A15,1)&amp;1)),MID(A15,2,2))</f>
        <v>0.895</v>
      </c>
      <c r="E15" s="2" t="str">
        <f t="shared" si="1"/>
        <v>Y</v>
      </c>
      <c r="F15" s="2">
        <f t="array" ref="F15">INDEX(Plate1_g0.1_1stPCR!$B$22:$L$29,COLUMN(INDIRECT(LEFT(A15,1)&amp;1)),MID(A15,2,2))</f>
        <v>7.018</v>
      </c>
      <c r="G15" s="2" t="str">
        <f t="shared" si="2"/>
        <v>Y</v>
      </c>
      <c r="H15" s="1" t="s">
        <v>19</v>
      </c>
      <c r="I15" s="1">
        <v>800.0</v>
      </c>
      <c r="J15" s="1">
        <v>0.0</v>
      </c>
      <c r="K15" s="1">
        <v>0.0</v>
      </c>
      <c r="L15" s="2" t="str">
        <f t="shared" si="3"/>
        <v>N</v>
      </c>
      <c r="M15" s="1" t="str">
        <f t="shared" si="4"/>
        <v>YYYN</v>
      </c>
      <c r="N15" s="2"/>
      <c r="O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 t="s">
        <v>61</v>
      </c>
      <c r="B16" s="3" t="s">
        <v>62</v>
      </c>
      <c r="C16" s="2">
        <f t="array" ref="C16">INDEX(Plate1_DNA_20211201!$B$22:$L$29,COLUMN(INDIRECT(LEFT(A16,1)&amp;1)),MID(A16,2,2))</f>
        <v>0.227</v>
      </c>
      <c r="D16" s="2">
        <f t="array" ref="D16">INDEX(Plate1_DNA_20220408!$B$22:$L$29,COLUMN(INDIRECT(LEFT(A16,1)&amp;1)),MID(A16,2,2))</f>
        <v>0.286</v>
      </c>
      <c r="E16" s="2" t="str">
        <f t="shared" si="1"/>
        <v>Y</v>
      </c>
      <c r="F16" s="2">
        <f t="array" ref="F16">INDEX(Plate1_g0.1_1stPCR!$B$22:$L$29,COLUMN(INDIRECT(LEFT(A16,1)&amp;1)),MID(A16,2,2))</f>
        <v>3.525</v>
      </c>
      <c r="G16" s="2" t="str">
        <f t="shared" si="2"/>
        <v>N</v>
      </c>
      <c r="H16" s="1" t="s">
        <v>15</v>
      </c>
      <c r="I16" s="1">
        <v>0.0</v>
      </c>
      <c r="J16" s="1">
        <v>0.0</v>
      </c>
      <c r="K16" s="1">
        <v>0.0</v>
      </c>
      <c r="L16" s="2" t="str">
        <f t="shared" si="3"/>
        <v>N</v>
      </c>
      <c r="M16" s="1" t="str">
        <f t="shared" si="4"/>
        <v>YNNN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 t="s">
        <v>63</v>
      </c>
      <c r="B17" s="3" t="s">
        <v>64</v>
      </c>
      <c r="C17" s="2">
        <f t="array" ref="C17">INDEX(Plate1_DNA_20211201!$B$22:$L$29,COLUMN(INDIRECT(LEFT(A17,1)&amp;1)),MID(A17,2,2))</f>
        <v>0.45</v>
      </c>
      <c r="D17" s="2">
        <f t="array" ref="D17">INDEX(Plate1_DNA_20220408!$B$22:$L$29,COLUMN(INDIRECT(LEFT(A17,1)&amp;1)),MID(A17,2,2))</f>
        <v>0.466</v>
      </c>
      <c r="E17" s="2" t="str">
        <f t="shared" si="1"/>
        <v>Y</v>
      </c>
      <c r="F17" s="2">
        <f t="array" ref="F17">INDEX(Plate1_g0.1_1stPCR!$B$22:$L$29,COLUMN(INDIRECT(LEFT(A17,1)&amp;1)),MID(A17,2,2))</f>
        <v>3.61</v>
      </c>
      <c r="G17" s="2" t="str">
        <f t="shared" si="2"/>
        <v>N</v>
      </c>
      <c r="H17" s="1" t="s">
        <v>15</v>
      </c>
      <c r="I17" s="1">
        <v>0.0</v>
      </c>
      <c r="J17" s="1">
        <v>0.0</v>
      </c>
      <c r="K17" s="1">
        <v>0.0</v>
      </c>
      <c r="L17" s="2" t="str">
        <f t="shared" si="3"/>
        <v>N</v>
      </c>
      <c r="M17" s="1" t="str">
        <f t="shared" si="4"/>
        <v>YNNN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 t="s">
        <v>65</v>
      </c>
      <c r="B18" s="3" t="s">
        <v>66</v>
      </c>
      <c r="C18" s="2">
        <f t="array" ref="C18">INDEX(Plate1_DNA_20211201!$B$22:$L$29,COLUMN(INDIRECT(LEFT(A18,1)&amp;1)),MID(A18,2,2))</f>
        <v>0.317</v>
      </c>
      <c r="D18" s="2">
        <f t="array" ref="D18">INDEX(Plate1_DNA_20220408!$B$22:$L$29,COLUMN(INDIRECT(LEFT(A18,1)&amp;1)),MID(A18,2,2))</f>
        <v>0.377</v>
      </c>
      <c r="E18" s="2" t="str">
        <f t="shared" si="1"/>
        <v>Y</v>
      </c>
      <c r="F18" s="2">
        <f t="array" ref="F18">INDEX(Plate1_g0.1_1stPCR!$B$22:$L$29,COLUMN(INDIRECT(LEFT(A18,1)&amp;1)),MID(A18,2,2))</f>
        <v>4.168</v>
      </c>
      <c r="G18" s="2" t="str">
        <f t="shared" si="2"/>
        <v>N</v>
      </c>
      <c r="H18" s="1" t="s">
        <v>15</v>
      </c>
      <c r="I18" s="1">
        <v>0.0</v>
      </c>
      <c r="J18" s="1">
        <v>0.0</v>
      </c>
      <c r="K18" s="1">
        <v>0.0</v>
      </c>
      <c r="L18" s="2" t="str">
        <f t="shared" si="3"/>
        <v>N</v>
      </c>
      <c r="M18" s="1" t="str">
        <f t="shared" si="4"/>
        <v>YNNN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 t="s">
        <v>67</v>
      </c>
      <c r="B19" s="3" t="s">
        <v>68</v>
      </c>
      <c r="C19" s="2">
        <f t="array" ref="C19">INDEX(Plate1_DNA_20211201!$B$22:$L$29,COLUMN(INDIRECT(LEFT(A19,1)&amp;1)),MID(A19,2,2))</f>
        <v>1.284</v>
      </c>
      <c r="D19" s="2">
        <f t="array" ref="D19">INDEX(Plate1_DNA_20220408!$B$22:$L$29,COLUMN(INDIRECT(LEFT(A19,1)&amp;1)),MID(A19,2,2))</f>
        <v>1.375</v>
      </c>
      <c r="E19" s="2" t="str">
        <f t="shared" si="1"/>
        <v>N</v>
      </c>
      <c r="F19" s="2">
        <f t="array" ref="F19">INDEX(Plate1_g0.1_1stPCR!$B$22:$L$29,COLUMN(INDIRECT(LEFT(A19,1)&amp;1)),MID(A19,2,2))</f>
        <v>3.62</v>
      </c>
      <c r="G19" s="2" t="str">
        <f t="shared" si="2"/>
        <v>N</v>
      </c>
      <c r="H19" s="1" t="s">
        <v>19</v>
      </c>
      <c r="I19" s="1">
        <v>800.0</v>
      </c>
      <c r="J19" s="1">
        <v>6000.0</v>
      </c>
      <c r="K19" s="1">
        <v>3500.0</v>
      </c>
      <c r="L19" s="2" t="str">
        <f t="shared" si="3"/>
        <v>Y</v>
      </c>
      <c r="M19" s="1" t="str">
        <f t="shared" si="4"/>
        <v>NNYY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 t="s">
        <v>69</v>
      </c>
      <c r="B20" s="3" t="s">
        <v>70</v>
      </c>
      <c r="C20" s="2">
        <f t="array" ref="C20">INDEX(Plate1_DNA_20211201!$B$22:$L$29,COLUMN(INDIRECT(LEFT(A20,1)&amp;1)),MID(A20,2,2))</f>
        <v>3.649</v>
      </c>
      <c r="D20" s="2">
        <f t="array" ref="D20">INDEX(Plate1_DNA_20220408!$B$22:$L$29,COLUMN(INDIRECT(LEFT(A20,1)&amp;1)),MID(A20,2,2))</f>
        <v>2.75</v>
      </c>
      <c r="E20" s="2" t="str">
        <f t="shared" si="1"/>
        <v>N</v>
      </c>
      <c r="F20" s="2">
        <f t="array" ref="F20">INDEX(Plate1_g0.1_1stPCR!$B$22:$L$29,COLUMN(INDIRECT(LEFT(A20,1)&amp;1)),MID(A20,2,2))</f>
        <v>16.35</v>
      </c>
      <c r="G20" s="2" t="str">
        <f t="shared" si="2"/>
        <v>Y</v>
      </c>
      <c r="H20" s="1" t="s">
        <v>19</v>
      </c>
      <c r="I20" s="1">
        <v>6000.0</v>
      </c>
      <c r="J20" s="1">
        <v>3500.0</v>
      </c>
      <c r="K20" s="1">
        <v>800.0</v>
      </c>
      <c r="L20" s="2" t="str">
        <f t="shared" si="3"/>
        <v>Y</v>
      </c>
      <c r="M20" s="1" t="str">
        <f t="shared" si="4"/>
        <v>NYYY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 t="s">
        <v>71</v>
      </c>
      <c r="B21" s="3" t="s">
        <v>72</v>
      </c>
      <c r="C21" s="2">
        <f t="array" ref="C21">INDEX(Plate1_DNA_20211201!$B$22:$L$29,COLUMN(INDIRECT(LEFT(A21,1)&amp;1)),MID(A21,2,2))</f>
        <v>0.267</v>
      </c>
      <c r="D21" s="2">
        <f t="array" ref="D21">INDEX(Plate1_DNA_20220408!$B$22:$L$29,COLUMN(INDIRECT(LEFT(A21,1)&amp;1)),MID(A21,2,2))</f>
        <v>0.294</v>
      </c>
      <c r="E21" s="2" t="str">
        <f t="shared" si="1"/>
        <v>Y</v>
      </c>
      <c r="F21" s="2">
        <f t="array" ref="F21">INDEX(Plate1_g0.1_1stPCR!$B$22:$L$29,COLUMN(INDIRECT(LEFT(A21,1)&amp;1)),MID(A21,2,2))</f>
        <v>3.493</v>
      </c>
      <c r="G21" s="2" t="str">
        <f t="shared" si="2"/>
        <v>N</v>
      </c>
      <c r="H21" s="1" t="s">
        <v>19</v>
      </c>
      <c r="I21" s="1">
        <v>10000.0</v>
      </c>
      <c r="J21" s="1">
        <v>0.0</v>
      </c>
      <c r="K21" s="1">
        <v>0.0</v>
      </c>
      <c r="L21" s="2" t="str">
        <f t="shared" si="3"/>
        <v>N</v>
      </c>
      <c r="M21" s="1" t="str">
        <f t="shared" si="4"/>
        <v>YNYN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 t="s">
        <v>73</v>
      </c>
      <c r="B22" s="3" t="s">
        <v>74</v>
      </c>
      <c r="C22" s="2">
        <f t="array" ref="C22">INDEX(Plate1_DNA_20211201!$B$22:$L$29,COLUMN(INDIRECT(LEFT(A22,1)&amp;1)),MID(A22,2,2))</f>
        <v>4.183</v>
      </c>
      <c r="D22" s="2">
        <f t="array" ref="D22">INDEX(Plate1_DNA_20220408!$B$22:$L$29,COLUMN(INDIRECT(LEFT(A22,1)&amp;1)),MID(A22,2,2))</f>
        <v>4.155</v>
      </c>
      <c r="E22" s="2" t="str">
        <f t="shared" si="1"/>
        <v>N</v>
      </c>
      <c r="F22" s="2">
        <f t="array" ref="F22">INDEX(Plate1_g0.1_1stPCR!$B$22:$L$29,COLUMN(INDIRECT(LEFT(A22,1)&amp;1)),MID(A22,2,2))</f>
        <v>15.454</v>
      </c>
      <c r="G22" s="2" t="str">
        <f t="shared" si="2"/>
        <v>Y</v>
      </c>
      <c r="H22" s="1" t="s">
        <v>19</v>
      </c>
      <c r="I22" s="1">
        <v>800.0</v>
      </c>
      <c r="J22" s="1">
        <v>6000.0</v>
      </c>
      <c r="K22" s="1">
        <v>3500.0</v>
      </c>
      <c r="L22" s="2" t="str">
        <f t="shared" si="3"/>
        <v>Y</v>
      </c>
      <c r="M22" s="1" t="str">
        <f t="shared" si="4"/>
        <v>NYYY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 t="s">
        <v>75</v>
      </c>
      <c r="B23" s="3" t="s">
        <v>76</v>
      </c>
      <c r="C23" s="2">
        <f t="array" ref="C23">INDEX(Plate1_DNA_20211201!$B$22:$L$29,COLUMN(INDIRECT(LEFT(A23,1)&amp;1)),MID(A23,2,2))</f>
        <v>0.478</v>
      </c>
      <c r="D23" s="2">
        <f t="array" ref="D23">INDEX(Plate1_DNA_20220408!$B$22:$L$29,COLUMN(INDIRECT(LEFT(A23,1)&amp;1)),MID(A23,2,2))</f>
        <v>0.559</v>
      </c>
      <c r="E23" s="2" t="str">
        <f t="shared" si="1"/>
        <v>Y</v>
      </c>
      <c r="F23" s="2">
        <f t="array" ref="F23">INDEX(Plate1_g0.1_1stPCR!$B$22:$L$29,COLUMN(INDIRECT(LEFT(A23,1)&amp;1)),MID(A23,2,2))</f>
        <v>5.236</v>
      </c>
      <c r="G23" s="2" t="str">
        <f t="shared" si="2"/>
        <v>Y</v>
      </c>
      <c r="H23" s="1" t="s">
        <v>19</v>
      </c>
      <c r="I23" s="1">
        <v>6000.0</v>
      </c>
      <c r="J23" s="1">
        <v>800.0</v>
      </c>
      <c r="K23" s="1">
        <v>0.0</v>
      </c>
      <c r="L23" s="2" t="str">
        <f t="shared" si="3"/>
        <v>Y</v>
      </c>
      <c r="M23" s="1" t="str">
        <f t="shared" si="4"/>
        <v>YYYY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 t="s">
        <v>77</v>
      </c>
      <c r="B24" s="3" t="s">
        <v>78</v>
      </c>
      <c r="C24" s="2">
        <f t="array" ref="C24">INDEX(Plate1_DNA_20211201!$B$22:$L$29,COLUMN(INDIRECT(LEFT(A24,1)&amp;1)),MID(A24,2,2))</f>
        <v>3.777</v>
      </c>
      <c r="D24" s="2">
        <f t="array" ref="D24">INDEX(Plate1_DNA_20220408!$B$22:$L$29,COLUMN(INDIRECT(LEFT(A24,1)&amp;1)),MID(A24,2,2))</f>
        <v>3.397</v>
      </c>
      <c r="E24" s="2" t="str">
        <f t="shared" si="1"/>
        <v>N</v>
      </c>
      <c r="F24" s="2">
        <f t="array" ref="F24">INDEX(Plate1_g0.1_1stPCR!$B$22:$L$29,COLUMN(INDIRECT(LEFT(A24,1)&amp;1)),MID(A24,2,2))</f>
        <v>16.09</v>
      </c>
      <c r="G24" s="2" t="str">
        <f t="shared" si="2"/>
        <v>Y</v>
      </c>
      <c r="H24" s="1" t="s">
        <v>19</v>
      </c>
      <c r="I24" s="1">
        <v>800.0</v>
      </c>
      <c r="J24" s="1">
        <v>0.0</v>
      </c>
      <c r="K24" s="1">
        <v>0.0</v>
      </c>
      <c r="L24" s="2" t="str">
        <f t="shared" si="3"/>
        <v>N</v>
      </c>
      <c r="M24" s="1" t="str">
        <f t="shared" si="4"/>
        <v>NYYN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 t="s">
        <v>79</v>
      </c>
      <c r="B25" s="3" t="s">
        <v>80</v>
      </c>
      <c r="C25" s="2">
        <f t="array" ref="C25">INDEX(Plate1_DNA_20211201!$B$22:$L$29,COLUMN(INDIRECT(LEFT(A25,1)&amp;1)),MID(A25,2,2))</f>
        <v>7.695</v>
      </c>
      <c r="D25" s="2">
        <f t="array" ref="D25">INDEX(Plate1_DNA_20220408!$B$22:$L$29,COLUMN(INDIRECT(LEFT(A25,1)&amp;1)),MID(A25,2,2))</f>
        <v>7.178</v>
      </c>
      <c r="E25" s="2" t="str">
        <f t="shared" si="1"/>
        <v>N</v>
      </c>
      <c r="F25" s="2">
        <f t="array" ref="F25">INDEX(Plate1_g0.1_1stPCR!$B$22:$L$29,COLUMN(INDIRECT(LEFT(A25,1)&amp;1)),MID(A25,2,2))</f>
        <v>20.607</v>
      </c>
      <c r="G25" s="2" t="str">
        <f t="shared" si="2"/>
        <v>Y</v>
      </c>
      <c r="H25" s="1" t="s">
        <v>19</v>
      </c>
      <c r="I25" s="1">
        <v>800.0</v>
      </c>
      <c r="J25" s="1">
        <v>6000.0</v>
      </c>
      <c r="K25" s="1">
        <v>3500.0</v>
      </c>
      <c r="L25" s="2" t="str">
        <f t="shared" si="3"/>
        <v>Y</v>
      </c>
      <c r="M25" s="1" t="str">
        <f t="shared" si="4"/>
        <v>NYYY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 t="s">
        <v>81</v>
      </c>
      <c r="B26" s="3" t="s">
        <v>82</v>
      </c>
      <c r="C26" s="2">
        <f t="array" ref="C26">INDEX(Plate1_DNA_20211201!$B$22:$L$29,COLUMN(INDIRECT(LEFT(A26,1)&amp;1)),MID(A26,2,2))</f>
        <v>12.525</v>
      </c>
      <c r="D26" s="2">
        <f t="array" ref="D26">INDEX(Plate1_DNA_20220408!$B$22:$L$29,COLUMN(INDIRECT(LEFT(A26,1)&amp;1)),MID(A26,2,2))</f>
        <v>10.738</v>
      </c>
      <c r="E26" s="2" t="str">
        <f t="shared" si="1"/>
        <v>N</v>
      </c>
      <c r="F26" s="2">
        <f t="array" ref="F26">INDEX(Plate1_g0.1_1stPCR!$B$22:$L$29,COLUMN(INDIRECT(LEFT(A26,1)&amp;1)),MID(A26,2,2))</f>
        <v>24.812</v>
      </c>
      <c r="G26" s="2" t="str">
        <f t="shared" si="2"/>
        <v>Y</v>
      </c>
      <c r="H26" s="1" t="s">
        <v>19</v>
      </c>
      <c r="I26" s="1">
        <v>800.0</v>
      </c>
      <c r="J26" s="1">
        <v>6000.0</v>
      </c>
      <c r="K26" s="1">
        <v>3500.0</v>
      </c>
      <c r="L26" s="2" t="str">
        <f t="shared" si="3"/>
        <v>Y</v>
      </c>
      <c r="M26" s="1" t="str">
        <f t="shared" si="4"/>
        <v>NYYY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 t="s">
        <v>83</v>
      </c>
      <c r="B27" s="3" t="s">
        <v>84</v>
      </c>
      <c r="C27" s="2">
        <f t="array" ref="C27">INDEX(Plate1_DNA_20211201!$B$22:$L$29,COLUMN(INDIRECT(LEFT(A27,1)&amp;1)),MID(A27,2,2))</f>
        <v>0.245</v>
      </c>
      <c r="D27" s="2">
        <f t="array" ref="D27">INDEX(Plate1_DNA_20220408!$B$22:$L$29,COLUMN(INDIRECT(LEFT(A27,1)&amp;1)),MID(A27,2,2))</f>
        <v>0.291</v>
      </c>
      <c r="E27" s="2" t="str">
        <f t="shared" si="1"/>
        <v>Y</v>
      </c>
      <c r="F27" s="2">
        <f t="array" ref="F27">INDEX(Plate1_g0.1_1stPCR!$B$22:$L$29,COLUMN(INDIRECT(LEFT(A27,1)&amp;1)),MID(A27,2,2))</f>
        <v>3.644</v>
      </c>
      <c r="G27" s="2" t="str">
        <f t="shared" si="2"/>
        <v>N</v>
      </c>
      <c r="H27" s="1" t="s">
        <v>15</v>
      </c>
      <c r="I27" s="1">
        <v>0.0</v>
      </c>
      <c r="J27" s="1">
        <v>0.0</v>
      </c>
      <c r="K27" s="1">
        <v>0.0</v>
      </c>
      <c r="L27" s="2" t="str">
        <f t="shared" si="3"/>
        <v>N</v>
      </c>
      <c r="M27" s="1" t="str">
        <f t="shared" si="4"/>
        <v>YNNN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" t="s">
        <v>85</v>
      </c>
      <c r="B28" s="3" t="s">
        <v>86</v>
      </c>
      <c r="C28" s="2">
        <f t="array" ref="C28">INDEX(Plate1_DNA_20211201!$B$22:$L$29,COLUMN(INDIRECT(LEFT(A28,1)&amp;1)),MID(A28,2,2))</f>
        <v>1.958</v>
      </c>
      <c r="D28" s="2">
        <f t="array" ref="D28">INDEX(Plate1_DNA_20220408!$B$22:$L$29,COLUMN(INDIRECT(LEFT(A28,1)&amp;1)),MID(A28,2,2))</f>
        <v>1.818</v>
      </c>
      <c r="E28" s="2" t="str">
        <f t="shared" si="1"/>
        <v>N</v>
      </c>
      <c r="F28" s="2">
        <f t="array" ref="F28">INDEX(Plate1_g0.1_1stPCR!$B$22:$L$29,COLUMN(INDIRECT(LEFT(A28,1)&amp;1)),MID(A28,2,2))</f>
        <v>11.908</v>
      </c>
      <c r="G28" s="2" t="str">
        <f t="shared" si="2"/>
        <v>Y</v>
      </c>
      <c r="H28" s="1" t="s">
        <v>19</v>
      </c>
      <c r="I28" s="1">
        <v>800.0</v>
      </c>
      <c r="J28" s="1">
        <v>6000.0</v>
      </c>
      <c r="K28" s="1">
        <v>3500.0</v>
      </c>
      <c r="L28" s="2" t="str">
        <f t="shared" si="3"/>
        <v>Y</v>
      </c>
      <c r="M28" s="1" t="str">
        <f t="shared" si="4"/>
        <v>NYYY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" t="s">
        <v>87</v>
      </c>
      <c r="B29" s="3" t="s">
        <v>88</v>
      </c>
      <c r="C29" s="2">
        <f t="array" ref="C29">INDEX(Plate1_DNA_20211201!$B$22:$L$29,COLUMN(INDIRECT(LEFT(A29,1)&amp;1)),MID(A29,2,2))</f>
        <v>2.061</v>
      </c>
      <c r="D29" s="2">
        <f t="array" ref="D29">INDEX(Plate1_DNA_20220408!$B$22:$L$29,COLUMN(INDIRECT(LEFT(A29,1)&amp;1)),MID(A29,2,2))</f>
        <v>1.724</v>
      </c>
      <c r="E29" s="2" t="str">
        <f t="shared" si="1"/>
        <v>N</v>
      </c>
      <c r="F29" s="2">
        <f t="array" ref="F29">INDEX(Plate1_g0.1_1stPCR!$B$22:$L$29,COLUMN(INDIRECT(LEFT(A29,1)&amp;1)),MID(A29,2,2))</f>
        <v>11.085</v>
      </c>
      <c r="G29" s="2" t="str">
        <f t="shared" si="2"/>
        <v>Y</v>
      </c>
      <c r="H29" s="1" t="s">
        <v>19</v>
      </c>
      <c r="I29" s="1">
        <v>3500.0</v>
      </c>
      <c r="J29" s="1">
        <v>800.0</v>
      </c>
      <c r="K29" s="1">
        <v>6000.0</v>
      </c>
      <c r="L29" s="2" t="str">
        <f t="shared" si="3"/>
        <v>Y</v>
      </c>
      <c r="M29" s="1" t="str">
        <f t="shared" si="4"/>
        <v>NYYY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" t="s">
        <v>89</v>
      </c>
      <c r="B30" s="3" t="s">
        <v>90</v>
      </c>
      <c r="C30" s="2">
        <f t="array" ref="C30">INDEX(Plate1_DNA_20211201!$B$22:$L$29,COLUMN(INDIRECT(LEFT(A30,1)&amp;1)),MID(A30,2,2))</f>
        <v>0.721</v>
      </c>
      <c r="D30" s="2">
        <f t="array" ref="D30">INDEX(Plate1_DNA_20220408!$B$22:$L$29,COLUMN(INDIRECT(LEFT(A30,1)&amp;1)),MID(A30,2,2))</f>
        <v>0.66</v>
      </c>
      <c r="E30" s="2" t="str">
        <f t="shared" si="1"/>
        <v>Y</v>
      </c>
      <c r="F30" s="2">
        <f t="array" ref="F30">INDEX(Plate1_g0.1_1stPCR!$B$22:$L$29,COLUMN(INDIRECT(LEFT(A30,1)&amp;1)),MID(A30,2,2))</f>
        <v>5.724</v>
      </c>
      <c r="G30" s="2" t="str">
        <f t="shared" si="2"/>
        <v>Y</v>
      </c>
      <c r="H30" s="1" t="s">
        <v>19</v>
      </c>
      <c r="I30" s="1">
        <v>800.0</v>
      </c>
      <c r="J30" s="1">
        <v>6000.0</v>
      </c>
      <c r="K30" s="1">
        <v>0.0</v>
      </c>
      <c r="L30" s="2" t="str">
        <f t="shared" si="3"/>
        <v>Y</v>
      </c>
      <c r="M30" s="1" t="str">
        <f t="shared" si="4"/>
        <v>YYYY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" t="s">
        <v>91</v>
      </c>
      <c r="B31" s="3" t="s">
        <v>92</v>
      </c>
      <c r="C31" s="2">
        <f t="array" ref="C31">INDEX(Plate1_DNA_20211201!$B$22:$L$29,COLUMN(INDIRECT(LEFT(A31,1)&amp;1)),MID(A31,2,2))</f>
        <v>0.275</v>
      </c>
      <c r="D31" s="2">
        <f t="array" ref="D31">INDEX(Plate1_DNA_20220408!$B$22:$L$29,COLUMN(INDIRECT(LEFT(A31,1)&amp;1)),MID(A31,2,2))</f>
        <v>0.299</v>
      </c>
      <c r="E31" s="2" t="str">
        <f t="shared" si="1"/>
        <v>Y</v>
      </c>
      <c r="F31" s="2">
        <f t="array" ref="F31">INDEX(Plate1_g0.1_1stPCR!$B$22:$L$29,COLUMN(INDIRECT(LEFT(A31,1)&amp;1)),MID(A31,2,2))</f>
        <v>3.661</v>
      </c>
      <c r="G31" s="2" t="str">
        <f t="shared" si="2"/>
        <v>N</v>
      </c>
      <c r="H31" s="1" t="s">
        <v>15</v>
      </c>
      <c r="I31" s="1">
        <v>0.0</v>
      </c>
      <c r="J31" s="1">
        <v>0.0</v>
      </c>
      <c r="K31" s="1">
        <v>0.0</v>
      </c>
      <c r="L31" s="2" t="str">
        <f t="shared" si="3"/>
        <v>N</v>
      </c>
      <c r="M31" s="1" t="str">
        <f t="shared" si="4"/>
        <v>YNNN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1" t="s">
        <v>93</v>
      </c>
      <c r="B32" s="3" t="s">
        <v>94</v>
      </c>
      <c r="C32" s="2">
        <f t="array" ref="C32">INDEX(Plate1_DNA_20211201!$B$22:$L$29,COLUMN(INDIRECT(LEFT(A32,1)&amp;1)),MID(A32,2,2))</f>
        <v>6.751</v>
      </c>
      <c r="D32" s="2">
        <f t="array" ref="D32">INDEX(Plate1_DNA_20220408!$B$22:$L$29,COLUMN(INDIRECT(LEFT(A32,1)&amp;1)),MID(A32,2,2))</f>
        <v>6.361</v>
      </c>
      <c r="E32" s="2" t="str">
        <f t="shared" si="1"/>
        <v>N</v>
      </c>
      <c r="F32" s="2">
        <f t="array" ref="F32">INDEX(Plate1_g0.1_1stPCR!$B$22:$L$29,COLUMN(INDIRECT(LEFT(A32,1)&amp;1)),MID(A32,2,2))</f>
        <v>19.767</v>
      </c>
      <c r="G32" s="2" t="str">
        <f t="shared" si="2"/>
        <v>Y</v>
      </c>
      <c r="H32" s="1" t="s">
        <v>19</v>
      </c>
      <c r="I32" s="1">
        <v>6000.0</v>
      </c>
      <c r="J32" s="1">
        <v>3500.0</v>
      </c>
      <c r="K32" s="1">
        <v>800.0</v>
      </c>
      <c r="L32" s="2" t="str">
        <f t="shared" si="3"/>
        <v>Y</v>
      </c>
      <c r="M32" s="1" t="str">
        <f t="shared" si="4"/>
        <v>NYYY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" t="s">
        <v>95</v>
      </c>
      <c r="B33" s="3" t="s">
        <v>96</v>
      </c>
      <c r="C33" s="2">
        <f t="array" ref="C33">INDEX(Plate1_DNA_20211201!$B$22:$L$29,COLUMN(INDIRECT(LEFT(A33,1)&amp;1)),MID(A33,2,2))</f>
        <v>3.319</v>
      </c>
      <c r="D33" s="2">
        <f t="array" ref="D33">INDEX(Plate1_DNA_20220408!$B$22:$L$29,COLUMN(INDIRECT(LEFT(A33,1)&amp;1)),MID(A33,2,2))</f>
        <v>3.718</v>
      </c>
      <c r="E33" s="2" t="str">
        <f t="shared" si="1"/>
        <v>N</v>
      </c>
      <c r="F33" s="2">
        <f t="array" ref="F33">INDEX(Plate1_g0.1_1stPCR!$B$22:$L$29,COLUMN(INDIRECT(LEFT(A33,1)&amp;1)),MID(A33,2,2))</f>
        <v>14.716</v>
      </c>
      <c r="G33" s="2" t="str">
        <f t="shared" si="2"/>
        <v>Y</v>
      </c>
      <c r="H33" s="1" t="s">
        <v>19</v>
      </c>
      <c r="I33" s="1">
        <v>6000.0</v>
      </c>
      <c r="J33" s="1">
        <v>800.0</v>
      </c>
      <c r="K33" s="1">
        <v>2500.0</v>
      </c>
      <c r="L33" s="2" t="str">
        <f t="shared" si="3"/>
        <v>Y</v>
      </c>
      <c r="M33" s="1" t="str">
        <f t="shared" si="4"/>
        <v>NYYY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1" t="s">
        <v>97</v>
      </c>
      <c r="B34" s="3" t="s">
        <v>98</v>
      </c>
      <c r="C34" s="2">
        <f t="array" ref="C34">INDEX(Plate1_DNA_20211201!$B$22:$L$29,COLUMN(INDIRECT(LEFT(A34,1)&amp;1)),MID(A34,2,2))</f>
        <v>2.454</v>
      </c>
      <c r="D34" s="2">
        <f t="array" ref="D34">INDEX(Plate1_DNA_20220408!$B$22:$L$29,COLUMN(INDIRECT(LEFT(A34,1)&amp;1)),MID(A34,2,2))</f>
        <v>2.404</v>
      </c>
      <c r="E34" s="2" t="str">
        <f t="shared" si="1"/>
        <v>N</v>
      </c>
      <c r="F34" s="2">
        <f t="array" ref="F34">INDEX(Plate1_g0.1_1stPCR!$B$22:$L$29,COLUMN(INDIRECT(LEFT(A34,1)&amp;1)),MID(A34,2,2))</f>
        <v>15.427</v>
      </c>
      <c r="G34" s="2" t="str">
        <f t="shared" si="2"/>
        <v>Y</v>
      </c>
      <c r="H34" s="1" t="s">
        <v>19</v>
      </c>
      <c r="I34" s="1">
        <v>800.0</v>
      </c>
      <c r="J34" s="1">
        <v>0.0</v>
      </c>
      <c r="K34" s="1">
        <v>0.0</v>
      </c>
      <c r="L34" s="2" t="str">
        <f t="shared" si="3"/>
        <v>N</v>
      </c>
      <c r="M34" s="1" t="str">
        <f t="shared" si="4"/>
        <v>NYYN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1" t="s">
        <v>99</v>
      </c>
      <c r="B35" s="3" t="s">
        <v>100</v>
      </c>
      <c r="C35" s="2">
        <f t="array" ref="C35">INDEX(Plate1_DNA_20211201!$B$22:$L$29,COLUMN(INDIRECT(LEFT(A35,1)&amp;1)),MID(A35,2,2))</f>
        <v>1.214</v>
      </c>
      <c r="D35" s="2">
        <f t="array" ref="D35">INDEX(Plate1_DNA_20220408!$B$22:$L$29,COLUMN(INDIRECT(LEFT(A35,1)&amp;1)),MID(A35,2,2))</f>
        <v>1.125</v>
      </c>
      <c r="E35" s="2" t="str">
        <f t="shared" si="1"/>
        <v>N</v>
      </c>
      <c r="F35" s="2">
        <f t="array" ref="F35">INDEX(Plate1_g0.1_1stPCR!$B$22:$L$29,COLUMN(INDIRECT(LEFT(A35,1)&amp;1)),MID(A35,2,2))</f>
        <v>8.505</v>
      </c>
      <c r="G35" s="2" t="str">
        <f t="shared" si="2"/>
        <v>Y</v>
      </c>
      <c r="H35" s="1" t="s">
        <v>19</v>
      </c>
      <c r="I35" s="1">
        <v>800.0</v>
      </c>
      <c r="J35" s="1">
        <v>0.0</v>
      </c>
      <c r="K35" s="1">
        <v>0.0</v>
      </c>
      <c r="L35" s="2" t="str">
        <f t="shared" si="3"/>
        <v>N</v>
      </c>
      <c r="M35" s="1" t="str">
        <f t="shared" si="4"/>
        <v>NYYN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1" t="s">
        <v>101</v>
      </c>
      <c r="B36" s="3" t="s">
        <v>102</v>
      </c>
      <c r="C36" s="2">
        <f t="array" ref="C36">INDEX(Plate1_DNA_20211201!$B$22:$L$29,COLUMN(INDIRECT(LEFT(A36,1)&amp;1)),MID(A36,2,2))</f>
        <v>2.499</v>
      </c>
      <c r="D36" s="2">
        <f t="array" ref="D36">INDEX(Plate1_DNA_20220408!$B$22:$L$29,COLUMN(INDIRECT(LEFT(A36,1)&amp;1)),MID(A36,2,2))</f>
        <v>1.896</v>
      </c>
      <c r="E36" s="2" t="str">
        <f t="shared" si="1"/>
        <v>N</v>
      </c>
      <c r="F36" s="2">
        <f t="array" ref="F36">INDEX(Plate1_g0.1_1stPCR!$B$22:$L$29,COLUMN(INDIRECT(LEFT(A36,1)&amp;1)),MID(A36,2,2))</f>
        <v>12.794</v>
      </c>
      <c r="G36" s="2" t="str">
        <f t="shared" si="2"/>
        <v>Y</v>
      </c>
      <c r="H36" s="1" t="s">
        <v>19</v>
      </c>
      <c r="I36" s="1">
        <v>800.0</v>
      </c>
      <c r="J36" s="1">
        <v>3500.0</v>
      </c>
      <c r="K36" s="1">
        <v>0.0</v>
      </c>
      <c r="L36" s="2" t="str">
        <f t="shared" si="3"/>
        <v>N</v>
      </c>
      <c r="M36" s="1" t="str">
        <f t="shared" si="4"/>
        <v>NYYN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" t="s">
        <v>103</v>
      </c>
      <c r="B37" s="3" t="s">
        <v>104</v>
      </c>
      <c r="C37" s="2">
        <f t="array" ref="C37">INDEX(Plate1_DNA_20211201!$B$22:$L$29,COLUMN(INDIRECT(LEFT(A37,1)&amp;1)),MID(A37,2,2))</f>
        <v>0.415</v>
      </c>
      <c r="D37" s="2">
        <f t="array" ref="D37">INDEX(Plate1_DNA_20220408!$B$22:$L$29,COLUMN(INDIRECT(LEFT(A37,1)&amp;1)),MID(A37,2,2))</f>
        <v>0.443</v>
      </c>
      <c r="E37" s="2" t="str">
        <f t="shared" si="1"/>
        <v>Y</v>
      </c>
      <c r="F37" s="2">
        <f t="array" ref="F37">INDEX(Plate1_g0.1_1stPCR!$B$22:$L$29,COLUMN(INDIRECT(LEFT(A37,1)&amp;1)),MID(A37,2,2))</f>
        <v>4.731</v>
      </c>
      <c r="G37" s="2" t="str">
        <f t="shared" si="2"/>
        <v>N</v>
      </c>
      <c r="H37" s="1" t="s">
        <v>19</v>
      </c>
      <c r="I37" s="1">
        <v>800.0</v>
      </c>
      <c r="J37" s="1">
        <v>6000.0</v>
      </c>
      <c r="K37" s="1">
        <v>0.0</v>
      </c>
      <c r="L37" s="2" t="str">
        <f t="shared" si="3"/>
        <v>Y</v>
      </c>
      <c r="M37" s="1" t="str">
        <f t="shared" si="4"/>
        <v>YNYY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1" t="s">
        <v>105</v>
      </c>
      <c r="B38" s="3" t="s">
        <v>106</v>
      </c>
      <c r="C38" s="2">
        <f t="array" ref="C38">INDEX(Plate1_DNA_20211201!$B$22:$L$29,COLUMN(INDIRECT(LEFT(A38,1)&amp;1)),MID(A38,2,2))</f>
        <v>0.35</v>
      </c>
      <c r="D38" s="2">
        <f t="array" ref="D38">INDEX(Plate1_DNA_20220408!$B$22:$L$29,COLUMN(INDIRECT(LEFT(A38,1)&amp;1)),MID(A38,2,2))</f>
        <v>0.397</v>
      </c>
      <c r="E38" s="2" t="str">
        <f t="shared" si="1"/>
        <v>Y</v>
      </c>
      <c r="F38" s="2">
        <f t="array" ref="F38">INDEX(Plate1_g0.1_1stPCR!$B$22:$L$29,COLUMN(INDIRECT(LEFT(A38,1)&amp;1)),MID(A38,2,2))</f>
        <v>4.078</v>
      </c>
      <c r="G38" s="2" t="str">
        <f t="shared" si="2"/>
        <v>N</v>
      </c>
      <c r="H38" s="1" t="s">
        <v>19</v>
      </c>
      <c r="I38" s="1">
        <v>6000.0</v>
      </c>
      <c r="J38" s="1">
        <v>800.0</v>
      </c>
      <c r="K38" s="1">
        <v>0.0</v>
      </c>
      <c r="L38" s="2" t="str">
        <f t="shared" si="3"/>
        <v>Y</v>
      </c>
      <c r="M38" s="1" t="str">
        <f t="shared" si="4"/>
        <v>YNYY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" t="s">
        <v>107</v>
      </c>
      <c r="B39" s="3" t="s">
        <v>108</v>
      </c>
      <c r="C39" s="2">
        <f t="array" ref="C39">INDEX(Plate1_DNA_20211201!$B$22:$L$29,COLUMN(INDIRECT(LEFT(A39,1)&amp;1)),MID(A39,2,2))</f>
        <v>0.26</v>
      </c>
      <c r="D39" s="2">
        <f t="array" ref="D39">INDEX(Plate1_DNA_20220408!$B$22:$L$29,COLUMN(INDIRECT(LEFT(A39,1)&amp;1)),MID(A39,2,2))</f>
        <v>0.317</v>
      </c>
      <c r="E39" s="2" t="str">
        <f t="shared" si="1"/>
        <v>Y</v>
      </c>
      <c r="F39" s="2">
        <f t="array" ref="F39">INDEX(Plate1_g0.1_1stPCR!$B$22:$L$29,COLUMN(INDIRECT(LEFT(A39,1)&amp;1)),MID(A39,2,2))</f>
        <v>3.741</v>
      </c>
      <c r="G39" s="2" t="str">
        <f t="shared" si="2"/>
        <v>N</v>
      </c>
      <c r="H39" s="1" t="s">
        <v>15</v>
      </c>
      <c r="I39" s="1">
        <v>0.0</v>
      </c>
      <c r="J39" s="1">
        <v>0.0</v>
      </c>
      <c r="K39" s="1">
        <v>0.0</v>
      </c>
      <c r="L39" s="2" t="str">
        <f t="shared" si="3"/>
        <v>N</v>
      </c>
      <c r="M39" s="1" t="str">
        <f t="shared" si="4"/>
        <v>YNNN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" t="s">
        <v>109</v>
      </c>
      <c r="B40" s="3" t="s">
        <v>110</v>
      </c>
      <c r="C40" s="2">
        <f t="array" ref="C40">INDEX(Plate1_DNA_20211201!$B$22:$L$29,COLUMN(INDIRECT(LEFT(A40,1)&amp;1)),MID(A40,2,2))</f>
        <v>5.425</v>
      </c>
      <c r="D40" s="2">
        <f t="array" ref="D40">INDEX(Plate1_DNA_20220408!$B$22:$L$29,COLUMN(INDIRECT(LEFT(A40,1)&amp;1)),MID(A40,2,2))</f>
        <v>5.386</v>
      </c>
      <c r="E40" s="2" t="str">
        <f t="shared" si="1"/>
        <v>N</v>
      </c>
      <c r="F40" s="2">
        <f t="array" ref="F40">INDEX(Plate1_g0.1_1stPCR!$B$22:$L$29,COLUMN(INDIRECT(LEFT(A40,1)&amp;1)),MID(A40,2,2))</f>
        <v>19.223</v>
      </c>
      <c r="G40" s="2" t="str">
        <f t="shared" si="2"/>
        <v>Y</v>
      </c>
      <c r="H40" s="1" t="s">
        <v>19</v>
      </c>
      <c r="I40" s="1">
        <v>3500.0</v>
      </c>
      <c r="J40" s="1">
        <v>800.0</v>
      </c>
      <c r="K40" s="1">
        <v>6000.0</v>
      </c>
      <c r="L40" s="2" t="str">
        <f t="shared" si="3"/>
        <v>Y</v>
      </c>
      <c r="M40" s="1" t="str">
        <f t="shared" si="4"/>
        <v>NYYY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" t="s">
        <v>111</v>
      </c>
      <c r="B41" s="3" t="s">
        <v>112</v>
      </c>
      <c r="C41" s="2">
        <f t="array" ref="C41">INDEX(Plate1_DNA_20211201!$B$22:$L$29,COLUMN(INDIRECT(LEFT(A41,1)&amp;1)),MID(A41,2,2))</f>
        <v>0.964</v>
      </c>
      <c r="D41" s="2">
        <f t="array" ref="D41">INDEX(Plate1_DNA_20220408!$B$22:$L$29,COLUMN(INDIRECT(LEFT(A41,1)&amp;1)),MID(A41,2,2))</f>
        <v>0.883</v>
      </c>
      <c r="E41" s="2" t="str">
        <f t="shared" si="1"/>
        <v>Y</v>
      </c>
      <c r="F41" s="2">
        <f t="array" ref="F41">INDEX(Plate1_g0.1_1stPCR!$B$22:$L$29,COLUMN(INDIRECT(LEFT(A41,1)&amp;1)),MID(A41,2,2))</f>
        <v>3.743</v>
      </c>
      <c r="G41" s="2" t="str">
        <f t="shared" si="2"/>
        <v>N</v>
      </c>
      <c r="H41" s="1" t="s">
        <v>19</v>
      </c>
      <c r="I41" s="1">
        <v>800.0</v>
      </c>
      <c r="J41" s="1">
        <v>6000.0</v>
      </c>
      <c r="K41" s="1">
        <v>10000.0</v>
      </c>
      <c r="L41" s="2" t="str">
        <f t="shared" si="3"/>
        <v>Y</v>
      </c>
      <c r="M41" s="1" t="str">
        <f t="shared" si="4"/>
        <v>YNYY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" t="s">
        <v>113</v>
      </c>
      <c r="B42" s="3" t="s">
        <v>114</v>
      </c>
      <c r="C42" s="2">
        <f t="array" ref="C42">INDEX(Plate1_DNA_20211201!$B$22:$L$29,COLUMN(INDIRECT(LEFT(A42,1)&amp;1)),MID(A42,2,2))</f>
        <v>10.228</v>
      </c>
      <c r="D42" s="2">
        <f t="array" ref="D42">INDEX(Plate1_DNA_20220408!$B$22:$L$29,COLUMN(INDIRECT(LEFT(A42,1)&amp;1)),MID(A42,2,2))</f>
        <v>7.9</v>
      </c>
      <c r="E42" s="2" t="str">
        <f t="shared" si="1"/>
        <v>N</v>
      </c>
      <c r="F42" s="2">
        <f t="array" ref="F42">INDEX(Plate1_g0.1_1stPCR!$B$22:$L$29,COLUMN(INDIRECT(LEFT(A42,1)&amp;1)),MID(A42,2,2))</f>
        <v>18.687</v>
      </c>
      <c r="G42" s="2" t="str">
        <f t="shared" si="2"/>
        <v>Y</v>
      </c>
      <c r="H42" s="1" t="s">
        <v>19</v>
      </c>
      <c r="I42" s="1">
        <v>6000.0</v>
      </c>
      <c r="J42" s="1">
        <v>800.0</v>
      </c>
      <c r="K42" s="1">
        <v>3500.0</v>
      </c>
      <c r="L42" s="2" t="str">
        <f t="shared" si="3"/>
        <v>Y</v>
      </c>
      <c r="M42" s="1" t="str">
        <f t="shared" si="4"/>
        <v>NYYY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" t="s">
        <v>115</v>
      </c>
      <c r="B43" s="3" t="s">
        <v>116</v>
      </c>
      <c r="C43" s="2">
        <f t="array" ref="C43">INDEX(Plate1_DNA_20211201!$B$22:$L$29,COLUMN(INDIRECT(LEFT(A43,1)&amp;1)),MID(A43,2,2))</f>
        <v>9.8</v>
      </c>
      <c r="D43" s="2">
        <f t="array" ref="D43">INDEX(Plate1_DNA_20220408!$B$22:$L$29,COLUMN(INDIRECT(LEFT(A43,1)&amp;1)),MID(A43,2,2))</f>
        <v>7.435</v>
      </c>
      <c r="E43" s="2" t="str">
        <f t="shared" si="1"/>
        <v>N</v>
      </c>
      <c r="F43" s="2">
        <f t="array" ref="F43">INDEX(Plate1_g0.1_1stPCR!$B$22:$L$29,COLUMN(INDIRECT(LEFT(A43,1)&amp;1)),MID(A43,2,2))</f>
        <v>20.713</v>
      </c>
      <c r="G43" s="2" t="str">
        <f t="shared" si="2"/>
        <v>Y</v>
      </c>
      <c r="H43" s="1" t="s">
        <v>19</v>
      </c>
      <c r="I43" s="1">
        <v>6000.0</v>
      </c>
      <c r="J43" s="1">
        <v>3500.0</v>
      </c>
      <c r="K43" s="1">
        <v>800.0</v>
      </c>
      <c r="L43" s="2" t="str">
        <f t="shared" si="3"/>
        <v>Y</v>
      </c>
      <c r="M43" s="1" t="str">
        <f t="shared" si="4"/>
        <v>NYYY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1" t="s">
        <v>117</v>
      </c>
      <c r="B44" s="3" t="s">
        <v>118</v>
      </c>
      <c r="C44" s="2">
        <f t="array" ref="C44">INDEX(Plate1_DNA_20211201!$B$22:$L$29,COLUMN(INDIRECT(LEFT(A44,1)&amp;1)),MID(A44,2,2))</f>
        <v>10.581</v>
      </c>
      <c r="D44" s="2">
        <f t="array" ref="D44">INDEX(Plate1_DNA_20220408!$B$22:$L$29,COLUMN(INDIRECT(LEFT(A44,1)&amp;1)),MID(A44,2,2))</f>
        <v>8.851</v>
      </c>
      <c r="E44" s="2" t="str">
        <f t="shared" si="1"/>
        <v>N</v>
      </c>
      <c r="F44" s="2">
        <f t="array" ref="F44">INDEX(Plate1_g0.1_1stPCR!$B$22:$L$29,COLUMN(INDIRECT(LEFT(A44,1)&amp;1)),MID(A44,2,2))</f>
        <v>20.975</v>
      </c>
      <c r="G44" s="2" t="str">
        <f t="shared" si="2"/>
        <v>Y</v>
      </c>
      <c r="H44" s="1" t="s">
        <v>19</v>
      </c>
      <c r="I44" s="1">
        <v>800.0</v>
      </c>
      <c r="J44" s="1">
        <v>6000.0</v>
      </c>
      <c r="K44" s="1">
        <v>3500.0</v>
      </c>
      <c r="L44" s="2" t="str">
        <f t="shared" si="3"/>
        <v>Y</v>
      </c>
      <c r="M44" s="1" t="str">
        <f t="shared" si="4"/>
        <v>NYYY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" t="s">
        <v>119</v>
      </c>
      <c r="B45" s="3" t="s">
        <v>120</v>
      </c>
      <c r="C45" s="2">
        <f t="array" ref="C45">INDEX(Plate1_DNA_20211201!$B$22:$L$29,COLUMN(INDIRECT(LEFT(A45,1)&amp;1)),MID(A45,2,2))</f>
        <v>0.24</v>
      </c>
      <c r="D45" s="2">
        <f t="array" ref="D45">INDEX(Plate1_DNA_20220408!$B$22:$L$29,COLUMN(INDIRECT(LEFT(A45,1)&amp;1)),MID(A45,2,2))</f>
        <v>0.286</v>
      </c>
      <c r="E45" s="2" t="str">
        <f t="shared" si="1"/>
        <v>Y</v>
      </c>
      <c r="F45" s="2">
        <f t="array" ref="F45">INDEX(Plate1_g0.1_1stPCR!$B$22:$L$29,COLUMN(INDIRECT(LEFT(A45,1)&amp;1)),MID(A45,2,2))</f>
        <v>3.76</v>
      </c>
      <c r="G45" s="2" t="str">
        <f t="shared" si="2"/>
        <v>N</v>
      </c>
      <c r="H45" s="1" t="s">
        <v>15</v>
      </c>
      <c r="I45" s="1">
        <v>0.0</v>
      </c>
      <c r="J45" s="1">
        <v>0.0</v>
      </c>
      <c r="K45" s="1">
        <v>0.0</v>
      </c>
      <c r="L45" s="2" t="str">
        <f t="shared" si="3"/>
        <v>N</v>
      </c>
      <c r="M45" s="1" t="str">
        <f t="shared" si="4"/>
        <v>YNNN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" t="s">
        <v>121</v>
      </c>
      <c r="B46" s="3" t="s">
        <v>122</v>
      </c>
      <c r="C46" s="2">
        <f t="array" ref="C46">INDEX(Plate1_DNA_20211201!$B$22:$L$29,COLUMN(INDIRECT(LEFT(A46,1)&amp;1)),MID(A46,2,2))</f>
        <v>0.31</v>
      </c>
      <c r="D46" s="2">
        <f t="array" ref="D46">INDEX(Plate1_DNA_20220408!$B$22:$L$29,COLUMN(INDIRECT(LEFT(A46,1)&amp;1)),MID(A46,2,2))</f>
        <v>0.349</v>
      </c>
      <c r="E46" s="2" t="str">
        <f t="shared" si="1"/>
        <v>Y</v>
      </c>
      <c r="F46" s="2">
        <f t="array" ref="F46">INDEX(Plate1_g0.1_1stPCR!$B$22:$L$29,COLUMN(INDIRECT(LEFT(A46,1)&amp;1)),MID(A46,2,2))</f>
        <v>4.287</v>
      </c>
      <c r="G46" s="2" t="str">
        <f t="shared" si="2"/>
        <v>N</v>
      </c>
      <c r="H46" s="1" t="s">
        <v>15</v>
      </c>
      <c r="I46" s="1">
        <v>0.0</v>
      </c>
      <c r="J46" s="1">
        <v>0.0</v>
      </c>
      <c r="K46" s="1">
        <v>0.0</v>
      </c>
      <c r="L46" s="2" t="str">
        <f t="shared" si="3"/>
        <v>N</v>
      </c>
      <c r="M46" s="1" t="str">
        <f t="shared" si="4"/>
        <v>YNNN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" t="s">
        <v>123</v>
      </c>
      <c r="B47" s="3" t="s">
        <v>124</v>
      </c>
      <c r="C47" s="4">
        <f t="array" ref="C47">INDEX(Plate1_DNA_20211201!$B$22:$L$29,COLUMN(INDIRECT(LEFT(A47,1)&amp;1)),MID(A47,2,2))</f>
        <v>1.051</v>
      </c>
      <c r="D47" s="4">
        <f t="array" ref="D47">INDEX(Plate1_DNA_20220408!$B$22:$L$29,COLUMN(INDIRECT(LEFT(A47,1)&amp;1)),MID(A47,2,2))</f>
        <v>0.91</v>
      </c>
      <c r="E47" s="2" t="str">
        <f t="shared" si="1"/>
        <v>N</v>
      </c>
      <c r="F47" s="2">
        <f t="array" ref="F47">INDEX(Plate1_g0.1_1stPCR!$B$22:$L$29,COLUMN(INDIRECT(LEFT(A47,1)&amp;1)),MID(A47,2,2))</f>
        <v>7.576</v>
      </c>
      <c r="G47" s="2" t="str">
        <f t="shared" si="2"/>
        <v>Y</v>
      </c>
      <c r="H47" s="1" t="s">
        <v>19</v>
      </c>
      <c r="I47" s="1">
        <v>800.0</v>
      </c>
      <c r="J47" s="1">
        <v>6000.0</v>
      </c>
      <c r="K47" s="1">
        <v>0.0</v>
      </c>
      <c r="L47" s="2" t="str">
        <f t="shared" si="3"/>
        <v>Y</v>
      </c>
      <c r="M47" s="1" t="str">
        <f t="shared" si="4"/>
        <v>NYYY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" t="s">
        <v>125</v>
      </c>
      <c r="B48" s="3" t="s">
        <v>126</v>
      </c>
      <c r="C48" s="2">
        <f t="array" ref="C48">INDEX(Plate1_DNA_20211201!$B$22:$L$29,COLUMN(INDIRECT(LEFT(A48,1)&amp;1)),MID(A48,2,2))</f>
        <v>12.277</v>
      </c>
      <c r="D48" s="2">
        <f t="array" ref="D48">INDEX(Plate1_DNA_20220408!$B$22:$L$29,COLUMN(INDIRECT(LEFT(A48,1)&amp;1)),MID(A48,2,2))</f>
        <v>11.575</v>
      </c>
      <c r="E48" s="2" t="str">
        <f t="shared" si="1"/>
        <v>N</v>
      </c>
      <c r="F48" s="2">
        <f t="array" ref="F48">INDEX(Plate1_g0.1_1stPCR!$B$22:$L$29,COLUMN(INDIRECT(LEFT(A48,1)&amp;1)),MID(A48,2,2))</f>
        <v>23.478</v>
      </c>
      <c r="G48" s="2" t="str">
        <f t="shared" si="2"/>
        <v>Y</v>
      </c>
      <c r="H48" s="1" t="s">
        <v>19</v>
      </c>
      <c r="I48" s="1">
        <v>6000.0</v>
      </c>
      <c r="J48" s="1">
        <v>800.0</v>
      </c>
      <c r="K48" s="1">
        <v>3500.0</v>
      </c>
      <c r="L48" s="2" t="str">
        <f t="shared" si="3"/>
        <v>Y</v>
      </c>
      <c r="M48" s="1" t="str">
        <f t="shared" si="4"/>
        <v>NYYY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" t="s">
        <v>127</v>
      </c>
      <c r="B49" s="3" t="s">
        <v>128</v>
      </c>
      <c r="C49" s="2">
        <f t="array" ref="C49">INDEX(Plate1_DNA_20211201!$B$22:$L$29,COLUMN(INDIRECT(LEFT(A49,1)&amp;1)),MID(A49,2,2))</f>
        <v>13.906</v>
      </c>
      <c r="D49" s="2">
        <f t="array" ref="D49">INDEX(Plate1_DNA_20220408!$B$22:$L$29,COLUMN(INDIRECT(LEFT(A49,1)&amp;1)),MID(A49,2,2))</f>
        <v>13.412</v>
      </c>
      <c r="E49" s="2" t="str">
        <f t="shared" si="1"/>
        <v>N</v>
      </c>
      <c r="F49" s="2">
        <f t="array" ref="F49">INDEX(Plate1_g0.1_1stPCR!$B$22:$L$29,COLUMN(INDIRECT(LEFT(A49,1)&amp;1)),MID(A49,2,2))</f>
        <v>22.888</v>
      </c>
      <c r="G49" s="2" t="str">
        <f t="shared" si="2"/>
        <v>Y</v>
      </c>
      <c r="H49" s="1" t="s">
        <v>19</v>
      </c>
      <c r="I49" s="1">
        <v>800.0</v>
      </c>
      <c r="J49" s="1">
        <v>6000.0</v>
      </c>
      <c r="K49" s="1">
        <v>3500.0</v>
      </c>
      <c r="L49" s="2" t="str">
        <f t="shared" si="3"/>
        <v>Y</v>
      </c>
      <c r="M49" s="1" t="str">
        <f t="shared" si="4"/>
        <v>NYYY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" t="s">
        <v>129</v>
      </c>
      <c r="B50" s="3" t="s">
        <v>130</v>
      </c>
      <c r="C50" s="2">
        <f t="array" ref="C50">INDEX(Plate1_DNA_20211201!$B$22:$L$29,COLUMN(INDIRECT(LEFT(A50,1)&amp;1)),MID(A50,2,2))</f>
        <v>3.927</v>
      </c>
      <c r="D50" s="2">
        <f t="array" ref="D50">INDEX(Plate1_DNA_20220408!$B$22:$L$29,COLUMN(INDIRECT(LEFT(A50,1)&amp;1)),MID(A50,2,2))</f>
        <v>3.675</v>
      </c>
      <c r="E50" s="2" t="str">
        <f t="shared" si="1"/>
        <v>N</v>
      </c>
      <c r="F50" s="2">
        <f t="array" ref="F50">INDEX(Plate1_g0.1_1stPCR!$B$22:$L$29,COLUMN(INDIRECT(LEFT(A50,1)&amp;1)),MID(A50,2,2))</f>
        <v>15.84</v>
      </c>
      <c r="G50" s="2" t="str">
        <f t="shared" si="2"/>
        <v>Y</v>
      </c>
      <c r="H50" s="1" t="s">
        <v>19</v>
      </c>
      <c r="I50" s="1">
        <v>800.0</v>
      </c>
      <c r="J50" s="1">
        <v>6000.0</v>
      </c>
      <c r="K50" s="1">
        <v>3500.0</v>
      </c>
      <c r="L50" s="2" t="str">
        <f t="shared" si="3"/>
        <v>Y</v>
      </c>
      <c r="M50" s="1" t="str">
        <f t="shared" si="4"/>
        <v>NYYY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" t="s">
        <v>131</v>
      </c>
      <c r="B51" s="3" t="s">
        <v>132</v>
      </c>
      <c r="C51" s="2">
        <f t="array" ref="C51">INDEX(Plate1_DNA_20211201!$B$22:$L$29,COLUMN(INDIRECT(LEFT(A51,1)&amp;1)),MID(A51,2,2))</f>
        <v>6.738</v>
      </c>
      <c r="D51" s="2">
        <f t="array" ref="D51">INDEX(Plate1_DNA_20220408!$B$22:$L$29,COLUMN(INDIRECT(LEFT(A51,1)&amp;1)),MID(A51,2,2))</f>
        <v>5.775</v>
      </c>
      <c r="E51" s="2" t="str">
        <f t="shared" si="1"/>
        <v>N</v>
      </c>
      <c r="F51" s="2">
        <f t="array" ref="F51">INDEX(Plate1_g0.1_1stPCR!$B$22:$L$29,COLUMN(INDIRECT(LEFT(A51,1)&amp;1)),MID(A51,2,2))</f>
        <v>18.971</v>
      </c>
      <c r="G51" s="2" t="str">
        <f t="shared" si="2"/>
        <v>Y</v>
      </c>
      <c r="H51" s="1" t="s">
        <v>19</v>
      </c>
      <c r="I51" s="1">
        <v>3500.0</v>
      </c>
      <c r="J51" s="1">
        <v>800.0</v>
      </c>
      <c r="K51" s="1">
        <v>6000.0</v>
      </c>
      <c r="L51" s="2" t="str">
        <f t="shared" si="3"/>
        <v>Y</v>
      </c>
      <c r="M51" s="1" t="str">
        <f t="shared" si="4"/>
        <v>NYYY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" t="s">
        <v>133</v>
      </c>
      <c r="B52" s="3" t="s">
        <v>134</v>
      </c>
      <c r="C52" s="4">
        <f t="array" ref="C52">INDEX(Plate1_DNA_20211201!$B$22:$L$29,COLUMN(INDIRECT(LEFT(A52,1)&amp;1)),MID(A52,2,2))</f>
        <v>1.101</v>
      </c>
      <c r="D52" s="4">
        <f t="array" ref="D52">INDEX(Plate1_DNA_20220408!$B$22:$L$29,COLUMN(INDIRECT(LEFT(A52,1)&amp;1)),MID(A52,2,2))</f>
        <v>0.971</v>
      </c>
      <c r="E52" s="2" t="str">
        <f t="shared" si="1"/>
        <v>N</v>
      </c>
      <c r="F52" s="2">
        <f t="array" ref="F52">INDEX(Plate1_g0.1_1stPCR!$B$22:$L$29,COLUMN(INDIRECT(LEFT(A52,1)&amp;1)),MID(A52,2,2))</f>
        <v>3.838</v>
      </c>
      <c r="G52" s="2" t="str">
        <f t="shared" si="2"/>
        <v>N</v>
      </c>
      <c r="H52" s="1" t="s">
        <v>19</v>
      </c>
      <c r="I52" s="1">
        <v>800.0</v>
      </c>
      <c r="J52" s="1">
        <v>6000.0</v>
      </c>
      <c r="K52" s="1">
        <v>10000.0</v>
      </c>
      <c r="L52" s="2" t="str">
        <f t="shared" si="3"/>
        <v>Y</v>
      </c>
      <c r="M52" s="1" t="str">
        <f t="shared" si="4"/>
        <v>NNYY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" t="s">
        <v>135</v>
      </c>
      <c r="B53" s="3" t="s">
        <v>136</v>
      </c>
      <c r="C53" s="2">
        <f t="array" ref="C53">INDEX(Plate1_DNA_20211201!$B$22:$L$29,COLUMN(INDIRECT(LEFT(A53,1)&amp;1)),MID(A53,2,2))</f>
        <v>10.594</v>
      </c>
      <c r="D53" s="2">
        <f t="array" ref="D53">INDEX(Plate1_DNA_20220408!$B$22:$L$29,COLUMN(INDIRECT(LEFT(A53,1)&amp;1)),MID(A53,2,2))</f>
        <v>7.167</v>
      </c>
      <c r="E53" s="2" t="str">
        <f t="shared" si="1"/>
        <v>N</v>
      </c>
      <c r="F53" s="2">
        <f t="array" ref="F53">INDEX(Plate1_g0.1_1stPCR!$B$22:$L$29,COLUMN(INDIRECT(LEFT(A53,1)&amp;1)),MID(A53,2,2))</f>
        <v>19.24</v>
      </c>
      <c r="G53" s="2" t="str">
        <f t="shared" si="2"/>
        <v>Y</v>
      </c>
      <c r="H53" s="1" t="s">
        <v>19</v>
      </c>
      <c r="I53" s="1">
        <v>6000.0</v>
      </c>
      <c r="J53" s="1">
        <v>800.0</v>
      </c>
      <c r="K53" s="1">
        <v>3500.0</v>
      </c>
      <c r="L53" s="2" t="str">
        <f t="shared" si="3"/>
        <v>Y</v>
      </c>
      <c r="M53" s="1" t="str">
        <f t="shared" si="4"/>
        <v>NYYY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" t="s">
        <v>137</v>
      </c>
      <c r="B54" s="3" t="s">
        <v>138</v>
      </c>
      <c r="C54" s="2">
        <f t="array" ref="C54">INDEX(Plate1_DNA_20211201!$B$22:$L$29,COLUMN(INDIRECT(LEFT(A54,1)&amp;1)),MID(A54,2,2))</f>
        <v>0.332</v>
      </c>
      <c r="D54" s="2">
        <f t="array" ref="D54">INDEX(Plate1_DNA_20220408!$B$22:$L$29,COLUMN(INDIRECT(LEFT(A54,1)&amp;1)),MID(A54,2,2))</f>
        <v>0.291</v>
      </c>
      <c r="E54" s="2" t="str">
        <f t="shared" si="1"/>
        <v>Y</v>
      </c>
      <c r="F54" s="2">
        <f t="array" ref="F54">INDEX(Plate1_g0.1_1stPCR!$B$22:$L$29,COLUMN(INDIRECT(LEFT(A54,1)&amp;1)),MID(A54,2,2))</f>
        <v>3.622</v>
      </c>
      <c r="G54" s="2" t="str">
        <f t="shared" si="2"/>
        <v>N</v>
      </c>
      <c r="H54" s="1" t="s">
        <v>15</v>
      </c>
      <c r="I54" s="1">
        <v>0.0</v>
      </c>
      <c r="J54" s="1">
        <v>0.0</v>
      </c>
      <c r="K54" s="1">
        <v>0.0</v>
      </c>
      <c r="L54" s="2" t="str">
        <f t="shared" si="3"/>
        <v>N</v>
      </c>
      <c r="M54" s="1" t="str">
        <f t="shared" si="4"/>
        <v>YNNN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" t="s">
        <v>139</v>
      </c>
      <c r="B55" s="3" t="s">
        <v>140</v>
      </c>
      <c r="C55" s="2">
        <f t="array" ref="C55">INDEX(Plate1_DNA_20211201!$B$22:$L$29,COLUMN(INDIRECT(LEFT(A55,1)&amp;1)),MID(A55,2,2))</f>
        <v>10.571</v>
      </c>
      <c r="D55" s="2">
        <f t="array" ref="D55">INDEX(Plate1_DNA_20220408!$B$22:$L$29,COLUMN(INDIRECT(LEFT(A55,1)&amp;1)),MID(A55,2,2))</f>
        <v>9.932</v>
      </c>
      <c r="E55" s="2" t="str">
        <f t="shared" si="1"/>
        <v>N</v>
      </c>
      <c r="F55" s="2">
        <f t="array" ref="F55">INDEX(Plate1_g0.1_1stPCR!$B$22:$L$29,COLUMN(INDIRECT(LEFT(A55,1)&amp;1)),MID(A55,2,2))</f>
        <v>21.818</v>
      </c>
      <c r="G55" s="2" t="str">
        <f t="shared" si="2"/>
        <v>Y</v>
      </c>
      <c r="H55" s="1" t="s">
        <v>19</v>
      </c>
      <c r="I55" s="1">
        <v>800.0</v>
      </c>
      <c r="J55" s="1">
        <v>3500.0</v>
      </c>
      <c r="K55" s="1">
        <v>6000.0</v>
      </c>
      <c r="L55" s="2" t="str">
        <f t="shared" si="3"/>
        <v>Y</v>
      </c>
      <c r="M55" s="1" t="str">
        <f t="shared" si="4"/>
        <v>NYYY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" t="s">
        <v>141</v>
      </c>
      <c r="B56" s="3" t="s">
        <v>142</v>
      </c>
      <c r="C56" s="2">
        <f t="array" ref="C56">INDEX(Plate1_DNA_20211201!$B$22:$L$29,COLUMN(INDIRECT(LEFT(A56,1)&amp;1)),MID(A56,2,2))</f>
        <v>8.474</v>
      </c>
      <c r="D56" s="2">
        <f t="array" ref="D56">INDEX(Plate1_DNA_20220408!$B$22:$L$29,COLUMN(INDIRECT(LEFT(A56,1)&amp;1)),MID(A56,2,2))</f>
        <v>7.622</v>
      </c>
      <c r="E56" s="2" t="str">
        <f t="shared" si="1"/>
        <v>N</v>
      </c>
      <c r="F56" s="2">
        <f t="array" ref="F56">INDEX(Plate1_g0.1_1stPCR!$B$22:$L$29,COLUMN(INDIRECT(LEFT(A56,1)&amp;1)),MID(A56,2,2))</f>
        <v>21.155</v>
      </c>
      <c r="G56" s="2" t="str">
        <f t="shared" si="2"/>
        <v>Y</v>
      </c>
      <c r="H56" s="1" t="s">
        <v>19</v>
      </c>
      <c r="I56" s="1">
        <v>800.0</v>
      </c>
      <c r="J56" s="1">
        <v>6000.0</v>
      </c>
      <c r="K56" s="1">
        <v>8000.0</v>
      </c>
      <c r="L56" s="2" t="str">
        <f t="shared" si="3"/>
        <v>Y</v>
      </c>
      <c r="M56" s="1" t="str">
        <f t="shared" si="4"/>
        <v>NYYY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" t="s">
        <v>143</v>
      </c>
      <c r="B57" s="3" t="s">
        <v>144</v>
      </c>
      <c r="C57" s="2">
        <f t="array" ref="C57">INDEX(Plate1_DNA_20211201!$B$22:$L$29,COLUMN(INDIRECT(LEFT(A57,1)&amp;1)),MID(A57,2,2))</f>
        <v>1.515</v>
      </c>
      <c r="D57" s="2">
        <f t="array" ref="D57">INDEX(Plate1_DNA_20220408!$B$22:$L$29,COLUMN(INDIRECT(LEFT(A57,1)&amp;1)),MID(A57,2,2))</f>
        <v>1.295</v>
      </c>
      <c r="E57" s="2" t="str">
        <f t="shared" si="1"/>
        <v>N</v>
      </c>
      <c r="F57" s="2">
        <f t="array" ref="F57">INDEX(Plate1_g0.1_1stPCR!$B$22:$L$29,COLUMN(INDIRECT(LEFT(A57,1)&amp;1)),MID(A57,2,2))</f>
        <v>10.282</v>
      </c>
      <c r="G57" s="2" t="str">
        <f t="shared" si="2"/>
        <v>Y</v>
      </c>
      <c r="H57" s="1" t="s">
        <v>15</v>
      </c>
      <c r="I57" s="1">
        <v>0.0</v>
      </c>
      <c r="J57" s="1">
        <v>0.0</v>
      </c>
      <c r="K57" s="1">
        <v>0.0</v>
      </c>
      <c r="L57" s="2" t="str">
        <f t="shared" si="3"/>
        <v>N</v>
      </c>
      <c r="M57" s="1" t="str">
        <f t="shared" si="4"/>
        <v>NYNN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" t="s">
        <v>145</v>
      </c>
      <c r="B58" s="3" t="s">
        <v>146</v>
      </c>
      <c r="C58" s="2">
        <f t="array" ref="C58">INDEX(Plate1_DNA_20211201!$B$22:$L$29,COLUMN(INDIRECT(LEFT(A58,1)&amp;1)),MID(A58,2,2))</f>
        <v>0.468</v>
      </c>
      <c r="D58" s="2">
        <f t="array" ref="D58">INDEX(Plate1_DNA_20220408!$B$22:$L$29,COLUMN(INDIRECT(LEFT(A58,1)&amp;1)),MID(A58,2,2))</f>
        <v>0.471</v>
      </c>
      <c r="E58" s="2" t="str">
        <f t="shared" si="1"/>
        <v>Y</v>
      </c>
      <c r="F58" s="2">
        <f t="array" ref="F58">INDEX(Plate1_g0.1_1stPCR!$B$22:$L$29,COLUMN(INDIRECT(LEFT(A58,1)&amp;1)),MID(A58,2,2))</f>
        <v>3.945</v>
      </c>
      <c r="G58" s="2" t="str">
        <f t="shared" si="2"/>
        <v>N</v>
      </c>
      <c r="H58" s="1" t="s">
        <v>15</v>
      </c>
      <c r="I58" s="1">
        <v>0.0</v>
      </c>
      <c r="J58" s="1">
        <v>0.0</v>
      </c>
      <c r="K58" s="1">
        <v>0.0</v>
      </c>
      <c r="L58" s="2" t="str">
        <f t="shared" si="3"/>
        <v>N</v>
      </c>
      <c r="M58" s="1" t="str">
        <f t="shared" si="4"/>
        <v>YNNN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1" t="s">
        <v>147</v>
      </c>
      <c r="B59" s="3" t="s">
        <v>148</v>
      </c>
      <c r="C59" s="2">
        <f t="array" ref="C59">INDEX(Plate1_DNA_20211201!$B$22:$L$29,COLUMN(INDIRECT(LEFT(A59,1)&amp;1)),MID(A59,2,2))</f>
        <v>12.448</v>
      </c>
      <c r="D59" s="2">
        <f t="array" ref="D59">INDEX(Plate1_DNA_20220408!$B$22:$L$29,COLUMN(INDIRECT(LEFT(A59,1)&amp;1)),MID(A59,2,2))</f>
        <v>11.426</v>
      </c>
      <c r="E59" s="2" t="str">
        <f t="shared" si="1"/>
        <v>N</v>
      </c>
      <c r="F59" s="2">
        <f t="array" ref="F59">INDEX(Plate1_g0.1_1stPCR!$B$22:$L$29,COLUMN(INDIRECT(LEFT(A59,1)&amp;1)),MID(A59,2,2))</f>
        <v>23.077</v>
      </c>
      <c r="G59" s="2" t="str">
        <f t="shared" si="2"/>
        <v>Y</v>
      </c>
      <c r="H59" s="1" t="s">
        <v>19</v>
      </c>
      <c r="I59" s="1">
        <v>6000.0</v>
      </c>
      <c r="J59" s="1">
        <v>800.0</v>
      </c>
      <c r="K59" s="1">
        <v>3500.0</v>
      </c>
      <c r="L59" s="2" t="str">
        <f t="shared" si="3"/>
        <v>Y</v>
      </c>
      <c r="M59" s="1" t="str">
        <f t="shared" si="4"/>
        <v>NYYY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1" t="s">
        <v>149</v>
      </c>
      <c r="B60" s="3" t="s">
        <v>150</v>
      </c>
      <c r="C60" s="2">
        <f t="array" ref="C60">INDEX(Plate1_DNA_20211201!$B$22:$L$29,COLUMN(INDIRECT(LEFT(A60,1)&amp;1)),MID(A60,2,2))</f>
        <v>7.212</v>
      </c>
      <c r="D60" s="2">
        <f t="array" ref="D60">INDEX(Plate1_DNA_20220408!$B$22:$L$29,COLUMN(INDIRECT(LEFT(A60,1)&amp;1)),MID(A60,2,2))</f>
        <v>6.842</v>
      </c>
      <c r="E60" s="2" t="str">
        <f t="shared" si="1"/>
        <v>N</v>
      </c>
      <c r="F60" s="2">
        <f t="array" ref="F60">INDEX(Plate1_g0.1_1stPCR!$B$22:$L$29,COLUMN(INDIRECT(LEFT(A60,1)&amp;1)),MID(A60,2,2))</f>
        <v>4.321</v>
      </c>
      <c r="G60" s="2" t="str">
        <f t="shared" si="2"/>
        <v>N</v>
      </c>
      <c r="H60" s="1" t="s">
        <v>19</v>
      </c>
      <c r="I60" s="1">
        <v>800.0</v>
      </c>
      <c r="J60" s="1">
        <v>6000.0</v>
      </c>
      <c r="K60" s="1">
        <v>3500.0</v>
      </c>
      <c r="L60" s="2" t="str">
        <f t="shared" si="3"/>
        <v>Y</v>
      </c>
      <c r="M60" s="1" t="str">
        <f t="shared" si="4"/>
        <v>NNYY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" t="s">
        <v>151</v>
      </c>
      <c r="B61" s="3" t="s">
        <v>152</v>
      </c>
      <c r="C61" s="2">
        <f t="array" ref="C61">INDEX(Plate1_DNA_20211201!$B$22:$L$29,COLUMN(INDIRECT(LEFT(A61,1)&amp;1)),MID(A61,2,2))</f>
        <v>6.129</v>
      </c>
      <c r="D61" s="2">
        <f t="array" ref="D61">INDEX(Plate1_DNA_20220408!$B$22:$L$29,COLUMN(INDIRECT(LEFT(A61,1)&amp;1)),MID(A61,2,2))</f>
        <v>6.023</v>
      </c>
      <c r="E61" s="2" t="str">
        <f t="shared" si="1"/>
        <v>N</v>
      </c>
      <c r="F61" s="2">
        <f t="array" ref="F61">INDEX(Plate1_g0.1_1stPCR!$B$22:$L$29,COLUMN(INDIRECT(LEFT(A61,1)&amp;1)),MID(A61,2,2))</f>
        <v>4.258</v>
      </c>
      <c r="G61" s="2" t="str">
        <f t="shared" si="2"/>
        <v>N</v>
      </c>
      <c r="H61" s="1" t="s">
        <v>19</v>
      </c>
      <c r="I61" s="1">
        <v>800.0</v>
      </c>
      <c r="J61" s="1">
        <v>6000.0</v>
      </c>
      <c r="K61" s="1">
        <v>3500.0</v>
      </c>
      <c r="L61" s="2" t="str">
        <f t="shared" si="3"/>
        <v>Y</v>
      </c>
      <c r="M61" s="1" t="str">
        <f t="shared" si="4"/>
        <v>NNYY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" t="s">
        <v>153</v>
      </c>
      <c r="B62" s="3" t="s">
        <v>154</v>
      </c>
      <c r="C62" s="2">
        <f t="array" ref="C62">INDEX(Plate1_DNA_20211201!$B$22:$L$29,COLUMN(INDIRECT(LEFT(A62,1)&amp;1)),MID(A62,2,2))</f>
        <v>0.422</v>
      </c>
      <c r="D62" s="2">
        <f t="array" ref="D62">INDEX(Plate1_DNA_20220408!$B$22:$L$29,COLUMN(INDIRECT(LEFT(A62,1)&amp;1)),MID(A62,2,2))</f>
        <v>0.458</v>
      </c>
      <c r="E62" s="2" t="str">
        <f t="shared" si="1"/>
        <v>Y</v>
      </c>
      <c r="F62" s="2">
        <f t="array" ref="F62">INDEX(Plate1_g0.1_1stPCR!$B$22:$L$29,COLUMN(INDIRECT(LEFT(A62,1)&amp;1)),MID(A62,2,2))</f>
        <v>3.816</v>
      </c>
      <c r="G62" s="2" t="str">
        <f t="shared" si="2"/>
        <v>N</v>
      </c>
      <c r="H62" s="1" t="s">
        <v>19</v>
      </c>
      <c r="I62" s="1">
        <v>300.0</v>
      </c>
      <c r="J62" s="1">
        <v>800.0</v>
      </c>
      <c r="K62" s="1">
        <v>0.0</v>
      </c>
      <c r="L62" s="2" t="str">
        <f t="shared" si="3"/>
        <v>N</v>
      </c>
      <c r="M62" s="1" t="str">
        <f t="shared" si="4"/>
        <v>YNYN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" t="s">
        <v>155</v>
      </c>
      <c r="B63" s="3" t="s">
        <v>156</v>
      </c>
      <c r="C63" s="2">
        <f t="array" ref="C63">INDEX(Plate1_DNA_20211201!$B$22:$L$29,COLUMN(INDIRECT(LEFT(A63,1)&amp;1)),MID(A63,2,2))</f>
        <v>1.392</v>
      </c>
      <c r="D63" s="2">
        <f t="array" ref="D63">INDEX(Plate1_DNA_20220408!$B$22:$L$29,COLUMN(INDIRECT(LEFT(A63,1)&amp;1)),MID(A63,2,2))</f>
        <v>1.252</v>
      </c>
      <c r="E63" s="2" t="str">
        <f t="shared" si="1"/>
        <v>N</v>
      </c>
      <c r="F63" s="2">
        <f t="array" ref="F63">INDEX(Plate1_g0.1_1stPCR!$B$22:$L$29,COLUMN(INDIRECT(LEFT(A63,1)&amp;1)),MID(A63,2,2))</f>
        <v>3.799</v>
      </c>
      <c r="G63" s="2" t="str">
        <f t="shared" si="2"/>
        <v>N</v>
      </c>
      <c r="H63" s="1" t="s">
        <v>19</v>
      </c>
      <c r="I63" s="1">
        <v>800.0</v>
      </c>
      <c r="J63" s="1">
        <v>6000.0</v>
      </c>
      <c r="K63" s="1">
        <v>10000.0</v>
      </c>
      <c r="L63" s="2" t="str">
        <f t="shared" si="3"/>
        <v>Y</v>
      </c>
      <c r="M63" s="1" t="str">
        <f t="shared" si="4"/>
        <v>NNYY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" t="s">
        <v>157</v>
      </c>
      <c r="B64" s="3" t="s">
        <v>158</v>
      </c>
      <c r="C64" s="2">
        <f t="array" ref="C64">INDEX(Plate1_DNA_20211201!$B$22:$L$29,COLUMN(INDIRECT(LEFT(A64,1)&amp;1)),MID(A64,2,2))</f>
        <v>9.226</v>
      </c>
      <c r="D64" s="2">
        <f t="array" ref="D64">INDEX(Plate1_DNA_20220408!$B$22:$L$29,COLUMN(INDIRECT(LEFT(A64,1)&amp;1)),MID(A64,2,2))</f>
        <v>7.933</v>
      </c>
      <c r="E64" s="2" t="str">
        <f t="shared" si="1"/>
        <v>N</v>
      </c>
      <c r="F64" s="2">
        <f t="array" ref="F64">INDEX(Plate1_g0.1_1stPCR!$B$22:$L$29,COLUMN(INDIRECT(LEFT(A64,1)&amp;1)),MID(A64,2,2))</f>
        <v>19.774</v>
      </c>
      <c r="G64" s="2" t="str">
        <f t="shared" si="2"/>
        <v>Y</v>
      </c>
      <c r="H64" s="1" t="s">
        <v>19</v>
      </c>
      <c r="I64" s="1">
        <v>6000.0</v>
      </c>
      <c r="J64" s="1">
        <v>800.0</v>
      </c>
      <c r="K64" s="1">
        <v>3500.0</v>
      </c>
      <c r="L64" s="2" t="str">
        <f t="shared" si="3"/>
        <v>Y</v>
      </c>
      <c r="M64" s="1" t="str">
        <f t="shared" si="4"/>
        <v>NYYY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" t="s">
        <v>159</v>
      </c>
      <c r="B65" s="3" t="s">
        <v>160</v>
      </c>
      <c r="C65" s="2">
        <f t="array" ref="C65">INDEX(Plate1_DNA_20211201!$B$22:$L$29,COLUMN(INDIRECT(LEFT(A65,1)&amp;1)),MID(A65,2,2))</f>
        <v>6.493</v>
      </c>
      <c r="D65" s="2">
        <f t="array" ref="D65">INDEX(Plate1_DNA_20220408!$B$22:$L$29,COLUMN(INDIRECT(LEFT(A65,1)&amp;1)),MID(A65,2,2))</f>
        <v>7.008</v>
      </c>
      <c r="E65" s="2" t="str">
        <f t="shared" si="1"/>
        <v>N</v>
      </c>
      <c r="F65" s="2">
        <f t="array" ref="F65">INDEX(Plate1_g0.1_1stPCR!$B$22:$L$29,COLUMN(INDIRECT(LEFT(A65,1)&amp;1)),MID(A65,2,2))</f>
        <v>4.129</v>
      </c>
      <c r="G65" s="2" t="str">
        <f t="shared" si="2"/>
        <v>N</v>
      </c>
      <c r="H65" s="1" t="s">
        <v>19</v>
      </c>
      <c r="I65" s="1">
        <v>800.0</v>
      </c>
      <c r="J65" s="1">
        <v>6000.0</v>
      </c>
      <c r="K65" s="1">
        <v>8000.0</v>
      </c>
      <c r="L65" s="2" t="str">
        <f t="shared" si="3"/>
        <v>Y</v>
      </c>
      <c r="M65" s="1" t="str">
        <f t="shared" si="4"/>
        <v>NNYY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1" t="s">
        <v>161</v>
      </c>
      <c r="B66" s="3" t="s">
        <v>162</v>
      </c>
      <c r="C66" s="2">
        <f t="array" ref="C66">INDEX(Plate1_DNA_20211201!$B$22:$L$29,COLUMN(INDIRECT(LEFT(A66,1)&amp;1)),MID(A66,2,2))</f>
        <v>12.302</v>
      </c>
      <c r="D66" s="2">
        <f t="array" ref="D66">INDEX(Plate1_DNA_20220408!$B$22:$L$29,COLUMN(INDIRECT(LEFT(A66,1)&amp;1)),MID(A66,2,2))</f>
        <v>10.731</v>
      </c>
      <c r="E66" s="2" t="str">
        <f t="shared" si="1"/>
        <v>N</v>
      </c>
      <c r="F66" s="2">
        <f t="array" ref="F66">INDEX(Plate1_g0.1_1stPCR!$B$22:$L$29,COLUMN(INDIRECT(LEFT(A66,1)&amp;1)),MID(A66,2,2))</f>
        <v>19.891</v>
      </c>
      <c r="G66" s="2" t="str">
        <f t="shared" si="2"/>
        <v>Y</v>
      </c>
      <c r="H66" s="1" t="s">
        <v>19</v>
      </c>
      <c r="I66" s="1">
        <v>800.0</v>
      </c>
      <c r="J66" s="1">
        <v>6000.0</v>
      </c>
      <c r="K66" s="1">
        <v>3500.0</v>
      </c>
      <c r="L66" s="2" t="str">
        <f t="shared" si="3"/>
        <v>Y</v>
      </c>
      <c r="M66" s="1" t="str">
        <f t="shared" si="4"/>
        <v>NYYY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" t="s">
        <v>163</v>
      </c>
      <c r="B67" s="3" t="s">
        <v>164</v>
      </c>
      <c r="C67" s="2">
        <f t="array" ref="C67">INDEX(Plate1_DNA_20211201!$B$22:$L$29,COLUMN(INDIRECT(LEFT(A67,1)&amp;1)),MID(A67,2,2))</f>
        <v>0.275</v>
      </c>
      <c r="D67" s="2">
        <f t="array" ref="D67">INDEX(Plate1_DNA_20220408!$B$22:$L$29,COLUMN(INDIRECT(LEFT(A67,1)&amp;1)),MID(A67,2,2))</f>
        <v>0.299</v>
      </c>
      <c r="E67" s="2" t="str">
        <f t="shared" si="1"/>
        <v>Y</v>
      </c>
      <c r="F67" s="2">
        <f t="array" ref="F67">INDEX(Plate1_g0.1_1stPCR!$B$22:$L$29,COLUMN(INDIRECT(LEFT(A67,1)&amp;1)),MID(A67,2,2))</f>
        <v>3.93</v>
      </c>
      <c r="G67" s="2" t="str">
        <f t="shared" si="2"/>
        <v>N</v>
      </c>
      <c r="H67" s="1" t="s">
        <v>15</v>
      </c>
      <c r="I67" s="1">
        <v>0.0</v>
      </c>
      <c r="J67" s="1">
        <v>0.0</v>
      </c>
      <c r="K67" s="1">
        <v>0.0</v>
      </c>
      <c r="L67" s="2" t="str">
        <f t="shared" si="3"/>
        <v>N</v>
      </c>
      <c r="M67" s="1" t="str">
        <f t="shared" si="4"/>
        <v>YNNN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" t="s">
        <v>165</v>
      </c>
      <c r="B68" s="3" t="s">
        <v>166</v>
      </c>
      <c r="C68" s="2">
        <f t="array" ref="C68">INDEX(Plate1_DNA_20211201!$B$22:$L$29,COLUMN(INDIRECT(LEFT(A68,1)&amp;1)),MID(A68,2,2))</f>
        <v>0.295</v>
      </c>
      <c r="D68" s="2">
        <f t="array" ref="D68">INDEX(Plate1_DNA_20220408!$B$22:$L$29,COLUMN(INDIRECT(LEFT(A68,1)&amp;1)),MID(A68,2,2))</f>
        <v>0.339</v>
      </c>
      <c r="E68" s="2" t="str">
        <f t="shared" si="1"/>
        <v>Y</v>
      </c>
      <c r="F68" s="2">
        <f t="array" ref="F68">INDEX(Plate1_g0.1_1stPCR!$B$22:$L$29,COLUMN(INDIRECT(LEFT(A68,1)&amp;1)),MID(A68,2,2))</f>
        <v>4.484</v>
      </c>
      <c r="G68" s="2" t="str">
        <f t="shared" si="2"/>
        <v>N</v>
      </c>
      <c r="H68" s="1" t="s">
        <v>15</v>
      </c>
      <c r="I68" s="1">
        <v>0.0</v>
      </c>
      <c r="J68" s="1">
        <v>0.0</v>
      </c>
      <c r="K68" s="1">
        <v>0.0</v>
      </c>
      <c r="L68" s="2" t="str">
        <f t="shared" si="3"/>
        <v>N</v>
      </c>
      <c r="M68" s="1" t="str">
        <f t="shared" si="4"/>
        <v>YNNN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" t="s">
        <v>167</v>
      </c>
      <c r="B69" s="3" t="s">
        <v>168</v>
      </c>
      <c r="C69" s="2">
        <f t="array" ref="C69">INDEX(Plate1_DNA_20211201!$B$22:$L$29,COLUMN(INDIRECT(LEFT(A69,1)&amp;1)),MID(A69,2,2))</f>
        <v>9.852</v>
      </c>
      <c r="D69" s="2">
        <f t="array" ref="D69">INDEX(Plate1_DNA_20220408!$B$22:$L$29,COLUMN(INDIRECT(LEFT(A69,1)&amp;1)),MID(A69,2,2))</f>
        <v>8.456</v>
      </c>
      <c r="E69" s="2" t="str">
        <f t="shared" si="1"/>
        <v>N</v>
      </c>
      <c r="F69" s="2">
        <f t="array" ref="F69">INDEX(Plate1_g0.1_1stPCR!$B$22:$L$29,COLUMN(INDIRECT(LEFT(A69,1)&amp;1)),MID(A69,2,2))</f>
        <v>22.264</v>
      </c>
      <c r="G69" s="2" t="str">
        <f t="shared" si="2"/>
        <v>Y</v>
      </c>
      <c r="H69" s="1" t="s">
        <v>19</v>
      </c>
      <c r="I69" s="1">
        <v>800.0</v>
      </c>
      <c r="J69" s="1">
        <v>6000.0</v>
      </c>
      <c r="K69" s="1">
        <v>3500.0</v>
      </c>
      <c r="L69" s="2" t="str">
        <f t="shared" si="3"/>
        <v>Y</v>
      </c>
      <c r="M69" s="1" t="str">
        <f t="shared" si="4"/>
        <v>NYYY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" t="s">
        <v>169</v>
      </c>
      <c r="B70" s="3" t="s">
        <v>170</v>
      </c>
      <c r="C70" s="2">
        <f t="array" ref="C70">INDEX(Plate1_DNA_20211201!$B$22:$L$29,COLUMN(INDIRECT(LEFT(A70,1)&amp;1)),MID(A70,2,2))</f>
        <v>13.836</v>
      </c>
      <c r="D70" s="2">
        <f t="array" ref="D70">INDEX(Plate1_DNA_20220408!$B$22:$L$29,COLUMN(INDIRECT(LEFT(A70,1)&amp;1)),MID(A70,2,2))</f>
        <v>13.099</v>
      </c>
      <c r="E70" s="2" t="str">
        <f t="shared" si="1"/>
        <v>N</v>
      </c>
      <c r="F70" s="2">
        <f t="array" ref="F70">INDEX(Plate1_g0.1_1stPCR!$B$22:$L$29,COLUMN(INDIRECT(LEFT(A70,1)&amp;1)),MID(A70,2,2))</f>
        <v>24.752</v>
      </c>
      <c r="G70" s="2" t="str">
        <f t="shared" si="2"/>
        <v>Y</v>
      </c>
      <c r="H70" s="1" t="s">
        <v>19</v>
      </c>
      <c r="I70" s="1">
        <v>6000.0</v>
      </c>
      <c r="J70" s="1">
        <v>800.0</v>
      </c>
      <c r="K70" s="1">
        <v>3500.0</v>
      </c>
      <c r="L70" s="2" t="str">
        <f t="shared" si="3"/>
        <v>Y</v>
      </c>
      <c r="M70" s="1" t="str">
        <f t="shared" si="4"/>
        <v>NYYY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" t="s">
        <v>171</v>
      </c>
      <c r="B71" s="3" t="s">
        <v>172</v>
      </c>
      <c r="C71" s="2">
        <f t="array" ref="C71">INDEX(Plate1_DNA_20211201!$B$22:$L$29,COLUMN(INDIRECT(LEFT(A71,1)&amp;1)),MID(A71,2,2))</f>
        <v>5.586</v>
      </c>
      <c r="D71" s="2">
        <f t="array" ref="D71">INDEX(Plate1_DNA_20220408!$B$22:$L$29,COLUMN(INDIRECT(LEFT(A71,1)&amp;1)),MID(A71,2,2))</f>
        <v>5.136</v>
      </c>
      <c r="E71" s="2" t="str">
        <f t="shared" si="1"/>
        <v>N</v>
      </c>
      <c r="F71" s="2">
        <f t="array" ref="F71">INDEX(Plate1_g0.1_1stPCR!$B$22:$L$29,COLUMN(INDIRECT(LEFT(A71,1)&amp;1)),MID(A71,2,2))</f>
        <v>4.078</v>
      </c>
      <c r="G71" s="2" t="str">
        <f t="shared" si="2"/>
        <v>N</v>
      </c>
      <c r="H71" s="1" t="s">
        <v>19</v>
      </c>
      <c r="I71" s="1">
        <v>800.0</v>
      </c>
      <c r="J71" s="1">
        <v>3500.0</v>
      </c>
      <c r="K71" s="1">
        <v>0.0</v>
      </c>
      <c r="L71" s="2" t="str">
        <f t="shared" si="3"/>
        <v>N</v>
      </c>
      <c r="M71" s="1" t="str">
        <f t="shared" si="4"/>
        <v>NNYN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1" t="s">
        <v>173</v>
      </c>
      <c r="B72" s="3" t="s">
        <v>174</v>
      </c>
      <c r="C72" s="2">
        <f t="array" ref="C72">INDEX(Plate1_DNA_20211201!$B$22:$L$29,COLUMN(INDIRECT(LEFT(A72,1)&amp;1)),MID(A72,2,2))</f>
        <v>5.288</v>
      </c>
      <c r="D72" s="2">
        <f t="array" ref="D72">INDEX(Plate1_DNA_20220408!$B$22:$L$29,COLUMN(INDIRECT(LEFT(A72,1)&amp;1)),MID(A72,2,2))</f>
        <v>5.285</v>
      </c>
      <c r="E72" s="2" t="str">
        <f t="shared" si="1"/>
        <v>N</v>
      </c>
      <c r="F72" s="2">
        <f t="array" ref="F72">INDEX(Plate1_g0.1_1stPCR!$B$22:$L$29,COLUMN(INDIRECT(LEFT(A72,1)&amp;1)),MID(A72,2,2))</f>
        <v>4.127</v>
      </c>
      <c r="G72" s="2" t="str">
        <f t="shared" si="2"/>
        <v>N</v>
      </c>
      <c r="H72" s="1" t="s">
        <v>19</v>
      </c>
      <c r="I72" s="1">
        <v>800.0</v>
      </c>
      <c r="J72" s="1">
        <v>0.0</v>
      </c>
      <c r="K72" s="1">
        <v>0.0</v>
      </c>
      <c r="L72" s="2" t="str">
        <f t="shared" si="3"/>
        <v>N</v>
      </c>
      <c r="M72" s="1" t="str">
        <f t="shared" si="4"/>
        <v>NNYN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" t="s">
        <v>175</v>
      </c>
      <c r="B73" s="3" t="s">
        <v>176</v>
      </c>
      <c r="C73" s="2">
        <f t="array" ref="C73">INDEX(Plate1_DNA_20211201!$B$22:$L$29,COLUMN(INDIRECT(LEFT(A73,1)&amp;1)),MID(A73,2,2))</f>
        <v>7.101</v>
      </c>
      <c r="D73" s="2">
        <f t="array" ref="D73">INDEX(Plate1_DNA_20220408!$B$22:$L$29,COLUMN(INDIRECT(LEFT(A73,1)&amp;1)),MID(A73,2,2))</f>
        <v>7.903</v>
      </c>
      <c r="E73" s="2" t="str">
        <f t="shared" si="1"/>
        <v>N</v>
      </c>
      <c r="F73" s="2">
        <f t="array" ref="F73">INDEX(Plate1_g0.1_1stPCR!$B$22:$L$29,COLUMN(INDIRECT(LEFT(A73,1)&amp;1)),MID(A73,2,2))</f>
        <v>22.699</v>
      </c>
      <c r="G73" s="2" t="str">
        <f t="shared" si="2"/>
        <v>Y</v>
      </c>
      <c r="H73" s="1" t="s">
        <v>19</v>
      </c>
      <c r="I73" s="1">
        <v>800.0</v>
      </c>
      <c r="J73" s="1">
        <v>3500.0</v>
      </c>
      <c r="K73" s="1">
        <v>6000.0</v>
      </c>
      <c r="L73" s="2" t="str">
        <f t="shared" si="3"/>
        <v>Y</v>
      </c>
      <c r="M73" s="1" t="str">
        <f t="shared" si="4"/>
        <v>NYYY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" t="s">
        <v>177</v>
      </c>
      <c r="B74" s="3" t="s">
        <v>178</v>
      </c>
      <c r="C74" s="2">
        <f t="array" ref="C74">INDEX(Plate1_DNA_20211201!$B$22:$L$29,COLUMN(INDIRECT(LEFT(A74,1)&amp;1)),MID(A74,2,2))</f>
        <v>8.707</v>
      </c>
      <c r="D74" s="2">
        <f t="array" ref="D74">INDEX(Plate1_DNA_20220408!$B$22:$L$29,COLUMN(INDIRECT(LEFT(A74,1)&amp;1)),MID(A74,2,2))</f>
        <v>8.512</v>
      </c>
      <c r="E74" s="2" t="str">
        <f t="shared" si="1"/>
        <v>N</v>
      </c>
      <c r="F74" s="2">
        <f t="array" ref="F74">INDEX(Plate1_g0.1_1stPCR!$B$22:$L$29,COLUMN(INDIRECT(LEFT(A74,1)&amp;1)),MID(A74,2,2))</f>
        <v>21.233</v>
      </c>
      <c r="G74" s="2" t="str">
        <f t="shared" si="2"/>
        <v>Y</v>
      </c>
      <c r="H74" s="1" t="s">
        <v>19</v>
      </c>
      <c r="I74" s="1">
        <v>800.0</v>
      </c>
      <c r="J74" s="1">
        <v>3500.0</v>
      </c>
      <c r="K74" s="1">
        <v>6000.0</v>
      </c>
      <c r="L74" s="2" t="str">
        <f t="shared" si="3"/>
        <v>Y</v>
      </c>
      <c r="M74" s="1" t="str">
        <f t="shared" si="4"/>
        <v>NYYY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1" t="s">
        <v>179</v>
      </c>
      <c r="B75" s="3" t="s">
        <v>180</v>
      </c>
      <c r="C75" s="2">
        <f t="array" ref="C75">INDEX(Plate1_DNA_20211201!$B$22:$L$29,COLUMN(INDIRECT(LEFT(A75,1)&amp;1)),MID(A75,2,2))</f>
        <v>0.357</v>
      </c>
      <c r="D75" s="2">
        <f t="array" ref="D75">INDEX(Plate1_DNA_20220408!$B$22:$L$29,COLUMN(INDIRECT(LEFT(A75,1)&amp;1)),MID(A75,2,2))</f>
        <v>0.397</v>
      </c>
      <c r="E75" s="2" t="str">
        <f t="shared" si="1"/>
        <v>Y</v>
      </c>
      <c r="F75" s="2">
        <f t="array" ref="F75">INDEX(Plate1_g0.1_1stPCR!$B$22:$L$29,COLUMN(INDIRECT(LEFT(A75,1)&amp;1)),MID(A75,2,2))</f>
        <v>4.032</v>
      </c>
      <c r="G75" s="2" t="str">
        <f t="shared" si="2"/>
        <v>N</v>
      </c>
      <c r="H75" s="1" t="s">
        <v>15</v>
      </c>
      <c r="I75" s="1">
        <v>0.0</v>
      </c>
      <c r="J75" s="1">
        <v>0.0</v>
      </c>
      <c r="K75" s="1">
        <v>0.0</v>
      </c>
      <c r="L75" s="2" t="str">
        <f t="shared" si="3"/>
        <v>N</v>
      </c>
      <c r="M75" s="1" t="str">
        <f t="shared" si="4"/>
        <v>YNNN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1" t="s">
        <v>181</v>
      </c>
      <c r="B76" s="3" t="s">
        <v>182</v>
      </c>
      <c r="C76" s="2">
        <f t="array" ref="C76">INDEX(Plate1_DNA_20211201!$B$22:$L$29,COLUMN(INDIRECT(LEFT(A76,1)&amp;1)),MID(A76,2,2))</f>
        <v>3.995</v>
      </c>
      <c r="D76" s="2">
        <f t="array" ref="D76">INDEX(Plate1_DNA_20220408!$B$22:$L$29,COLUMN(INDIRECT(LEFT(A76,1)&amp;1)),MID(A76,2,2))</f>
        <v>3.971</v>
      </c>
      <c r="E76" s="2" t="str">
        <f t="shared" si="1"/>
        <v>N</v>
      </c>
      <c r="F76" s="2">
        <f t="array" ref="F76">INDEX(Plate1_g0.1_1stPCR!$B$22:$L$29,COLUMN(INDIRECT(LEFT(A76,1)&amp;1)),MID(A76,2,2))</f>
        <v>3.911</v>
      </c>
      <c r="G76" s="2" t="str">
        <f t="shared" si="2"/>
        <v>N</v>
      </c>
      <c r="H76" s="1" t="s">
        <v>19</v>
      </c>
      <c r="I76" s="1">
        <v>800.0</v>
      </c>
      <c r="J76" s="1">
        <v>3500.0</v>
      </c>
      <c r="K76" s="1">
        <v>6000.0</v>
      </c>
      <c r="L76" s="2" t="str">
        <f t="shared" si="3"/>
        <v>Y</v>
      </c>
      <c r="M76" s="1" t="str">
        <f t="shared" si="4"/>
        <v>NNYY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1" t="s">
        <v>183</v>
      </c>
      <c r="B77" s="3" t="s">
        <v>184</v>
      </c>
      <c r="C77" s="2">
        <f t="array" ref="C77">INDEX(Plate1_DNA_20211201!$B$22:$L$29,COLUMN(INDIRECT(LEFT(A77,1)&amp;1)),MID(A77,2,2))</f>
        <v>3.163</v>
      </c>
      <c r="D77" s="2">
        <f t="array" ref="D77">INDEX(Plate1_DNA_20220408!$B$22:$L$29,COLUMN(INDIRECT(LEFT(A77,1)&amp;1)),MID(A77,2,2))</f>
        <v>3.01</v>
      </c>
      <c r="E77" s="2" t="str">
        <f t="shared" si="1"/>
        <v>N</v>
      </c>
      <c r="F77" s="2">
        <f t="array" ref="F77">INDEX(Plate1_g0.1_1stPCR!$B$22:$L$29,COLUMN(INDIRECT(LEFT(A77,1)&amp;1)),MID(A77,2,2))</f>
        <v>16.667</v>
      </c>
      <c r="G77" s="2" t="str">
        <f t="shared" si="2"/>
        <v>Y</v>
      </c>
      <c r="H77" s="1" t="s">
        <v>19</v>
      </c>
      <c r="I77" s="1">
        <v>800.0</v>
      </c>
      <c r="J77" s="1">
        <v>3500.0</v>
      </c>
      <c r="K77" s="1">
        <v>0.0</v>
      </c>
      <c r="L77" s="2" t="str">
        <f t="shared" si="3"/>
        <v>N</v>
      </c>
      <c r="M77" s="1" t="str">
        <f t="shared" si="4"/>
        <v>NYYN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" t="s">
        <v>185</v>
      </c>
      <c r="B78" s="3" t="s">
        <v>186</v>
      </c>
      <c r="C78" s="2">
        <f t="array" ref="C78">INDEX(Plate1_DNA_20211201!$B$22:$L$29,COLUMN(INDIRECT(LEFT(A78,1)&amp;1)),MID(A78,2,2))</f>
        <v>5.806</v>
      </c>
      <c r="D78" s="2">
        <f t="array" ref="D78">INDEX(Plate1_DNA_20220408!$B$22:$L$29,COLUMN(INDIRECT(LEFT(A78,1)&amp;1)),MID(A78,2,2))</f>
        <v>5.586</v>
      </c>
      <c r="E78" s="2" t="str">
        <f t="shared" si="1"/>
        <v>N</v>
      </c>
      <c r="F78" s="2">
        <f t="array" ref="F78">INDEX(Plate1_g0.1_1stPCR!$B$22:$L$29,COLUMN(INDIRECT(LEFT(A78,1)&amp;1)),MID(A78,2,2))</f>
        <v>4.212</v>
      </c>
      <c r="G78" s="2" t="str">
        <f t="shared" si="2"/>
        <v>N</v>
      </c>
      <c r="H78" s="1" t="s">
        <v>19</v>
      </c>
      <c r="I78" s="1">
        <v>800.0</v>
      </c>
      <c r="J78" s="1">
        <v>3500.0</v>
      </c>
      <c r="K78" s="1">
        <v>6000.0</v>
      </c>
      <c r="L78" s="2" t="str">
        <f t="shared" si="3"/>
        <v>Y</v>
      </c>
      <c r="M78" s="1" t="str">
        <f t="shared" si="4"/>
        <v>NNYY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1" t="s">
        <v>187</v>
      </c>
      <c r="B79" s="3" t="s">
        <v>188</v>
      </c>
      <c r="C79" s="2">
        <f t="array" ref="C79">INDEX(Plate1_DNA_20211201!$B$22:$L$29,COLUMN(INDIRECT(LEFT(A79,1)&amp;1)),MID(A79,2,2))</f>
        <v>0.242</v>
      </c>
      <c r="D79" s="2">
        <f t="array" ref="D79">INDEX(Plate1_DNA_20220408!$B$22:$L$29,COLUMN(INDIRECT(LEFT(A79,1)&amp;1)),MID(A79,2,2))</f>
        <v>0.301</v>
      </c>
      <c r="E79" s="2" t="str">
        <f t="shared" si="1"/>
        <v>Y</v>
      </c>
      <c r="F79" s="2">
        <f t="array" ref="F79">INDEX(Plate1_g0.1_1stPCR!$B$22:$L$29,COLUMN(INDIRECT(LEFT(A79,1)&amp;1)),MID(A79,2,2))</f>
        <v>4.513</v>
      </c>
      <c r="G79" s="2" t="str">
        <f t="shared" si="2"/>
        <v>N</v>
      </c>
      <c r="H79" s="1" t="s">
        <v>15</v>
      </c>
      <c r="I79" s="1">
        <v>0.0</v>
      </c>
      <c r="J79" s="1">
        <v>0.0</v>
      </c>
      <c r="K79" s="1">
        <v>0.0</v>
      </c>
      <c r="L79" s="2" t="str">
        <f t="shared" si="3"/>
        <v>N</v>
      </c>
      <c r="M79" s="1" t="str">
        <f t="shared" si="4"/>
        <v>YNNN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1" t="s">
        <v>189</v>
      </c>
      <c r="B80" s="3" t="s">
        <v>190</v>
      </c>
      <c r="C80" s="2">
        <f t="array" ref="C80">INDEX(Plate1_DNA_20211201!$B$22:$L$29,COLUMN(INDIRECT(LEFT(A80,1)&amp;1)),MID(A80,2,2))</f>
        <v>0.24</v>
      </c>
      <c r="D80" s="2">
        <f t="array" ref="D80">INDEX(Plate1_DNA_20220408!$B$22:$L$29,COLUMN(INDIRECT(LEFT(A80,1)&amp;1)),MID(A80,2,2))</f>
        <v>0.306</v>
      </c>
      <c r="E80" s="2" t="str">
        <f t="shared" si="1"/>
        <v>Y</v>
      </c>
      <c r="F80" s="2">
        <f t="array" ref="F80">INDEX(Plate1_g0.1_1stPCR!$B$22:$L$29,COLUMN(INDIRECT(LEFT(A80,1)&amp;1)),MID(A80,2,2))</f>
        <v>3.833</v>
      </c>
      <c r="G80" s="2" t="str">
        <f t="shared" si="2"/>
        <v>N</v>
      </c>
      <c r="H80" s="1" t="s">
        <v>15</v>
      </c>
      <c r="I80" s="1">
        <v>0.0</v>
      </c>
      <c r="J80" s="1">
        <v>0.0</v>
      </c>
      <c r="K80" s="1">
        <v>0.0</v>
      </c>
      <c r="L80" s="2" t="str">
        <f t="shared" si="3"/>
        <v>N</v>
      </c>
      <c r="M80" s="1" t="str">
        <f t="shared" si="4"/>
        <v>YNNN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1" t="s">
        <v>191</v>
      </c>
      <c r="B81" s="3" t="s">
        <v>192</v>
      </c>
      <c r="C81" s="2">
        <f t="array" ref="C81">INDEX(Plate1_DNA_20211201!$B$22:$L$29,COLUMN(INDIRECT(LEFT(A81,1)&amp;1)),MID(A81,2,2))</f>
        <v>0.412</v>
      </c>
      <c r="D81" s="2">
        <f t="array" ref="D81">INDEX(Plate1_DNA_20220408!$B$22:$L$29,COLUMN(INDIRECT(LEFT(A81,1)&amp;1)),MID(A81,2,2))</f>
        <v>0.552</v>
      </c>
      <c r="E81" s="2" t="str">
        <f t="shared" si="1"/>
        <v>Y</v>
      </c>
      <c r="F81" s="2">
        <f t="array" ref="F81">INDEX(Plate1_g0.1_1stPCR!$B$22:$L$29,COLUMN(INDIRECT(LEFT(A81,1)&amp;1)),MID(A81,2,2))</f>
        <v>4.69</v>
      </c>
      <c r="G81" s="2" t="str">
        <f t="shared" si="2"/>
        <v>N</v>
      </c>
      <c r="H81" s="1" t="s">
        <v>15</v>
      </c>
      <c r="I81" s="1">
        <v>0.0</v>
      </c>
      <c r="J81" s="1">
        <v>0.0</v>
      </c>
      <c r="K81" s="1">
        <v>0.0</v>
      </c>
      <c r="L81" s="2" t="str">
        <f t="shared" si="3"/>
        <v>N</v>
      </c>
      <c r="M81" s="1" t="str">
        <f t="shared" si="4"/>
        <v>YNNN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1" t="s">
        <v>193</v>
      </c>
      <c r="B82" s="3" t="s">
        <v>194</v>
      </c>
      <c r="C82" s="2">
        <f t="array" ref="C82">INDEX(Plate1_DNA_20211201!$B$22:$L$29,COLUMN(INDIRECT(LEFT(A82,1)&amp;1)),MID(A82,2,2))</f>
        <v>14.424</v>
      </c>
      <c r="D82" s="2">
        <f t="array" ref="D82">INDEX(Plate1_DNA_20220408!$B$22:$L$29,COLUMN(INDIRECT(LEFT(A82,1)&amp;1)),MID(A82,2,2))</f>
        <v>15.742</v>
      </c>
      <c r="E82" s="2" t="str">
        <f t="shared" si="1"/>
        <v>N</v>
      </c>
      <c r="F82" s="2">
        <f t="array" ref="F82">INDEX(Plate1_g0.1_1stPCR!$B$22:$L$29,COLUMN(INDIRECT(LEFT(A82,1)&amp;1)),MID(A82,2,2))</f>
        <v>4.998</v>
      </c>
      <c r="G82" s="2" t="str">
        <f t="shared" si="2"/>
        <v>N</v>
      </c>
      <c r="H82" s="1" t="s">
        <v>15</v>
      </c>
      <c r="I82" s="1">
        <v>0.0</v>
      </c>
      <c r="J82" s="1">
        <v>0.0</v>
      </c>
      <c r="K82" s="1">
        <v>0.0</v>
      </c>
      <c r="L82" s="2" t="str">
        <f t="shared" si="3"/>
        <v>N</v>
      </c>
      <c r="M82" s="1" t="str">
        <f t="shared" si="4"/>
        <v>NNNN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" t="s">
        <v>195</v>
      </c>
      <c r="B83" s="3" t="s">
        <v>196</v>
      </c>
      <c r="C83" s="2">
        <f t="array" ref="C83">INDEX(Plate1_DNA_20211201!$B$22:$L$29,COLUMN(INDIRECT(LEFT(A83,1)&amp;1)),MID(A83,2,2))</f>
        <v>4.629</v>
      </c>
      <c r="D83" s="2">
        <f t="array" ref="D83">INDEX(Plate1_DNA_20220408!$B$22:$L$29,COLUMN(INDIRECT(LEFT(A83,1)&amp;1)),MID(A83,2,2))</f>
        <v>6.008</v>
      </c>
      <c r="E83" s="2" t="str">
        <f t="shared" si="1"/>
        <v>N</v>
      </c>
      <c r="F83" s="2">
        <f t="array" ref="F83">INDEX(Plate1_g0.1_1stPCR!$B$22:$L$29,COLUMN(INDIRECT(LEFT(A83,1)&amp;1)),MID(A83,2,2))</f>
        <v>4.081</v>
      </c>
      <c r="G83" s="2" t="str">
        <f t="shared" si="2"/>
        <v>N</v>
      </c>
      <c r="H83" s="1" t="s">
        <v>19</v>
      </c>
      <c r="I83" s="1">
        <v>800.0</v>
      </c>
      <c r="J83" s="1">
        <v>0.0</v>
      </c>
      <c r="K83" s="1">
        <v>0.0</v>
      </c>
      <c r="L83" s="2" t="str">
        <f t="shared" si="3"/>
        <v>N</v>
      </c>
      <c r="M83" s="1" t="str">
        <f t="shared" si="4"/>
        <v>NNYN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" t="s">
        <v>197</v>
      </c>
      <c r="B84" s="3" t="s">
        <v>198</v>
      </c>
      <c r="C84" s="2">
        <f t="array" ref="C84">INDEX(Plate1_DNA_20211201!$B$22:$L$29,COLUMN(INDIRECT(LEFT(A84,1)&amp;1)),MID(A84,2,2))</f>
        <v>0.625</v>
      </c>
      <c r="D84" s="2">
        <f t="array" ref="D84">INDEX(Plate1_DNA_20220408!$B$22:$L$29,COLUMN(INDIRECT(LEFT(A84,1)&amp;1)),MID(A84,2,2))</f>
        <v>0.749</v>
      </c>
      <c r="E84" s="2" t="str">
        <f t="shared" si="1"/>
        <v>Y</v>
      </c>
      <c r="F84" s="2">
        <f t="array" ref="F84">INDEX(Plate1_g0.1_1stPCR!$B$22:$L$29,COLUMN(INDIRECT(LEFT(A84,1)&amp;1)),MID(A84,2,2))</f>
        <v>6.255</v>
      </c>
      <c r="G84" s="2" t="str">
        <f t="shared" si="2"/>
        <v>Y</v>
      </c>
      <c r="H84" s="1" t="s">
        <v>19</v>
      </c>
      <c r="I84" s="1">
        <v>800.0</v>
      </c>
      <c r="J84" s="1">
        <v>0.0</v>
      </c>
      <c r="K84" s="1">
        <v>0.0</v>
      </c>
      <c r="L84" s="2" t="str">
        <f t="shared" si="3"/>
        <v>N</v>
      </c>
      <c r="M84" s="1" t="str">
        <f t="shared" si="4"/>
        <v>YYYN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1" t="s">
        <v>199</v>
      </c>
      <c r="B85" s="3" t="s">
        <v>200</v>
      </c>
      <c r="C85" s="2">
        <f t="array" ref="C85">INDEX(Plate1_DNA_20211201!$B$22:$L$29,COLUMN(INDIRECT(LEFT(A85,1)&amp;1)),MID(A85,2,2))</f>
        <v>5.052</v>
      </c>
      <c r="D85" s="2">
        <f t="array" ref="D85">INDEX(Plate1_DNA_20220408!$B$22:$L$29,COLUMN(INDIRECT(LEFT(A85,1)&amp;1)),MID(A85,2,2))</f>
        <v>4.88</v>
      </c>
      <c r="E85" s="2" t="str">
        <f t="shared" si="1"/>
        <v>N</v>
      </c>
      <c r="F85" s="2">
        <f t="array" ref="F85">INDEX(Plate1_g0.1_1stPCR!$B$22:$L$29,COLUMN(INDIRECT(LEFT(A85,1)&amp;1)),MID(A85,2,2))</f>
        <v>20.33</v>
      </c>
      <c r="G85" s="2" t="str">
        <f t="shared" si="2"/>
        <v>Y</v>
      </c>
      <c r="H85" s="1" t="s">
        <v>19</v>
      </c>
      <c r="I85" s="1">
        <v>800.0</v>
      </c>
      <c r="J85" s="1">
        <v>0.0</v>
      </c>
      <c r="K85" s="1">
        <v>0.0</v>
      </c>
      <c r="L85" s="2" t="str">
        <f t="shared" si="3"/>
        <v>N</v>
      </c>
      <c r="M85" s="1" t="str">
        <f t="shared" si="4"/>
        <v>NYYN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1" t="s">
        <v>201</v>
      </c>
      <c r="B86" s="3" t="s">
        <v>202</v>
      </c>
      <c r="C86" s="2">
        <f t="array" ref="C86">INDEX(Plate1_DNA_20211201!$B$22:$L$29,COLUMN(INDIRECT(LEFT(A86,1)&amp;1)),MID(A86,2,2))</f>
        <v>3.118</v>
      </c>
      <c r="D86" s="2">
        <f t="array" ref="D86">INDEX(Plate1_DNA_20220408!$B$22:$L$29,COLUMN(INDIRECT(LEFT(A86,1)&amp;1)),MID(A86,2,2))</f>
        <v>3.597</v>
      </c>
      <c r="E86" s="2" t="str">
        <f t="shared" si="1"/>
        <v>N</v>
      </c>
      <c r="F86" s="2">
        <f t="array" ref="F86">INDEX(Plate1_g0.1_1stPCR!$B$22:$L$29,COLUMN(INDIRECT(LEFT(A86,1)&amp;1)),MID(A86,2,2))</f>
        <v>17.209</v>
      </c>
      <c r="G86" s="2" t="str">
        <f t="shared" si="2"/>
        <v>Y</v>
      </c>
      <c r="H86" s="1" t="s">
        <v>15</v>
      </c>
      <c r="I86" s="1">
        <v>0.0</v>
      </c>
      <c r="J86" s="1">
        <v>0.0</v>
      </c>
      <c r="K86" s="1">
        <v>0.0</v>
      </c>
      <c r="L86" s="2" t="str">
        <f t="shared" si="3"/>
        <v>N</v>
      </c>
      <c r="M86" s="1" t="str">
        <f t="shared" si="4"/>
        <v>NYNN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1" t="s">
        <v>203</v>
      </c>
      <c r="B87" s="3" t="s">
        <v>204</v>
      </c>
      <c r="C87" s="2">
        <f t="array" ref="C87">INDEX(Plate1_DNA_20211201!$B$22:$L$29,COLUMN(INDIRECT(LEFT(A87,1)&amp;1)),MID(A87,2,2))</f>
        <v>0.385</v>
      </c>
      <c r="D87" s="2">
        <f t="array" ref="D87">INDEX(Plate1_DNA_20220408!$B$22:$L$29,COLUMN(INDIRECT(LEFT(A87,1)&amp;1)),MID(A87,2,2))</f>
        <v>0.443</v>
      </c>
      <c r="E87" s="2" t="str">
        <f t="shared" si="1"/>
        <v>Y</v>
      </c>
      <c r="F87" s="2">
        <f t="array" ref="F87">INDEX(Plate1_g0.1_1stPCR!$B$22:$L$29,COLUMN(INDIRECT(LEFT(A87,1)&amp;1)),MID(A87,2,2))</f>
        <v>3.773</v>
      </c>
      <c r="G87" s="2" t="str">
        <f t="shared" si="2"/>
        <v>N</v>
      </c>
      <c r="H87" s="1" t="s">
        <v>15</v>
      </c>
      <c r="I87" s="1">
        <v>0.0</v>
      </c>
      <c r="J87" s="1">
        <v>0.0</v>
      </c>
      <c r="K87" s="1">
        <v>0.0</v>
      </c>
      <c r="L87" s="2" t="str">
        <f t="shared" si="3"/>
        <v>N</v>
      </c>
      <c r="M87" s="1" t="str">
        <f t="shared" si="4"/>
        <v>YNNN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1" t="s">
        <v>205</v>
      </c>
      <c r="B88" s="3" t="s">
        <v>206</v>
      </c>
      <c r="C88" s="2">
        <f t="array" ref="C88">INDEX(Plate1_DNA_20211201!$B$22:$L$29,COLUMN(INDIRECT(LEFT(A88,1)&amp;1)),MID(A88,2,2))</f>
        <v>1.943</v>
      </c>
      <c r="D88" s="2">
        <f t="array" ref="D88">INDEX(Plate1_DNA_20220408!$B$22:$L$29,COLUMN(INDIRECT(LEFT(A88,1)&amp;1)),MID(A88,2,2))</f>
        <v>1.805</v>
      </c>
      <c r="E88" s="2" t="str">
        <f t="shared" si="1"/>
        <v>N</v>
      </c>
      <c r="F88" s="2">
        <f t="array" ref="F88">INDEX(Plate1_g0.1_1stPCR!$B$22:$L$29,COLUMN(INDIRECT(LEFT(A88,1)&amp;1)),MID(A88,2,2))</f>
        <v>12.204</v>
      </c>
      <c r="G88" s="2" t="str">
        <f t="shared" si="2"/>
        <v>Y</v>
      </c>
      <c r="H88" s="1" t="s">
        <v>15</v>
      </c>
      <c r="I88" s="1">
        <v>0.0</v>
      </c>
      <c r="J88" s="1">
        <v>0.0</v>
      </c>
      <c r="K88" s="1">
        <v>0.0</v>
      </c>
      <c r="L88" s="2" t="str">
        <f t="shared" si="3"/>
        <v>N</v>
      </c>
      <c r="M88" s="1" t="str">
        <f t="shared" si="4"/>
        <v>NYNN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1" t="s">
        <v>207</v>
      </c>
      <c r="B89" s="1" t="s">
        <v>92</v>
      </c>
      <c r="C89" s="2">
        <f t="array" ref="C89">INDEX(Plate1_DNA_20211201!$B$22:$L$29,COLUMN(INDIRECT(LEFT(A89,1)&amp;1)),MID(A89,2,2))</f>
        <v>0</v>
      </c>
      <c r="D89" s="2">
        <f t="array" ref="D89">INDEX(Plate1_DNA_20220408!$B$22:$L$29,COLUMN(INDIRECT(LEFT(A89,1)&amp;1)),MID(A89,2,2))</f>
        <v>0</v>
      </c>
      <c r="E89" s="2" t="str">
        <f t="shared" si="1"/>
        <v>Y</v>
      </c>
      <c r="F89" s="2">
        <f t="array" ref="F89">INDEX(Plate1_g0.1_1stPCR!$B$22:$L$29,COLUMN(INDIRECT(LEFT(A89,1)&amp;1)),MID(A89,2,2))</f>
        <v>3.831</v>
      </c>
      <c r="G89" s="2" t="str">
        <f t="shared" si="2"/>
        <v>N</v>
      </c>
      <c r="H89" s="1" t="s">
        <v>15</v>
      </c>
      <c r="I89" s="1">
        <v>0.0</v>
      </c>
      <c r="J89" s="1">
        <v>0.0</v>
      </c>
      <c r="K89" s="1">
        <v>0.0</v>
      </c>
      <c r="L89" s="2" t="str">
        <f t="shared" si="3"/>
        <v>N</v>
      </c>
      <c r="M89" s="1" t="str">
        <f t="shared" si="4"/>
        <v>YNNN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3" width="12.63"/>
    <col customWidth="1" min="14" max="26" width="10.13"/>
  </cols>
  <sheetData>
    <row r="1" ht="15.75" customHeight="1">
      <c r="A1" s="5" t="s">
        <v>208</v>
      </c>
      <c r="B1" s="6" t="s">
        <v>209</v>
      </c>
      <c r="C1" s="7"/>
      <c r="D1" s="2"/>
      <c r="E1" s="2"/>
      <c r="F1" s="1"/>
      <c r="G1" s="2"/>
      <c r="H1" s="2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 t="s">
        <v>210</v>
      </c>
      <c r="B2" s="9"/>
      <c r="C2" s="2"/>
      <c r="D2" s="2"/>
      <c r="E2" s="2"/>
      <c r="F2" s="1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211</v>
      </c>
      <c r="B3" s="1" t="s">
        <v>212</v>
      </c>
      <c r="C3" s="2"/>
      <c r="D3" s="2"/>
      <c r="E3" s="2"/>
      <c r="F3" s="1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213</v>
      </c>
      <c r="B4" s="10"/>
      <c r="C4" s="2"/>
      <c r="D4" s="2"/>
      <c r="E4" s="2"/>
      <c r="F4" s="1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214</v>
      </c>
      <c r="B5" s="11">
        <v>2.0</v>
      </c>
      <c r="C5" s="12" t="s">
        <v>215</v>
      </c>
      <c r="D5" s="13"/>
      <c r="E5" s="14"/>
      <c r="F5" s="1"/>
      <c r="G5" s="2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5" t="s">
        <v>216</v>
      </c>
      <c r="B6" s="16">
        <v>2.0</v>
      </c>
      <c r="C6" s="17" t="s">
        <v>217</v>
      </c>
      <c r="D6" s="13"/>
      <c r="E6" s="14"/>
      <c r="F6" s="1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5" t="s">
        <v>218</v>
      </c>
      <c r="B7" s="11">
        <v>3.0</v>
      </c>
      <c r="C7" s="15" t="s">
        <v>219</v>
      </c>
      <c r="D7" s="11">
        <v>6.0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4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4" t="s">
        <v>220</v>
      </c>
      <c r="B9" s="18" t="s">
        <v>221</v>
      </c>
      <c r="C9" s="12"/>
      <c r="D9" s="13"/>
      <c r="E9" s="10"/>
      <c r="F9" s="10"/>
      <c r="G9" s="10"/>
      <c r="H9" s="10"/>
      <c r="I9" s="10"/>
      <c r="J9" s="10"/>
      <c r="K9" s="10"/>
      <c r="L9" s="10"/>
      <c r="M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19">
        <v>1.0</v>
      </c>
      <c r="C10" s="19">
        <v>2.0</v>
      </c>
      <c r="D10" s="19">
        <v>3.0</v>
      </c>
      <c r="E10" s="20">
        <v>4.0</v>
      </c>
      <c r="F10" s="20">
        <v>5.0</v>
      </c>
      <c r="G10" s="20">
        <v>6.0</v>
      </c>
      <c r="H10" s="20">
        <v>7.0</v>
      </c>
      <c r="I10" s="20">
        <v>8.0</v>
      </c>
      <c r="J10" s="20">
        <v>9.0</v>
      </c>
      <c r="K10" s="20">
        <v>10.0</v>
      </c>
      <c r="L10" s="20">
        <v>11.0</v>
      </c>
      <c r="M10" s="20">
        <v>12.0</v>
      </c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1" t="s">
        <v>222</v>
      </c>
      <c r="B11" s="22" t="s">
        <v>14</v>
      </c>
      <c r="C11" s="22" t="s">
        <v>18</v>
      </c>
      <c r="D11" s="22" t="s">
        <v>24</v>
      </c>
      <c r="E11" s="22" t="s">
        <v>27</v>
      </c>
      <c r="F11" s="22" t="s">
        <v>31</v>
      </c>
      <c r="G11" s="22" t="s">
        <v>35</v>
      </c>
      <c r="H11" s="22" t="s">
        <v>39</v>
      </c>
      <c r="I11" s="22" t="s">
        <v>43</v>
      </c>
      <c r="J11" s="22" t="s">
        <v>46</v>
      </c>
      <c r="K11" s="22" t="s">
        <v>49</v>
      </c>
      <c r="L11" s="22" t="s">
        <v>53</v>
      </c>
      <c r="M11" s="22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1" t="s">
        <v>223</v>
      </c>
      <c r="B12" s="22" t="s">
        <v>56</v>
      </c>
      <c r="C12" s="22" t="s">
        <v>58</v>
      </c>
      <c r="D12" s="22" t="s">
        <v>60</v>
      </c>
      <c r="E12" s="22" t="s">
        <v>62</v>
      </c>
      <c r="F12" s="22" t="s">
        <v>64</v>
      </c>
      <c r="G12" s="22" t="s">
        <v>66</v>
      </c>
      <c r="H12" s="22" t="s">
        <v>68</v>
      </c>
      <c r="I12" s="22" t="s">
        <v>70</v>
      </c>
      <c r="J12" s="22" t="s">
        <v>72</v>
      </c>
      <c r="K12" s="22" t="s">
        <v>74</v>
      </c>
      <c r="L12" s="22" t="s">
        <v>76</v>
      </c>
      <c r="M12" s="22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1" t="s">
        <v>224</v>
      </c>
      <c r="B13" s="22" t="s">
        <v>78</v>
      </c>
      <c r="C13" s="22" t="s">
        <v>80</v>
      </c>
      <c r="D13" s="22" t="s">
        <v>82</v>
      </c>
      <c r="E13" s="22" t="s">
        <v>84</v>
      </c>
      <c r="F13" s="22" t="s">
        <v>86</v>
      </c>
      <c r="G13" s="22" t="s">
        <v>88</v>
      </c>
      <c r="H13" s="22" t="s">
        <v>90</v>
      </c>
      <c r="I13" s="22" t="s">
        <v>225</v>
      </c>
      <c r="J13" s="22" t="s">
        <v>94</v>
      </c>
      <c r="K13" s="22" t="s">
        <v>96</v>
      </c>
      <c r="L13" s="22" t="s">
        <v>98</v>
      </c>
      <c r="M13" s="22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1" t="s">
        <v>226</v>
      </c>
      <c r="B14" s="22" t="s">
        <v>100</v>
      </c>
      <c r="C14" s="22" t="s">
        <v>102</v>
      </c>
      <c r="D14" s="22" t="s">
        <v>104</v>
      </c>
      <c r="E14" s="22" t="s">
        <v>106</v>
      </c>
      <c r="F14" s="22" t="s">
        <v>108</v>
      </c>
      <c r="G14" s="22" t="s">
        <v>110</v>
      </c>
      <c r="H14" s="22" t="s">
        <v>112</v>
      </c>
      <c r="I14" s="22" t="s">
        <v>114</v>
      </c>
      <c r="J14" s="22" t="s">
        <v>116</v>
      </c>
      <c r="K14" s="22" t="s">
        <v>118</v>
      </c>
      <c r="L14" s="22" t="s">
        <v>120</v>
      </c>
      <c r="M14" s="22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1" t="s">
        <v>227</v>
      </c>
      <c r="B15" s="22" t="s">
        <v>122</v>
      </c>
      <c r="C15" s="22" t="s">
        <v>124</v>
      </c>
      <c r="D15" s="22" t="s">
        <v>126</v>
      </c>
      <c r="E15" s="22" t="s">
        <v>128</v>
      </c>
      <c r="F15" s="22" t="s">
        <v>130</v>
      </c>
      <c r="G15" s="22" t="s">
        <v>132</v>
      </c>
      <c r="H15" s="22" t="s">
        <v>134</v>
      </c>
      <c r="I15" s="22" t="s">
        <v>136</v>
      </c>
      <c r="J15" s="22" t="s">
        <v>138</v>
      </c>
      <c r="K15" s="22" t="s">
        <v>140</v>
      </c>
      <c r="L15" s="22" t="s">
        <v>142</v>
      </c>
      <c r="M15" s="22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1" t="s">
        <v>228</v>
      </c>
      <c r="B16" s="22" t="s">
        <v>144</v>
      </c>
      <c r="C16" s="22" t="s">
        <v>146</v>
      </c>
      <c r="D16" s="22" t="s">
        <v>148</v>
      </c>
      <c r="E16" s="22" t="s">
        <v>150</v>
      </c>
      <c r="F16" s="22" t="s">
        <v>152</v>
      </c>
      <c r="G16" s="22" t="s">
        <v>154</v>
      </c>
      <c r="H16" s="22" t="s">
        <v>156</v>
      </c>
      <c r="I16" s="22" t="s">
        <v>158</v>
      </c>
      <c r="J16" s="22" t="s">
        <v>160</v>
      </c>
      <c r="K16" s="22" t="s">
        <v>162</v>
      </c>
      <c r="L16" s="22" t="s">
        <v>164</v>
      </c>
      <c r="M16" s="22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1" t="s">
        <v>229</v>
      </c>
      <c r="B17" s="22" t="s">
        <v>166</v>
      </c>
      <c r="C17" s="22" t="s">
        <v>168</v>
      </c>
      <c r="D17" s="22" t="s">
        <v>170</v>
      </c>
      <c r="E17" s="22" t="s">
        <v>172</v>
      </c>
      <c r="F17" s="22" t="s">
        <v>174</v>
      </c>
      <c r="G17" s="22" t="s">
        <v>176</v>
      </c>
      <c r="H17" s="22" t="s">
        <v>178</v>
      </c>
      <c r="I17" s="22" t="s">
        <v>180</v>
      </c>
      <c r="J17" s="22" t="s">
        <v>182</v>
      </c>
      <c r="K17" s="22" t="s">
        <v>184</v>
      </c>
      <c r="L17" s="22" t="s">
        <v>186</v>
      </c>
      <c r="M17" s="22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1" t="s">
        <v>230</v>
      </c>
      <c r="B18" s="22" t="s">
        <v>188</v>
      </c>
      <c r="C18" s="22" t="s">
        <v>190</v>
      </c>
      <c r="D18" s="22" t="s">
        <v>192</v>
      </c>
      <c r="E18" s="22" t="s">
        <v>194</v>
      </c>
      <c r="F18" s="22" t="s">
        <v>196</v>
      </c>
      <c r="G18" s="22" t="s">
        <v>198</v>
      </c>
      <c r="H18" s="22" t="s">
        <v>200</v>
      </c>
      <c r="I18" s="22" t="s">
        <v>202</v>
      </c>
      <c r="J18" s="22" t="s">
        <v>204</v>
      </c>
      <c r="K18" s="22" t="s">
        <v>206</v>
      </c>
      <c r="L18" s="22"/>
      <c r="M18" s="22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10"/>
      <c r="C19" s="2"/>
      <c r="D19" s="2"/>
      <c r="E19" s="2"/>
      <c r="F19" s="2"/>
      <c r="G19" s="2"/>
      <c r="H19" s="2"/>
      <c r="I19" s="2"/>
      <c r="J19" s="2"/>
      <c r="K19" s="2"/>
      <c r="L19" s="1"/>
      <c r="M19" s="2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231</v>
      </c>
      <c r="B20" s="2"/>
      <c r="C20" s="2">
        <f>MEDIAN(B22:L29)</f>
        <v>2.15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20">
        <v>1.0</v>
      </c>
      <c r="C21" s="20">
        <v>2.0</v>
      </c>
      <c r="D21" s="20">
        <v>3.0</v>
      </c>
      <c r="E21" s="20">
        <v>4.0</v>
      </c>
      <c r="F21" s="20">
        <v>5.0</v>
      </c>
      <c r="G21" s="20">
        <v>6.0</v>
      </c>
      <c r="H21" s="20">
        <v>7.0</v>
      </c>
      <c r="I21" s="20">
        <v>8.0</v>
      </c>
      <c r="J21" s="20">
        <v>9.0</v>
      </c>
      <c r="K21" s="20">
        <v>10.0</v>
      </c>
      <c r="L21" s="20">
        <v>11.0</v>
      </c>
      <c r="M21" s="20">
        <v>12.0</v>
      </c>
      <c r="N21" s="1"/>
      <c r="O21" s="1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0" t="s">
        <v>222</v>
      </c>
      <c r="B22" s="24">
        <v>0.311</v>
      </c>
      <c r="C22" s="24">
        <v>4.873</v>
      </c>
      <c r="D22" s="24">
        <v>0.39</v>
      </c>
      <c r="E22" s="24">
        <v>22.545</v>
      </c>
      <c r="F22" s="24">
        <v>5.775</v>
      </c>
      <c r="G22" s="24">
        <v>0.344</v>
      </c>
      <c r="H22" s="24">
        <v>0.483</v>
      </c>
      <c r="I22" s="24">
        <v>0.493</v>
      </c>
      <c r="J22" s="24">
        <v>0.299</v>
      </c>
      <c r="K22" s="24">
        <v>4.347</v>
      </c>
      <c r="L22" s="24">
        <v>0.306</v>
      </c>
      <c r="M22" s="24"/>
      <c r="N22" s="10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20" t="s">
        <v>223</v>
      </c>
      <c r="B23" s="24">
        <v>19.31</v>
      </c>
      <c r="C23" s="24">
        <v>18.582</v>
      </c>
      <c r="D23" s="24">
        <v>0.895</v>
      </c>
      <c r="E23" s="24">
        <v>0.286</v>
      </c>
      <c r="F23" s="24">
        <v>0.466</v>
      </c>
      <c r="G23" s="24">
        <v>0.377</v>
      </c>
      <c r="H23" s="24">
        <v>1.375</v>
      </c>
      <c r="I23" s="24">
        <v>2.75</v>
      </c>
      <c r="J23" s="24">
        <v>0.294</v>
      </c>
      <c r="K23" s="24">
        <v>4.155</v>
      </c>
      <c r="L23" s="24">
        <v>0.559</v>
      </c>
      <c r="M23" s="24"/>
      <c r="N23" s="10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20" t="s">
        <v>224</v>
      </c>
      <c r="B24" s="24">
        <v>3.397</v>
      </c>
      <c r="C24" s="24">
        <v>7.178</v>
      </c>
      <c r="D24" s="24">
        <v>10.738</v>
      </c>
      <c r="E24" s="24">
        <v>0.291</v>
      </c>
      <c r="F24" s="24">
        <v>1.818</v>
      </c>
      <c r="G24" s="24">
        <v>1.724</v>
      </c>
      <c r="H24" s="24">
        <v>0.66</v>
      </c>
      <c r="I24" s="24">
        <v>0.299</v>
      </c>
      <c r="J24" s="24">
        <v>6.361</v>
      </c>
      <c r="K24" s="24">
        <v>3.718</v>
      </c>
      <c r="L24" s="24">
        <v>2.404</v>
      </c>
      <c r="M24" s="24"/>
      <c r="N24" s="10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20" t="s">
        <v>226</v>
      </c>
      <c r="B25" s="24">
        <v>1.125</v>
      </c>
      <c r="C25" s="24">
        <v>1.896</v>
      </c>
      <c r="D25" s="24">
        <v>0.443</v>
      </c>
      <c r="E25" s="24">
        <v>0.397</v>
      </c>
      <c r="F25" s="24">
        <v>0.317</v>
      </c>
      <c r="G25" s="24">
        <v>5.386</v>
      </c>
      <c r="H25" s="24">
        <v>0.883</v>
      </c>
      <c r="I25" s="24">
        <v>7.9</v>
      </c>
      <c r="J25" s="24">
        <v>7.435</v>
      </c>
      <c r="K25" s="24">
        <v>8.851</v>
      </c>
      <c r="L25" s="24">
        <v>0.286</v>
      </c>
      <c r="M25" s="24"/>
      <c r="N25" s="10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20" t="s">
        <v>227</v>
      </c>
      <c r="B26" s="24">
        <v>0.349</v>
      </c>
      <c r="C26" s="24">
        <v>0.91</v>
      </c>
      <c r="D26" s="24">
        <v>11.575</v>
      </c>
      <c r="E26" s="24">
        <v>13.412</v>
      </c>
      <c r="F26" s="24">
        <v>3.675</v>
      </c>
      <c r="G26" s="24">
        <v>5.775</v>
      </c>
      <c r="H26" s="24">
        <v>0.971</v>
      </c>
      <c r="I26" s="24">
        <v>7.167</v>
      </c>
      <c r="J26" s="24">
        <v>0.291</v>
      </c>
      <c r="K26" s="24">
        <v>9.932</v>
      </c>
      <c r="L26" s="24">
        <v>7.622</v>
      </c>
      <c r="M26" s="24"/>
      <c r="N26" s="10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20" t="s">
        <v>228</v>
      </c>
      <c r="B27" s="24">
        <v>1.295</v>
      </c>
      <c r="C27" s="24">
        <v>0.471</v>
      </c>
      <c r="D27" s="24">
        <v>11.426</v>
      </c>
      <c r="E27" s="24">
        <v>6.842</v>
      </c>
      <c r="F27" s="24">
        <v>6.023</v>
      </c>
      <c r="G27" s="24">
        <v>0.458</v>
      </c>
      <c r="H27" s="24">
        <v>1.252</v>
      </c>
      <c r="I27" s="24">
        <v>7.933</v>
      </c>
      <c r="J27" s="24">
        <v>7.008</v>
      </c>
      <c r="K27" s="24">
        <v>10.731</v>
      </c>
      <c r="L27" s="24">
        <v>0.299</v>
      </c>
      <c r="M27" s="24"/>
      <c r="N27" s="10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20" t="s">
        <v>229</v>
      </c>
      <c r="B28" s="24">
        <v>0.339</v>
      </c>
      <c r="C28" s="24">
        <v>8.456</v>
      </c>
      <c r="D28" s="24">
        <v>13.099</v>
      </c>
      <c r="E28" s="24">
        <v>5.136</v>
      </c>
      <c r="F28" s="24">
        <v>5.285</v>
      </c>
      <c r="G28" s="24">
        <v>7.903</v>
      </c>
      <c r="H28" s="24">
        <v>8.512</v>
      </c>
      <c r="I28" s="24">
        <v>0.397</v>
      </c>
      <c r="J28" s="24">
        <v>3.971</v>
      </c>
      <c r="K28" s="24">
        <v>3.01</v>
      </c>
      <c r="L28" s="24">
        <v>5.586</v>
      </c>
      <c r="M28" s="24"/>
      <c r="N28" s="10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20" t="s">
        <v>230</v>
      </c>
      <c r="B29" s="24">
        <v>0.301</v>
      </c>
      <c r="C29" s="24">
        <v>0.306</v>
      </c>
      <c r="D29" s="24">
        <v>0.552</v>
      </c>
      <c r="E29" s="24">
        <v>15.742</v>
      </c>
      <c r="F29" s="24">
        <v>6.008</v>
      </c>
      <c r="G29" s="24">
        <v>0.749</v>
      </c>
      <c r="H29" s="24">
        <v>4.88</v>
      </c>
      <c r="I29" s="24">
        <v>3.597</v>
      </c>
      <c r="J29" s="24">
        <v>0.443</v>
      </c>
      <c r="K29" s="24">
        <v>1.805</v>
      </c>
      <c r="L29" s="24">
        <v>0.0</v>
      </c>
      <c r="M29" s="24"/>
      <c r="N29" s="10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6" t="s">
        <v>232</v>
      </c>
      <c r="B31" s="2"/>
      <c r="C31" s="2"/>
      <c r="D31" s="27" t="s">
        <v>233</v>
      </c>
      <c r="E31" s="28">
        <f>(B5*D7)/B7-B5</f>
        <v>2</v>
      </c>
      <c r="F31" s="29" t="s">
        <v>234</v>
      </c>
      <c r="G31" s="30">
        <f>E41*B5/B7-B5</f>
        <v>6</v>
      </c>
      <c r="H31" s="31" t="s">
        <v>235</v>
      </c>
      <c r="I31" s="32">
        <f>G41*B5/B7-B5</f>
        <v>14</v>
      </c>
      <c r="J31" s="33" t="s">
        <v>236</v>
      </c>
      <c r="K31" s="34">
        <f>I41*B5/B7-B5</f>
        <v>30</v>
      </c>
      <c r="L31" s="35" t="s">
        <v>237</v>
      </c>
      <c r="M31" s="36">
        <f>K41*B5/B7-B5</f>
        <v>62</v>
      </c>
      <c r="N31" s="23"/>
      <c r="O31" s="37"/>
      <c r="P31" s="10"/>
      <c r="Q31" s="10"/>
      <c r="R31" s="10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238</v>
      </c>
      <c r="B32" s="20">
        <v>1.0</v>
      </c>
      <c r="C32" s="20">
        <v>2.0</v>
      </c>
      <c r="D32" s="20">
        <v>3.0</v>
      </c>
      <c r="E32" s="20">
        <v>4.0</v>
      </c>
      <c r="F32" s="20">
        <v>5.0</v>
      </c>
      <c r="G32" s="20">
        <v>6.0</v>
      </c>
      <c r="H32" s="20">
        <v>7.0</v>
      </c>
      <c r="I32" s="20">
        <v>8.0</v>
      </c>
      <c r="J32" s="20">
        <v>9.0</v>
      </c>
      <c r="K32" s="20">
        <v>10.0</v>
      </c>
      <c r="L32" s="20">
        <v>11.0</v>
      </c>
      <c r="M32" s="20">
        <v>12.0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0" t="s">
        <v>222</v>
      </c>
      <c r="B33" s="9">
        <f t="shared" ref="B33:M33" si="1">IF(B22&lt;=$D$7,0,IF(B22&lt;=$E$41,$E$31,IF(B22&lt;=$G$41,$G$31,IF(B22&lt;=$I$41,$I$31,IF(B22&lt;=$K$41,$K$31,IF(B22&lt;=$M$41,$M$31,"TOO CONCENTRATED"))))))</f>
        <v>0</v>
      </c>
      <c r="C33" s="9">
        <f t="shared" si="1"/>
        <v>0</v>
      </c>
      <c r="D33" s="9">
        <f t="shared" si="1"/>
        <v>0</v>
      </c>
      <c r="E33" s="38">
        <f t="shared" si="1"/>
        <v>6</v>
      </c>
      <c r="F33" s="9">
        <f t="shared" si="1"/>
        <v>0</v>
      </c>
      <c r="G33" s="9">
        <f t="shared" si="1"/>
        <v>0</v>
      </c>
      <c r="H33" s="9">
        <f t="shared" si="1"/>
        <v>0</v>
      </c>
      <c r="I33" s="9">
        <f t="shared" si="1"/>
        <v>0</v>
      </c>
      <c r="J33" s="9">
        <f t="shared" si="1"/>
        <v>0</v>
      </c>
      <c r="K33" s="9">
        <f t="shared" si="1"/>
        <v>0</v>
      </c>
      <c r="L33" s="9">
        <f t="shared" si="1"/>
        <v>0</v>
      </c>
      <c r="M33" s="9">
        <f t="shared" si="1"/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0" t="s">
        <v>223</v>
      </c>
      <c r="B34" s="38">
        <f t="shared" ref="B34:M34" si="2">IF(B23&lt;=$D$7,0,IF(B23&lt;=$E$41,$E$31,IF(B23&lt;=$G$41,$G$31,IF(B23&lt;=$I$41,$I$31,IF(B23&lt;=$K$41,$K$31,IF(B23&lt;=$M$41,$M$31,"TOO CONCENTRATED"))))))</f>
        <v>6</v>
      </c>
      <c r="C34" s="38">
        <f t="shared" si="2"/>
        <v>6</v>
      </c>
      <c r="D34" s="9">
        <f t="shared" si="2"/>
        <v>0</v>
      </c>
      <c r="E34" s="9">
        <f t="shared" si="2"/>
        <v>0</v>
      </c>
      <c r="F34" s="9">
        <f t="shared" si="2"/>
        <v>0</v>
      </c>
      <c r="G34" s="9">
        <f t="shared" si="2"/>
        <v>0</v>
      </c>
      <c r="H34" s="9">
        <f t="shared" si="2"/>
        <v>0</v>
      </c>
      <c r="I34" s="9">
        <f t="shared" si="2"/>
        <v>0</v>
      </c>
      <c r="J34" s="9">
        <f t="shared" si="2"/>
        <v>0</v>
      </c>
      <c r="K34" s="9">
        <f t="shared" si="2"/>
        <v>0</v>
      </c>
      <c r="L34" s="9">
        <f t="shared" si="2"/>
        <v>0</v>
      </c>
      <c r="M34" s="9">
        <f t="shared" si="2"/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0" t="s">
        <v>224</v>
      </c>
      <c r="B35" s="9">
        <f t="shared" ref="B35:M35" si="3">IF(B24&lt;=$D$7,0,IF(B24&lt;=$E$41,$E$31,IF(B24&lt;=$G$41,$G$31,IF(B24&lt;=$I$41,$I$31,IF(B24&lt;=$K$41,$K$31,IF(B24&lt;=$M$41,$M$31,"TOO CONCENTRATED"))))))</f>
        <v>0</v>
      </c>
      <c r="C35" s="38">
        <f t="shared" si="3"/>
        <v>2</v>
      </c>
      <c r="D35" s="38">
        <f t="shared" si="3"/>
        <v>2</v>
      </c>
      <c r="E35" s="9">
        <f t="shared" si="3"/>
        <v>0</v>
      </c>
      <c r="F35" s="9">
        <f t="shared" si="3"/>
        <v>0</v>
      </c>
      <c r="G35" s="9">
        <f t="shared" si="3"/>
        <v>0</v>
      </c>
      <c r="H35" s="9">
        <f t="shared" si="3"/>
        <v>0</v>
      </c>
      <c r="I35" s="9">
        <f t="shared" si="3"/>
        <v>0</v>
      </c>
      <c r="J35" s="38">
        <f t="shared" si="3"/>
        <v>2</v>
      </c>
      <c r="K35" s="9">
        <f t="shared" si="3"/>
        <v>0</v>
      </c>
      <c r="L35" s="9">
        <f t="shared" si="3"/>
        <v>0</v>
      </c>
      <c r="M35" s="9">
        <f t="shared" si="3"/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0" t="s">
        <v>226</v>
      </c>
      <c r="B36" s="9">
        <f t="shared" ref="B36:M36" si="4">IF(B25&lt;=$D$7,0,IF(B25&lt;=$E$41,$E$31,IF(B25&lt;=$G$41,$G$31,IF(B25&lt;=$I$41,$I$31,IF(B25&lt;=$K$41,$K$31,IF(B25&lt;=$M$41,$M$31,"TOO CONCENTRATED"))))))</f>
        <v>0</v>
      </c>
      <c r="C36" s="9">
        <f t="shared" si="4"/>
        <v>0</v>
      </c>
      <c r="D36" s="9">
        <f t="shared" si="4"/>
        <v>0</v>
      </c>
      <c r="E36" s="9">
        <f t="shared" si="4"/>
        <v>0</v>
      </c>
      <c r="F36" s="9">
        <f t="shared" si="4"/>
        <v>0</v>
      </c>
      <c r="G36" s="9">
        <f t="shared" si="4"/>
        <v>0</v>
      </c>
      <c r="H36" s="9">
        <f t="shared" si="4"/>
        <v>0</v>
      </c>
      <c r="I36" s="38">
        <f t="shared" si="4"/>
        <v>2</v>
      </c>
      <c r="J36" s="38">
        <f t="shared" si="4"/>
        <v>2</v>
      </c>
      <c r="K36" s="38">
        <f t="shared" si="4"/>
        <v>2</v>
      </c>
      <c r="L36" s="9">
        <f t="shared" si="4"/>
        <v>0</v>
      </c>
      <c r="M36" s="9">
        <f t="shared" si="4"/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0" t="s">
        <v>227</v>
      </c>
      <c r="B37" s="9">
        <f t="shared" ref="B37:M37" si="5">IF(B26&lt;=$D$7,0,IF(B26&lt;=$E$41,$E$31,IF(B26&lt;=$G$41,$G$31,IF(B26&lt;=$I$41,$I$31,IF(B26&lt;=$K$41,$K$31,IF(B26&lt;=$M$41,$M$31,"TOO CONCENTRATED"))))))</f>
        <v>0</v>
      </c>
      <c r="C37" s="9">
        <f t="shared" si="5"/>
        <v>0</v>
      </c>
      <c r="D37" s="38">
        <f t="shared" si="5"/>
        <v>2</v>
      </c>
      <c r="E37" s="38">
        <f t="shared" si="5"/>
        <v>6</v>
      </c>
      <c r="F37" s="9">
        <f t="shared" si="5"/>
        <v>0</v>
      </c>
      <c r="G37" s="9">
        <f t="shared" si="5"/>
        <v>0</v>
      </c>
      <c r="H37" s="9">
        <f t="shared" si="5"/>
        <v>0</v>
      </c>
      <c r="I37" s="38">
        <f t="shared" si="5"/>
        <v>2</v>
      </c>
      <c r="J37" s="9">
        <f t="shared" si="5"/>
        <v>0</v>
      </c>
      <c r="K37" s="38">
        <f t="shared" si="5"/>
        <v>2</v>
      </c>
      <c r="L37" s="38">
        <f t="shared" si="5"/>
        <v>2</v>
      </c>
      <c r="M37" s="9">
        <f t="shared" si="5"/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0" t="s">
        <v>228</v>
      </c>
      <c r="B38" s="9">
        <f t="shared" ref="B38:M38" si="6">IF(B27&lt;=$D$7,0,IF(B27&lt;=$E$41,$E$31,IF(B27&lt;=$G$41,$G$31,IF(B27&lt;=$I$41,$I$31,IF(B27&lt;=$K$41,$K$31,IF(B27&lt;=$M$41,$M$31,"TOO CONCENTRATED"))))))</f>
        <v>0</v>
      </c>
      <c r="C38" s="9">
        <f t="shared" si="6"/>
        <v>0</v>
      </c>
      <c r="D38" s="38">
        <f t="shared" si="6"/>
        <v>2</v>
      </c>
      <c r="E38" s="38">
        <f t="shared" si="6"/>
        <v>2</v>
      </c>
      <c r="F38" s="38">
        <f t="shared" si="6"/>
        <v>2</v>
      </c>
      <c r="G38" s="9">
        <f t="shared" si="6"/>
        <v>0</v>
      </c>
      <c r="H38" s="9">
        <f t="shared" si="6"/>
        <v>0</v>
      </c>
      <c r="I38" s="38">
        <f t="shared" si="6"/>
        <v>2</v>
      </c>
      <c r="J38" s="38">
        <f t="shared" si="6"/>
        <v>2</v>
      </c>
      <c r="K38" s="38">
        <f t="shared" si="6"/>
        <v>2</v>
      </c>
      <c r="L38" s="9">
        <f t="shared" si="6"/>
        <v>0</v>
      </c>
      <c r="M38" s="9">
        <f t="shared" si="6"/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0" t="s">
        <v>229</v>
      </c>
      <c r="B39" s="9">
        <f t="shared" ref="B39:M39" si="7">IF(B28&lt;=$D$7,0,IF(B28&lt;=$E$41,$E$31,IF(B28&lt;=$G$41,$G$31,IF(B28&lt;=$I$41,$I$31,IF(B28&lt;=$K$41,$K$31,IF(B28&lt;=$M$41,$M$31,"TOO CONCENTRATED"))))))</f>
        <v>0</v>
      </c>
      <c r="C39" s="38">
        <f t="shared" si="7"/>
        <v>2</v>
      </c>
      <c r="D39" s="38">
        <f t="shared" si="7"/>
        <v>6</v>
      </c>
      <c r="E39" s="9">
        <f t="shared" si="7"/>
        <v>0</v>
      </c>
      <c r="F39" s="9">
        <f t="shared" si="7"/>
        <v>0</v>
      </c>
      <c r="G39" s="38">
        <f t="shared" si="7"/>
        <v>2</v>
      </c>
      <c r="H39" s="38">
        <f t="shared" si="7"/>
        <v>2</v>
      </c>
      <c r="I39" s="9">
        <f t="shared" si="7"/>
        <v>0</v>
      </c>
      <c r="J39" s="9">
        <f t="shared" si="7"/>
        <v>0</v>
      </c>
      <c r="K39" s="9">
        <f t="shared" si="7"/>
        <v>0</v>
      </c>
      <c r="L39" s="9">
        <f t="shared" si="7"/>
        <v>0</v>
      </c>
      <c r="M39" s="9">
        <f t="shared" si="7"/>
        <v>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0" t="s">
        <v>230</v>
      </c>
      <c r="B40" s="9">
        <f t="shared" ref="B40:M40" si="8">IF(B29&lt;=$D$7,0,IF(B29&lt;=$E$41,$E$31,IF(B29&lt;=$G$41,$G$31,IF(B29&lt;=$I$41,$I$31,IF(B29&lt;=$K$41,$K$31,IF(B29&lt;=$M$41,$M$31,"TOO CONCENTRATED"))))))</f>
        <v>0</v>
      </c>
      <c r="C40" s="9">
        <f t="shared" si="8"/>
        <v>0</v>
      </c>
      <c r="D40" s="9">
        <f t="shared" si="8"/>
        <v>0</v>
      </c>
      <c r="E40" s="38">
        <f t="shared" si="8"/>
        <v>6</v>
      </c>
      <c r="F40" s="38">
        <f t="shared" si="8"/>
        <v>2</v>
      </c>
      <c r="G40" s="9">
        <f t="shared" si="8"/>
        <v>0</v>
      </c>
      <c r="H40" s="9">
        <f t="shared" si="8"/>
        <v>0</v>
      </c>
      <c r="I40" s="9">
        <f t="shared" si="8"/>
        <v>0</v>
      </c>
      <c r="J40" s="9">
        <f t="shared" si="8"/>
        <v>0</v>
      </c>
      <c r="K40" s="9">
        <f t="shared" si="8"/>
        <v>0</v>
      </c>
      <c r="L40" s="9">
        <f t="shared" si="8"/>
        <v>0</v>
      </c>
      <c r="M40" s="9">
        <f t="shared" si="8"/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7" t="s">
        <v>239</v>
      </c>
      <c r="E41" s="39">
        <f>(E31+B5)*D7/B5</f>
        <v>12</v>
      </c>
      <c r="F41" s="29" t="s">
        <v>240</v>
      </c>
      <c r="G41" s="40">
        <f>(G31+B5)*D7/B5</f>
        <v>24</v>
      </c>
      <c r="H41" s="31" t="s">
        <v>241</v>
      </c>
      <c r="I41" s="41">
        <f>(I31+B5)*D7/B5</f>
        <v>48</v>
      </c>
      <c r="J41" s="33" t="s">
        <v>242</v>
      </c>
      <c r="K41" s="42">
        <f>(K31+B5)*D7/B5</f>
        <v>96</v>
      </c>
      <c r="L41" s="35" t="s">
        <v>243</v>
      </c>
      <c r="M41" s="43">
        <f>(M31+B5)*D7/B5</f>
        <v>192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 t="s">
        <v>244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 t="s">
        <v>238</v>
      </c>
      <c r="B43" s="20">
        <v>1.0</v>
      </c>
      <c r="C43" s="20">
        <v>2.0</v>
      </c>
      <c r="D43" s="20">
        <v>3.0</v>
      </c>
      <c r="E43" s="20">
        <v>4.0</v>
      </c>
      <c r="F43" s="20">
        <v>5.0</v>
      </c>
      <c r="G43" s="20">
        <v>6.0</v>
      </c>
      <c r="H43" s="20">
        <v>7.0</v>
      </c>
      <c r="I43" s="20">
        <v>8.0</v>
      </c>
      <c r="J43" s="20">
        <v>9.0</v>
      </c>
      <c r="K43" s="20">
        <v>10.0</v>
      </c>
      <c r="L43" s="20">
        <v>11.0</v>
      </c>
      <c r="M43" s="20">
        <v>12.0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0" t="s">
        <v>222</v>
      </c>
      <c r="B44" s="44">
        <f>((B22*B5)/B6)-B5</f>
        <v>-1.689</v>
      </c>
      <c r="C44" s="44">
        <f>((C22*B5)/B6)-B5</f>
        <v>2.873</v>
      </c>
      <c r="D44" s="44">
        <f>((D22*B5)/B6)-B5</f>
        <v>-1.61</v>
      </c>
      <c r="E44" s="44">
        <f>((E22*B5)/B6)-B5</f>
        <v>20.545</v>
      </c>
      <c r="F44" s="44">
        <f>((F22*B5)/B6)-B5</f>
        <v>3.775</v>
      </c>
      <c r="G44" s="44">
        <f>((G22*B5)/B6)-B5</f>
        <v>-1.656</v>
      </c>
      <c r="H44" s="44">
        <f>((H22*B5)/B6)-B5</f>
        <v>-1.517</v>
      </c>
      <c r="I44" s="44">
        <f>((I22*B5)/B6)-B5</f>
        <v>-1.507</v>
      </c>
      <c r="J44" s="44">
        <f>((J22*B5)/B6)-B5</f>
        <v>-1.701</v>
      </c>
      <c r="K44" s="44">
        <f>((K22*B5)/B6)-B5</f>
        <v>2.347</v>
      </c>
      <c r="L44" s="44">
        <f>((L22*B5)/B6)-B5</f>
        <v>-1.694</v>
      </c>
      <c r="M44" s="44">
        <f>((M22*B5)/B6)-B5</f>
        <v>-2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0" t="s">
        <v>223</v>
      </c>
      <c r="B45" s="44">
        <f>((B23*B5)/B6)-B5</f>
        <v>17.31</v>
      </c>
      <c r="C45" s="44">
        <f>((C23*B5)/B6)-B5</f>
        <v>16.582</v>
      </c>
      <c r="D45" s="44">
        <f>((D23*B5)/B6)-B5</f>
        <v>-1.105</v>
      </c>
      <c r="E45" s="44">
        <f>((E23*B5)/B6)-B5</f>
        <v>-1.714</v>
      </c>
      <c r="F45" s="44">
        <f>((F23*B5)/B6)-B5</f>
        <v>-1.534</v>
      </c>
      <c r="G45" s="44">
        <f>((G23*B5)/B6)-B5</f>
        <v>-1.623</v>
      </c>
      <c r="H45" s="44">
        <f>((H23*B5)/B6)-B5</f>
        <v>-0.625</v>
      </c>
      <c r="I45" s="44">
        <f>((I23*B5)/B6)-B5</f>
        <v>0.75</v>
      </c>
      <c r="J45" s="44">
        <f>((J23*B5)/B6)-B5</f>
        <v>-1.706</v>
      </c>
      <c r="K45" s="44">
        <f>((K23*B5)/B6)-B5</f>
        <v>2.155</v>
      </c>
      <c r="L45" s="44">
        <f>((L23*B5)/B6)-B5</f>
        <v>-1.441</v>
      </c>
      <c r="M45" s="44">
        <f>((M23*B5)/B6)-B5</f>
        <v>-2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0" t="s">
        <v>224</v>
      </c>
      <c r="B46" s="44">
        <f>((B24*B5)/B6)-B5</f>
        <v>1.397</v>
      </c>
      <c r="C46" s="44">
        <f>((C24*B5)/B6)-B5</f>
        <v>5.178</v>
      </c>
      <c r="D46" s="44">
        <f>((D24*B5)/B6)-B5</f>
        <v>8.738</v>
      </c>
      <c r="E46" s="44">
        <f>((E24*B5)/B6)-B5</f>
        <v>-1.709</v>
      </c>
      <c r="F46" s="44">
        <f>((F24*B5)/B6)-B5</f>
        <v>-0.182</v>
      </c>
      <c r="G46" s="44">
        <f>((G24*B5)/B6)-B5</f>
        <v>-0.276</v>
      </c>
      <c r="H46" s="44">
        <f>((H24*B5)/B6)-B5</f>
        <v>-1.34</v>
      </c>
      <c r="I46" s="44">
        <f>((I24*B5)/B6)-B5</f>
        <v>-1.701</v>
      </c>
      <c r="J46" s="44">
        <f>((J24*B5)/B6)-B5</f>
        <v>4.361</v>
      </c>
      <c r="K46" s="44">
        <f>((K24*B5)/B6)-B5</f>
        <v>1.718</v>
      </c>
      <c r="L46" s="44">
        <f>((L24*B5)/B6)-B5</f>
        <v>0.404</v>
      </c>
      <c r="M46" s="44">
        <f>((M24*B5)/B6)-B5</f>
        <v>-2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0" t="s">
        <v>226</v>
      </c>
      <c r="B47" s="44">
        <f>((B25*B5)/B6)-B5</f>
        <v>-0.875</v>
      </c>
      <c r="C47" s="44">
        <f>((C25*B5)/B6)-B5</f>
        <v>-0.104</v>
      </c>
      <c r="D47" s="44">
        <f>((D25*B5)/B6)-B5</f>
        <v>-1.557</v>
      </c>
      <c r="E47" s="44">
        <f>((E25*B5)/B6)-B5</f>
        <v>-1.603</v>
      </c>
      <c r="F47" s="44">
        <f>((F25*B5)/B6)-B5</f>
        <v>-1.683</v>
      </c>
      <c r="G47" s="44">
        <f>((G25*B5)/B6)-B5</f>
        <v>3.386</v>
      </c>
      <c r="H47" s="44">
        <f>((H25*B5)/B6)-B5</f>
        <v>-1.117</v>
      </c>
      <c r="I47" s="44">
        <f>((I25*B5)/B6)-B5</f>
        <v>5.9</v>
      </c>
      <c r="J47" s="44">
        <f>((J25*B5)/B6)-B5</f>
        <v>5.435</v>
      </c>
      <c r="K47" s="44">
        <f>((K25*B5)/B6)-B5</f>
        <v>6.851</v>
      </c>
      <c r="L47" s="44">
        <f>((L25*B5)/B6)-B5</f>
        <v>-1.714</v>
      </c>
      <c r="M47" s="44">
        <f>((M25*B5)/B6)-B5</f>
        <v>-2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0" t="s">
        <v>227</v>
      </c>
      <c r="B48" s="44">
        <f>((B26*B5)/B6)-B5</f>
        <v>-1.651</v>
      </c>
      <c r="C48" s="44">
        <f>((C26*B5)/B6)-B5</f>
        <v>-1.09</v>
      </c>
      <c r="D48" s="44">
        <f>((D26*B5)/B6)-B5</f>
        <v>9.575</v>
      </c>
      <c r="E48" s="44">
        <f>((E26*B5)/B6)-B5</f>
        <v>11.412</v>
      </c>
      <c r="F48" s="44">
        <f>((F26*B5)/B6)-B5</f>
        <v>1.675</v>
      </c>
      <c r="G48" s="44">
        <f>((G26*B5)/B6)-B5</f>
        <v>3.775</v>
      </c>
      <c r="H48" s="44">
        <f>((H26*B5)/B6)-B5</f>
        <v>-1.029</v>
      </c>
      <c r="I48" s="44">
        <f>((I26*B5)/B6)-B5</f>
        <v>5.167</v>
      </c>
      <c r="J48" s="44">
        <f>((J26*B5)/B6)-B5</f>
        <v>-1.709</v>
      </c>
      <c r="K48" s="44">
        <f>((K26*B5)/B6)-B5</f>
        <v>7.932</v>
      </c>
      <c r="L48" s="44">
        <f>((L26*B5)/B6)-B5</f>
        <v>5.622</v>
      </c>
      <c r="M48" s="44">
        <f>((M26*B5)/B6)-B5</f>
        <v>-2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0" t="s">
        <v>228</v>
      </c>
      <c r="B49" s="44">
        <f>((B27*B5)/B6)-B5</f>
        <v>-0.705</v>
      </c>
      <c r="C49" s="44">
        <f>((C27*B5)/B6)-B5</f>
        <v>-1.529</v>
      </c>
      <c r="D49" s="44">
        <f>((D27*B5)/B6)-B5</f>
        <v>9.426</v>
      </c>
      <c r="E49" s="44">
        <f>((E27*B5)/B6)-B5</f>
        <v>4.842</v>
      </c>
      <c r="F49" s="44">
        <f>((F27*B5)/B6)-B5</f>
        <v>4.023</v>
      </c>
      <c r="G49" s="44">
        <f>((G27*B5)/B6)-B5</f>
        <v>-1.542</v>
      </c>
      <c r="H49" s="44">
        <f>((H27*B5)/B6)-B5</f>
        <v>-0.748</v>
      </c>
      <c r="I49" s="44">
        <f>((I27*B5)/B6)-B5</f>
        <v>5.933</v>
      </c>
      <c r="J49" s="44">
        <f>((J27*B5)/B6)-B5</f>
        <v>5.008</v>
      </c>
      <c r="K49" s="44">
        <f>((K27*B5)/B6)-B5</f>
        <v>8.731</v>
      </c>
      <c r="L49" s="44">
        <f>((L27*B5)/B6)-B5</f>
        <v>-1.701</v>
      </c>
      <c r="M49" s="44">
        <f>((M27*B5)/B6)-B5</f>
        <v>-2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0" t="s">
        <v>229</v>
      </c>
      <c r="B50" s="44">
        <f>((B28*B5)/B6)-B5</f>
        <v>-1.661</v>
      </c>
      <c r="C50" s="44">
        <f>((C28*B5)/B6)-B5</f>
        <v>6.456</v>
      </c>
      <c r="D50" s="44">
        <f>((D28*B5)/B6)-B5</f>
        <v>11.099</v>
      </c>
      <c r="E50" s="44">
        <f>((E28*B5)/B6)-B5</f>
        <v>3.136</v>
      </c>
      <c r="F50" s="44">
        <f>((F28*B5)/B6)-B5</f>
        <v>3.285</v>
      </c>
      <c r="G50" s="44">
        <f>((G28*B5)/B6)-B5</f>
        <v>5.903</v>
      </c>
      <c r="H50" s="44">
        <f>((H28*B5)/B6)-B5</f>
        <v>6.512</v>
      </c>
      <c r="I50" s="44">
        <f>((I28*B5)/B6)-B5</f>
        <v>-1.603</v>
      </c>
      <c r="J50" s="44">
        <f>((J28*B5)/B6)-B5</f>
        <v>1.971</v>
      </c>
      <c r="K50" s="44">
        <f>((K28*B5)/B6)-B5</f>
        <v>1.01</v>
      </c>
      <c r="L50" s="44">
        <f>((L28*B5)/B6)-B5</f>
        <v>3.586</v>
      </c>
      <c r="M50" s="44">
        <f>((M28*B5)/B6)-B5</f>
        <v>-2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0" t="s">
        <v>230</v>
      </c>
      <c r="B51" s="44">
        <f>((B29*B5)/B6)-B5</f>
        <v>-1.699</v>
      </c>
      <c r="C51" s="44">
        <f>((C29*B5)/B6)-B5</f>
        <v>-1.694</v>
      </c>
      <c r="D51" s="44">
        <f>((D29*B5)/B6)-B5</f>
        <v>-1.448</v>
      </c>
      <c r="E51" s="44">
        <f>((E29*B5)/B6)-B5</f>
        <v>13.742</v>
      </c>
      <c r="F51" s="44">
        <f>((F29*B5)/B6)-B5</f>
        <v>4.008</v>
      </c>
      <c r="G51" s="44">
        <f>((G29*B5)/B6)-B5</f>
        <v>-1.251</v>
      </c>
      <c r="H51" s="44">
        <f>((H29*B5)/B6)-B5</f>
        <v>2.88</v>
      </c>
      <c r="I51" s="44">
        <f>((I29*B5)/B6)-B5</f>
        <v>1.597</v>
      </c>
      <c r="J51" s="44">
        <f>((J29*B5)/B6)-B5</f>
        <v>-1.557</v>
      </c>
      <c r="K51" s="44">
        <f>((K29*B5)/B6)-B5</f>
        <v>-0.195</v>
      </c>
      <c r="L51" s="44">
        <f>((L29*B5)/B6)-B5</f>
        <v>-2</v>
      </c>
      <c r="M51" s="44">
        <f>((M29*B5)/B6)-B5</f>
        <v>-2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4" t="s">
        <v>245</v>
      </c>
      <c r="B53" s="2"/>
      <c r="C53" s="2"/>
      <c r="D53" s="45">
        <f>MEDIAN(B55:L62)</f>
        <v>2.15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 t="s">
        <v>238</v>
      </c>
      <c r="B54" s="20">
        <v>1.0</v>
      </c>
      <c r="C54" s="20">
        <v>2.0</v>
      </c>
      <c r="D54" s="20">
        <v>3.0</v>
      </c>
      <c r="E54" s="20">
        <v>4.0</v>
      </c>
      <c r="F54" s="20">
        <v>5.0</v>
      </c>
      <c r="G54" s="20">
        <v>6.0</v>
      </c>
      <c r="H54" s="20">
        <v>7.0</v>
      </c>
      <c r="I54" s="20">
        <v>8.0</v>
      </c>
      <c r="J54" s="20">
        <v>9.0</v>
      </c>
      <c r="K54" s="20">
        <v>10.0</v>
      </c>
      <c r="L54" s="20">
        <v>11.0</v>
      </c>
      <c r="M54" s="20">
        <v>12.0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0" t="s">
        <v>222</v>
      </c>
      <c r="B55" s="44">
        <f t="shared" ref="B55:M55" si="9">(B22*$B$5)/($B$5+B33)</f>
        <v>0.311</v>
      </c>
      <c r="C55" s="44">
        <f t="shared" si="9"/>
        <v>4.873</v>
      </c>
      <c r="D55" s="44">
        <f t="shared" si="9"/>
        <v>0.39</v>
      </c>
      <c r="E55" s="44">
        <f t="shared" si="9"/>
        <v>5.63625</v>
      </c>
      <c r="F55" s="44">
        <f t="shared" si="9"/>
        <v>5.775</v>
      </c>
      <c r="G55" s="44">
        <f t="shared" si="9"/>
        <v>0.344</v>
      </c>
      <c r="H55" s="44">
        <f t="shared" si="9"/>
        <v>0.483</v>
      </c>
      <c r="I55" s="44">
        <f t="shared" si="9"/>
        <v>0.493</v>
      </c>
      <c r="J55" s="44">
        <f t="shared" si="9"/>
        <v>0.299</v>
      </c>
      <c r="K55" s="44">
        <f t="shared" si="9"/>
        <v>4.347</v>
      </c>
      <c r="L55" s="44">
        <f t="shared" si="9"/>
        <v>0.306</v>
      </c>
      <c r="M55" s="44">
        <f t="shared" si="9"/>
        <v>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0" t="s">
        <v>223</v>
      </c>
      <c r="B56" s="44">
        <f t="shared" ref="B56:M56" si="10">(B23*$B$5)/($B$5+B34)</f>
        <v>4.8275</v>
      </c>
      <c r="C56" s="44">
        <f t="shared" si="10"/>
        <v>4.6455</v>
      </c>
      <c r="D56" s="44">
        <f t="shared" si="10"/>
        <v>0.895</v>
      </c>
      <c r="E56" s="44">
        <f t="shared" si="10"/>
        <v>0.286</v>
      </c>
      <c r="F56" s="44">
        <f t="shared" si="10"/>
        <v>0.466</v>
      </c>
      <c r="G56" s="44">
        <f t="shared" si="10"/>
        <v>0.377</v>
      </c>
      <c r="H56" s="44">
        <f t="shared" si="10"/>
        <v>1.375</v>
      </c>
      <c r="I56" s="44">
        <f t="shared" si="10"/>
        <v>2.75</v>
      </c>
      <c r="J56" s="44">
        <f t="shared" si="10"/>
        <v>0.294</v>
      </c>
      <c r="K56" s="44">
        <f t="shared" si="10"/>
        <v>4.155</v>
      </c>
      <c r="L56" s="44">
        <f t="shared" si="10"/>
        <v>0.559</v>
      </c>
      <c r="M56" s="44">
        <f t="shared" si="10"/>
        <v>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0" t="s">
        <v>224</v>
      </c>
      <c r="B57" s="44">
        <f t="shared" ref="B57:M57" si="11">(B24*$B$5)/($B$5+B35)</f>
        <v>3.397</v>
      </c>
      <c r="C57" s="44">
        <f t="shared" si="11"/>
        <v>3.589</v>
      </c>
      <c r="D57" s="44">
        <f t="shared" si="11"/>
        <v>5.369</v>
      </c>
      <c r="E57" s="44">
        <f t="shared" si="11"/>
        <v>0.291</v>
      </c>
      <c r="F57" s="44">
        <f t="shared" si="11"/>
        <v>1.818</v>
      </c>
      <c r="G57" s="44">
        <f t="shared" si="11"/>
        <v>1.724</v>
      </c>
      <c r="H57" s="44">
        <f t="shared" si="11"/>
        <v>0.66</v>
      </c>
      <c r="I57" s="44">
        <f t="shared" si="11"/>
        <v>0.299</v>
      </c>
      <c r="J57" s="44">
        <f t="shared" si="11"/>
        <v>3.1805</v>
      </c>
      <c r="K57" s="44">
        <f t="shared" si="11"/>
        <v>3.718</v>
      </c>
      <c r="L57" s="44">
        <f t="shared" si="11"/>
        <v>2.404</v>
      </c>
      <c r="M57" s="44">
        <f t="shared" si="11"/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0" t="s">
        <v>226</v>
      </c>
      <c r="B58" s="44">
        <f t="shared" ref="B58:M58" si="12">(B25*$B$5)/($B$5+B36)</f>
        <v>1.125</v>
      </c>
      <c r="C58" s="44">
        <f t="shared" si="12"/>
        <v>1.896</v>
      </c>
      <c r="D58" s="44">
        <f t="shared" si="12"/>
        <v>0.443</v>
      </c>
      <c r="E58" s="44">
        <f t="shared" si="12"/>
        <v>0.397</v>
      </c>
      <c r="F58" s="44">
        <f t="shared" si="12"/>
        <v>0.317</v>
      </c>
      <c r="G58" s="44">
        <f t="shared" si="12"/>
        <v>5.386</v>
      </c>
      <c r="H58" s="44">
        <f t="shared" si="12"/>
        <v>0.883</v>
      </c>
      <c r="I58" s="44">
        <f t="shared" si="12"/>
        <v>3.95</v>
      </c>
      <c r="J58" s="44">
        <f t="shared" si="12"/>
        <v>3.7175</v>
      </c>
      <c r="K58" s="44">
        <f t="shared" si="12"/>
        <v>4.4255</v>
      </c>
      <c r="L58" s="44">
        <f t="shared" si="12"/>
        <v>0.286</v>
      </c>
      <c r="M58" s="44">
        <f t="shared" si="12"/>
        <v>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0" t="s">
        <v>227</v>
      </c>
      <c r="B59" s="44">
        <f t="shared" ref="B59:M59" si="13">(B26*$B$5)/($B$5+B37)</f>
        <v>0.349</v>
      </c>
      <c r="C59" s="44">
        <f t="shared" si="13"/>
        <v>0.91</v>
      </c>
      <c r="D59" s="44">
        <f t="shared" si="13"/>
        <v>5.7875</v>
      </c>
      <c r="E59" s="44">
        <f t="shared" si="13"/>
        <v>3.353</v>
      </c>
      <c r="F59" s="44">
        <f t="shared" si="13"/>
        <v>3.675</v>
      </c>
      <c r="G59" s="44">
        <f t="shared" si="13"/>
        <v>5.775</v>
      </c>
      <c r="H59" s="44">
        <f t="shared" si="13"/>
        <v>0.971</v>
      </c>
      <c r="I59" s="44">
        <f t="shared" si="13"/>
        <v>3.5835</v>
      </c>
      <c r="J59" s="44">
        <f t="shared" si="13"/>
        <v>0.291</v>
      </c>
      <c r="K59" s="44">
        <f t="shared" si="13"/>
        <v>4.966</v>
      </c>
      <c r="L59" s="44">
        <f t="shared" si="13"/>
        <v>3.811</v>
      </c>
      <c r="M59" s="44">
        <f t="shared" si="13"/>
        <v>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0" t="s">
        <v>228</v>
      </c>
      <c r="B60" s="44">
        <f t="shared" ref="B60:M60" si="14">(B27*$B$5)/($B$5+B38)</f>
        <v>1.295</v>
      </c>
      <c r="C60" s="44">
        <f t="shared" si="14"/>
        <v>0.471</v>
      </c>
      <c r="D60" s="44">
        <f t="shared" si="14"/>
        <v>5.713</v>
      </c>
      <c r="E60" s="44">
        <f t="shared" si="14"/>
        <v>3.421</v>
      </c>
      <c r="F60" s="44">
        <f t="shared" si="14"/>
        <v>3.0115</v>
      </c>
      <c r="G60" s="44">
        <f t="shared" si="14"/>
        <v>0.458</v>
      </c>
      <c r="H60" s="44">
        <f t="shared" si="14"/>
        <v>1.252</v>
      </c>
      <c r="I60" s="44">
        <f t="shared" si="14"/>
        <v>3.9665</v>
      </c>
      <c r="J60" s="44">
        <f t="shared" si="14"/>
        <v>3.504</v>
      </c>
      <c r="K60" s="44">
        <f t="shared" si="14"/>
        <v>5.3655</v>
      </c>
      <c r="L60" s="44">
        <f t="shared" si="14"/>
        <v>0.299</v>
      </c>
      <c r="M60" s="44">
        <f t="shared" si="14"/>
        <v>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0" t="s">
        <v>229</v>
      </c>
      <c r="B61" s="44">
        <f t="shared" ref="B61:M61" si="15">(B28*$B$5)/($B$5+B39)</f>
        <v>0.339</v>
      </c>
      <c r="C61" s="44">
        <f t="shared" si="15"/>
        <v>4.228</v>
      </c>
      <c r="D61" s="44">
        <f t="shared" si="15"/>
        <v>3.27475</v>
      </c>
      <c r="E61" s="44">
        <f t="shared" si="15"/>
        <v>5.136</v>
      </c>
      <c r="F61" s="44">
        <f t="shared" si="15"/>
        <v>5.285</v>
      </c>
      <c r="G61" s="44">
        <f t="shared" si="15"/>
        <v>3.9515</v>
      </c>
      <c r="H61" s="44">
        <f t="shared" si="15"/>
        <v>4.256</v>
      </c>
      <c r="I61" s="44">
        <f t="shared" si="15"/>
        <v>0.397</v>
      </c>
      <c r="J61" s="44">
        <f t="shared" si="15"/>
        <v>3.971</v>
      </c>
      <c r="K61" s="44">
        <f t="shared" si="15"/>
        <v>3.01</v>
      </c>
      <c r="L61" s="44">
        <f t="shared" si="15"/>
        <v>5.586</v>
      </c>
      <c r="M61" s="44">
        <f t="shared" si="15"/>
        <v>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0" t="s">
        <v>230</v>
      </c>
      <c r="B62" s="44">
        <f t="shared" ref="B62:M62" si="16">(B29*$B$5)/($B$5+B40)</f>
        <v>0.301</v>
      </c>
      <c r="C62" s="44">
        <f t="shared" si="16"/>
        <v>0.306</v>
      </c>
      <c r="D62" s="44">
        <f t="shared" si="16"/>
        <v>0.552</v>
      </c>
      <c r="E62" s="44">
        <f t="shared" si="16"/>
        <v>3.9355</v>
      </c>
      <c r="F62" s="44">
        <f t="shared" si="16"/>
        <v>3.004</v>
      </c>
      <c r="G62" s="44">
        <f t="shared" si="16"/>
        <v>0.749</v>
      </c>
      <c r="H62" s="44">
        <f t="shared" si="16"/>
        <v>4.88</v>
      </c>
      <c r="I62" s="44">
        <f t="shared" si="16"/>
        <v>3.597</v>
      </c>
      <c r="J62" s="44">
        <f t="shared" si="16"/>
        <v>0.443</v>
      </c>
      <c r="K62" s="44">
        <f t="shared" si="16"/>
        <v>1.805</v>
      </c>
      <c r="L62" s="44">
        <f t="shared" si="16"/>
        <v>0</v>
      </c>
      <c r="M62" s="44">
        <f t="shared" si="16"/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 t="s">
        <v>246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 t="s">
        <v>238</v>
      </c>
      <c r="B65" s="20">
        <v>1.0</v>
      </c>
      <c r="C65" s="20">
        <v>2.0</v>
      </c>
      <c r="D65" s="20">
        <v>3.0</v>
      </c>
      <c r="E65" s="20">
        <v>4.0</v>
      </c>
      <c r="F65" s="20">
        <v>5.0</v>
      </c>
      <c r="G65" s="20">
        <v>6.0</v>
      </c>
      <c r="H65" s="20">
        <v>7.0</v>
      </c>
      <c r="I65" s="20">
        <v>8.0</v>
      </c>
      <c r="J65" s="20">
        <v>9.0</v>
      </c>
      <c r="K65" s="20">
        <v>10.0</v>
      </c>
      <c r="L65" s="20">
        <v>11.0</v>
      </c>
      <c r="M65" s="20">
        <v>12.0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0" t="s">
        <v>222</v>
      </c>
      <c r="B66" s="46">
        <f t="shared" ref="B66:M66" si="17">$B$5+B33</f>
        <v>2</v>
      </c>
      <c r="C66" s="46">
        <f t="shared" si="17"/>
        <v>2</v>
      </c>
      <c r="D66" s="46">
        <f t="shared" si="17"/>
        <v>2</v>
      </c>
      <c r="E66" s="38">
        <f t="shared" si="17"/>
        <v>8</v>
      </c>
      <c r="F66" s="46">
        <f t="shared" si="17"/>
        <v>2</v>
      </c>
      <c r="G66" s="46">
        <f t="shared" si="17"/>
        <v>2</v>
      </c>
      <c r="H66" s="46">
        <f t="shared" si="17"/>
        <v>2</v>
      </c>
      <c r="I66" s="46">
        <f t="shared" si="17"/>
        <v>2</v>
      </c>
      <c r="J66" s="46">
        <f t="shared" si="17"/>
        <v>2</v>
      </c>
      <c r="K66" s="46">
        <f t="shared" si="17"/>
        <v>2</v>
      </c>
      <c r="L66" s="46">
        <f t="shared" si="17"/>
        <v>2</v>
      </c>
      <c r="M66" s="46">
        <f t="shared" si="17"/>
        <v>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0" t="s">
        <v>223</v>
      </c>
      <c r="B67" s="38">
        <f t="shared" ref="B67:M67" si="18">$B$5+B34</f>
        <v>8</v>
      </c>
      <c r="C67" s="38">
        <f t="shared" si="18"/>
        <v>8</v>
      </c>
      <c r="D67" s="46">
        <f t="shared" si="18"/>
        <v>2</v>
      </c>
      <c r="E67" s="46">
        <f t="shared" si="18"/>
        <v>2</v>
      </c>
      <c r="F67" s="46">
        <f t="shared" si="18"/>
        <v>2</v>
      </c>
      <c r="G67" s="46">
        <f t="shared" si="18"/>
        <v>2</v>
      </c>
      <c r="H67" s="46">
        <f t="shared" si="18"/>
        <v>2</v>
      </c>
      <c r="I67" s="46">
        <f t="shared" si="18"/>
        <v>2</v>
      </c>
      <c r="J67" s="46">
        <f t="shared" si="18"/>
        <v>2</v>
      </c>
      <c r="K67" s="46">
        <f t="shared" si="18"/>
        <v>2</v>
      </c>
      <c r="L67" s="46">
        <f t="shared" si="18"/>
        <v>2</v>
      </c>
      <c r="M67" s="46">
        <f t="shared" si="18"/>
        <v>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0" t="s">
        <v>224</v>
      </c>
      <c r="B68" s="46">
        <f t="shared" ref="B68:M68" si="19">$B$5+B35</f>
        <v>2</v>
      </c>
      <c r="C68" s="38">
        <f t="shared" si="19"/>
        <v>4</v>
      </c>
      <c r="D68" s="38">
        <f t="shared" si="19"/>
        <v>4</v>
      </c>
      <c r="E68" s="46">
        <f t="shared" si="19"/>
        <v>2</v>
      </c>
      <c r="F68" s="46">
        <f t="shared" si="19"/>
        <v>2</v>
      </c>
      <c r="G68" s="46">
        <f t="shared" si="19"/>
        <v>2</v>
      </c>
      <c r="H68" s="46">
        <f t="shared" si="19"/>
        <v>2</v>
      </c>
      <c r="I68" s="46">
        <f t="shared" si="19"/>
        <v>2</v>
      </c>
      <c r="J68" s="38">
        <f t="shared" si="19"/>
        <v>4</v>
      </c>
      <c r="K68" s="46">
        <f t="shared" si="19"/>
        <v>2</v>
      </c>
      <c r="L68" s="46">
        <f t="shared" si="19"/>
        <v>2</v>
      </c>
      <c r="M68" s="46">
        <f t="shared" si="19"/>
        <v>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0" t="s">
        <v>226</v>
      </c>
      <c r="B69" s="46">
        <f t="shared" ref="B69:M69" si="20">$B$5+B36</f>
        <v>2</v>
      </c>
      <c r="C69" s="46">
        <f t="shared" si="20"/>
        <v>2</v>
      </c>
      <c r="D69" s="46">
        <f t="shared" si="20"/>
        <v>2</v>
      </c>
      <c r="E69" s="46">
        <f t="shared" si="20"/>
        <v>2</v>
      </c>
      <c r="F69" s="46">
        <f t="shared" si="20"/>
        <v>2</v>
      </c>
      <c r="G69" s="46">
        <f t="shared" si="20"/>
        <v>2</v>
      </c>
      <c r="H69" s="46">
        <f t="shared" si="20"/>
        <v>2</v>
      </c>
      <c r="I69" s="38">
        <f t="shared" si="20"/>
        <v>4</v>
      </c>
      <c r="J69" s="38">
        <f t="shared" si="20"/>
        <v>4</v>
      </c>
      <c r="K69" s="38">
        <f t="shared" si="20"/>
        <v>4</v>
      </c>
      <c r="L69" s="46">
        <f t="shared" si="20"/>
        <v>2</v>
      </c>
      <c r="M69" s="46">
        <f t="shared" si="20"/>
        <v>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0" t="s">
        <v>227</v>
      </c>
      <c r="B70" s="46">
        <f t="shared" ref="B70:M70" si="21">$B$5+B37</f>
        <v>2</v>
      </c>
      <c r="C70" s="46">
        <f t="shared" si="21"/>
        <v>2</v>
      </c>
      <c r="D70" s="38">
        <f t="shared" si="21"/>
        <v>4</v>
      </c>
      <c r="E70" s="38">
        <f t="shared" si="21"/>
        <v>8</v>
      </c>
      <c r="F70" s="46">
        <f t="shared" si="21"/>
        <v>2</v>
      </c>
      <c r="G70" s="46">
        <f t="shared" si="21"/>
        <v>2</v>
      </c>
      <c r="H70" s="46">
        <f t="shared" si="21"/>
        <v>2</v>
      </c>
      <c r="I70" s="38">
        <f t="shared" si="21"/>
        <v>4</v>
      </c>
      <c r="J70" s="46">
        <f t="shared" si="21"/>
        <v>2</v>
      </c>
      <c r="K70" s="38">
        <f t="shared" si="21"/>
        <v>4</v>
      </c>
      <c r="L70" s="38">
        <f t="shared" si="21"/>
        <v>4</v>
      </c>
      <c r="M70" s="46">
        <f t="shared" si="21"/>
        <v>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0" t="s">
        <v>228</v>
      </c>
      <c r="B71" s="46">
        <f t="shared" ref="B71:M71" si="22">$B$5+B38</f>
        <v>2</v>
      </c>
      <c r="C71" s="46">
        <f t="shared" si="22"/>
        <v>2</v>
      </c>
      <c r="D71" s="38">
        <f t="shared" si="22"/>
        <v>4</v>
      </c>
      <c r="E71" s="38">
        <f t="shared" si="22"/>
        <v>4</v>
      </c>
      <c r="F71" s="38">
        <f t="shared" si="22"/>
        <v>4</v>
      </c>
      <c r="G71" s="46">
        <f t="shared" si="22"/>
        <v>2</v>
      </c>
      <c r="H71" s="46">
        <f t="shared" si="22"/>
        <v>2</v>
      </c>
      <c r="I71" s="38">
        <f t="shared" si="22"/>
        <v>4</v>
      </c>
      <c r="J71" s="38">
        <f t="shared" si="22"/>
        <v>4</v>
      </c>
      <c r="K71" s="38">
        <f t="shared" si="22"/>
        <v>4</v>
      </c>
      <c r="L71" s="46">
        <f t="shared" si="22"/>
        <v>2</v>
      </c>
      <c r="M71" s="46">
        <f t="shared" si="22"/>
        <v>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0" t="s">
        <v>229</v>
      </c>
      <c r="B72" s="46">
        <f t="shared" ref="B72:M72" si="23">$B$5+B39</f>
        <v>2</v>
      </c>
      <c r="C72" s="38">
        <f t="shared" si="23"/>
        <v>4</v>
      </c>
      <c r="D72" s="38">
        <f t="shared" si="23"/>
        <v>8</v>
      </c>
      <c r="E72" s="46">
        <f t="shared" si="23"/>
        <v>2</v>
      </c>
      <c r="F72" s="46">
        <f t="shared" si="23"/>
        <v>2</v>
      </c>
      <c r="G72" s="38">
        <f t="shared" si="23"/>
        <v>4</v>
      </c>
      <c r="H72" s="38">
        <f t="shared" si="23"/>
        <v>4</v>
      </c>
      <c r="I72" s="46">
        <f t="shared" si="23"/>
        <v>2</v>
      </c>
      <c r="J72" s="46">
        <f t="shared" si="23"/>
        <v>2</v>
      </c>
      <c r="K72" s="46">
        <f t="shared" si="23"/>
        <v>2</v>
      </c>
      <c r="L72" s="46">
        <f t="shared" si="23"/>
        <v>2</v>
      </c>
      <c r="M72" s="46">
        <f t="shared" si="23"/>
        <v>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0" t="s">
        <v>230</v>
      </c>
      <c r="B73" s="46">
        <f t="shared" ref="B73:M73" si="24">$B$5+B40</f>
        <v>2</v>
      </c>
      <c r="C73" s="46">
        <f t="shared" si="24"/>
        <v>2</v>
      </c>
      <c r="D73" s="46">
        <f t="shared" si="24"/>
        <v>2</v>
      </c>
      <c r="E73" s="38">
        <f t="shared" si="24"/>
        <v>8</v>
      </c>
      <c r="F73" s="38">
        <f t="shared" si="24"/>
        <v>4</v>
      </c>
      <c r="G73" s="46">
        <f t="shared" si="24"/>
        <v>2</v>
      </c>
      <c r="H73" s="46">
        <f t="shared" si="24"/>
        <v>2</v>
      </c>
      <c r="I73" s="46">
        <f t="shared" si="24"/>
        <v>2</v>
      </c>
      <c r="J73" s="46">
        <f t="shared" si="24"/>
        <v>2</v>
      </c>
      <c r="K73" s="46">
        <f t="shared" si="24"/>
        <v>2</v>
      </c>
      <c r="L73" s="46">
        <f t="shared" si="24"/>
        <v>2</v>
      </c>
      <c r="M73" s="46">
        <f t="shared" si="24"/>
        <v>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55:M62">
    <cfRule type="expression" dxfId="0" priority="1">
      <formula>AND(B55&lt;$B$7, B22&gt;$B$7)</formula>
    </cfRule>
  </conditionalFormatting>
  <conditionalFormatting sqref="B22:M29">
    <cfRule type="expression" dxfId="1" priority="2">
      <formula>AND(B22&lt;$B$7, B22&gt;0)</formula>
    </cfRule>
  </conditionalFormatting>
  <conditionalFormatting sqref="B55:M62">
    <cfRule type="expression" dxfId="2" priority="3">
      <formula>AND(B55&gt;$D$7)</formula>
    </cfRule>
  </conditionalFormatting>
  <conditionalFormatting sqref="B44:M51">
    <cfRule type="expression" dxfId="3" priority="4">
      <formula>B44=MINIFS($B$44:$M$51,$B$44:$M$51,"&gt;0.6")</formula>
    </cfRule>
  </conditionalFormatting>
  <conditionalFormatting sqref="B44:M51">
    <cfRule type="expression" dxfId="4" priority="5">
      <formula>B44=MAX($B$44:$M$51)</formula>
    </cfRule>
  </conditionalFormatting>
  <conditionalFormatting sqref="B33:M40">
    <cfRule type="cellIs" dxfId="5" priority="6" operator="equal">
      <formula>0</formula>
    </cfRule>
  </conditionalFormatting>
  <conditionalFormatting sqref="B33:M40">
    <cfRule type="colorScale" priority="7">
      <colorScale>
        <cfvo type="formula" val="6"/>
        <cfvo type="percentile" val="50"/>
        <cfvo type="max"/>
        <color rgb="FF1155CC"/>
        <color rgb="FFFFFFFF"/>
        <color rgb="FFCC0000"/>
      </colorScale>
    </cfRule>
  </conditionalFormatting>
  <printOptions/>
  <pageMargins bottom="0.75" footer="0.0" header="0.0" left="0.25" right="0.25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3" width="12.63"/>
    <col customWidth="1" min="14" max="26" width="10.13"/>
  </cols>
  <sheetData>
    <row r="1" ht="15.75" customHeight="1">
      <c r="A1" s="5" t="s">
        <v>208</v>
      </c>
      <c r="B1" s="6" t="s">
        <v>247</v>
      </c>
      <c r="C1" s="7"/>
      <c r="D1" s="2"/>
      <c r="E1" s="2"/>
      <c r="F1" s="1"/>
      <c r="G1" s="2"/>
      <c r="H1" s="2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 t="s">
        <v>210</v>
      </c>
      <c r="B2" s="9"/>
      <c r="C2" s="2"/>
      <c r="D2" s="2"/>
      <c r="E2" s="2"/>
      <c r="F2" s="1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211</v>
      </c>
      <c r="B3" s="1" t="s">
        <v>248</v>
      </c>
      <c r="C3" s="2"/>
      <c r="D3" s="2"/>
      <c r="E3" s="2"/>
      <c r="F3" s="1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213</v>
      </c>
      <c r="B4" s="10"/>
      <c r="C4" s="2"/>
      <c r="D4" s="2"/>
      <c r="E4" s="2"/>
      <c r="F4" s="1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214</v>
      </c>
      <c r="B5" s="11">
        <v>2.0</v>
      </c>
      <c r="C5" s="12" t="s">
        <v>215</v>
      </c>
      <c r="D5" s="13"/>
      <c r="E5" s="14"/>
      <c r="F5" s="1"/>
      <c r="G5" s="2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5" t="s">
        <v>216</v>
      </c>
      <c r="B6" s="16">
        <v>2.0</v>
      </c>
      <c r="C6" s="17" t="s">
        <v>217</v>
      </c>
      <c r="D6" s="13"/>
      <c r="E6" s="14"/>
      <c r="F6" s="1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5" t="s">
        <v>218</v>
      </c>
      <c r="B7" s="11">
        <v>2.0</v>
      </c>
      <c r="C7" s="15" t="s">
        <v>219</v>
      </c>
      <c r="D7" s="11">
        <v>12.0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4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4" t="s">
        <v>220</v>
      </c>
      <c r="B9" s="18" t="s">
        <v>221</v>
      </c>
      <c r="C9" s="12"/>
      <c r="D9" s="13"/>
      <c r="E9" s="10"/>
      <c r="F9" s="10"/>
      <c r="G9" s="10"/>
      <c r="H9" s="10"/>
      <c r="I9" s="10"/>
      <c r="J9" s="10"/>
      <c r="K9" s="10"/>
      <c r="L9" s="10"/>
      <c r="M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19">
        <v>1.0</v>
      </c>
      <c r="C10" s="19">
        <v>2.0</v>
      </c>
      <c r="D10" s="19">
        <v>3.0</v>
      </c>
      <c r="E10" s="20">
        <v>4.0</v>
      </c>
      <c r="F10" s="20">
        <v>5.0</v>
      </c>
      <c r="G10" s="20">
        <v>6.0</v>
      </c>
      <c r="H10" s="20">
        <v>7.0</v>
      </c>
      <c r="I10" s="20">
        <v>8.0</v>
      </c>
      <c r="J10" s="20">
        <v>9.0</v>
      </c>
      <c r="K10" s="20">
        <v>10.0</v>
      </c>
      <c r="L10" s="20">
        <v>11.0</v>
      </c>
      <c r="M10" s="20">
        <v>12.0</v>
      </c>
      <c r="N10" s="47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1" t="s">
        <v>222</v>
      </c>
      <c r="B11" s="22" t="s">
        <v>56</v>
      </c>
      <c r="C11" s="48">
        <v>1545739.0</v>
      </c>
      <c r="D11" s="22" t="s">
        <v>128</v>
      </c>
      <c r="E11" s="22" t="s">
        <v>90</v>
      </c>
      <c r="F11" s="22" t="s">
        <v>94</v>
      </c>
      <c r="G11" s="22" t="s">
        <v>184</v>
      </c>
      <c r="H11" s="22"/>
      <c r="I11" s="22"/>
      <c r="J11" s="22"/>
      <c r="K11" s="22"/>
      <c r="L11" s="22"/>
      <c r="M11" s="22"/>
      <c r="N11" s="47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1" t="s">
        <v>223</v>
      </c>
      <c r="B12" s="22" t="s">
        <v>78</v>
      </c>
      <c r="C12" s="22" t="s">
        <v>168</v>
      </c>
      <c r="D12" s="22" t="s">
        <v>86</v>
      </c>
      <c r="E12" s="22" t="s">
        <v>178</v>
      </c>
      <c r="F12" s="22" t="s">
        <v>116</v>
      </c>
      <c r="G12" s="22" t="s">
        <v>206</v>
      </c>
      <c r="H12" s="22"/>
      <c r="I12" s="22"/>
      <c r="J12" s="22"/>
      <c r="K12" s="22"/>
      <c r="L12" s="22"/>
      <c r="M12" s="22"/>
      <c r="N12" s="47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1" t="s">
        <v>224</v>
      </c>
      <c r="B13" s="22" t="s">
        <v>100</v>
      </c>
      <c r="C13" s="22" t="s">
        <v>60</v>
      </c>
      <c r="D13" s="22" t="s">
        <v>130</v>
      </c>
      <c r="E13" s="22" t="s">
        <v>200</v>
      </c>
      <c r="F13" s="22" t="s">
        <v>49</v>
      </c>
      <c r="G13" s="22" t="s">
        <v>76</v>
      </c>
      <c r="H13" s="22"/>
      <c r="I13" s="22"/>
      <c r="J13" s="22"/>
      <c r="K13" s="22"/>
      <c r="L13" s="22"/>
      <c r="M13" s="22"/>
      <c r="N13" s="47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1" t="s">
        <v>226</v>
      </c>
      <c r="B14" s="22" t="s">
        <v>144</v>
      </c>
      <c r="C14" s="22" t="s">
        <v>82</v>
      </c>
      <c r="D14" s="22" t="s">
        <v>88</v>
      </c>
      <c r="E14" s="22" t="s">
        <v>70</v>
      </c>
      <c r="F14" s="22" t="s">
        <v>74</v>
      </c>
      <c r="G14" s="22" t="s">
        <v>98</v>
      </c>
      <c r="H14" s="22"/>
      <c r="I14" s="22"/>
      <c r="J14" s="22"/>
      <c r="K14" s="22"/>
      <c r="L14" s="22"/>
      <c r="M14" s="22"/>
      <c r="N14" s="47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1" t="s">
        <v>227</v>
      </c>
      <c r="B15" s="48">
        <v>1187436.0</v>
      </c>
      <c r="C15" s="22" t="s">
        <v>126</v>
      </c>
      <c r="D15" s="22" t="s">
        <v>110</v>
      </c>
      <c r="E15" s="22" t="s">
        <v>114</v>
      </c>
      <c r="F15" s="22" t="s">
        <v>96</v>
      </c>
      <c r="G15" s="22" t="s">
        <v>142</v>
      </c>
      <c r="H15" s="22"/>
      <c r="I15" s="22"/>
      <c r="J15" s="22"/>
      <c r="K15" s="22"/>
      <c r="L15" s="22"/>
      <c r="M15" s="22"/>
      <c r="N15" s="47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1" t="s">
        <v>228</v>
      </c>
      <c r="B16" s="22" t="s">
        <v>58</v>
      </c>
      <c r="C16" s="22" t="s">
        <v>148</v>
      </c>
      <c r="D16" s="22" t="s">
        <v>132</v>
      </c>
      <c r="E16" s="22" t="s">
        <v>136</v>
      </c>
      <c r="F16" s="22" t="s">
        <v>118</v>
      </c>
      <c r="G16" s="49" t="s">
        <v>249</v>
      </c>
      <c r="H16" s="22"/>
      <c r="I16" s="22"/>
      <c r="J16" s="22"/>
      <c r="K16" s="22"/>
      <c r="L16" s="22"/>
      <c r="M16" s="22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1" t="s">
        <v>229</v>
      </c>
      <c r="B17" s="22" t="s">
        <v>80</v>
      </c>
      <c r="C17" s="22" t="s">
        <v>170</v>
      </c>
      <c r="D17" s="22" t="s">
        <v>176</v>
      </c>
      <c r="E17" s="22" t="s">
        <v>158</v>
      </c>
      <c r="F17" s="22" t="s">
        <v>140</v>
      </c>
      <c r="G17" s="49" t="s">
        <v>250</v>
      </c>
      <c r="H17" s="22"/>
      <c r="I17" s="22"/>
      <c r="J17" s="22"/>
      <c r="K17" s="22"/>
      <c r="L17" s="22"/>
      <c r="M17" s="22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1" t="s">
        <v>230</v>
      </c>
      <c r="B18" s="22" t="s">
        <v>102</v>
      </c>
      <c r="C18" s="22" t="s">
        <v>27</v>
      </c>
      <c r="D18" s="22" t="s">
        <v>198</v>
      </c>
      <c r="E18" s="22" t="s">
        <v>202</v>
      </c>
      <c r="F18" s="22" t="s">
        <v>162</v>
      </c>
      <c r="G18" s="49" t="s">
        <v>250</v>
      </c>
      <c r="H18" s="22"/>
      <c r="I18" s="22"/>
      <c r="J18" s="22"/>
      <c r="K18" s="22"/>
      <c r="L18" s="22"/>
      <c r="M18" s="22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50"/>
      <c r="C19" s="2"/>
      <c r="D19" s="2"/>
      <c r="E19" s="2"/>
      <c r="F19" s="2"/>
      <c r="G19" s="2"/>
      <c r="H19" s="2"/>
      <c r="I19" s="2"/>
      <c r="J19" s="2"/>
      <c r="K19" s="2"/>
      <c r="L19" s="1"/>
      <c r="M19" s="2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231</v>
      </c>
      <c r="B20" s="2"/>
      <c r="C20" s="2">
        <f>MEDIAN(B22:F29,G22:G26)</f>
        <v>11.751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20">
        <v>1.0</v>
      </c>
      <c r="C21" s="20">
        <v>2.0</v>
      </c>
      <c r="D21" s="20">
        <v>3.0</v>
      </c>
      <c r="E21" s="20">
        <v>4.0</v>
      </c>
      <c r="F21" s="20">
        <v>5.0</v>
      </c>
      <c r="G21" s="20">
        <v>6.0</v>
      </c>
      <c r="H21" s="20">
        <v>7.0</v>
      </c>
      <c r="I21" s="20">
        <v>8.0</v>
      </c>
      <c r="J21" s="20">
        <v>9.0</v>
      </c>
      <c r="K21" s="20">
        <v>10.0</v>
      </c>
      <c r="L21" s="20">
        <v>11.0</v>
      </c>
      <c r="M21" s="20">
        <v>12.0</v>
      </c>
      <c r="N21" s="1"/>
      <c r="O21" s="1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0" t="s">
        <v>222</v>
      </c>
      <c r="B22" s="24">
        <v>29.392</v>
      </c>
      <c r="C22" s="24">
        <v>15.022</v>
      </c>
      <c r="D22" s="24">
        <v>10.854</v>
      </c>
      <c r="E22" s="24">
        <v>17.449</v>
      </c>
      <c r="F22" s="24">
        <v>9.4</v>
      </c>
      <c r="G22" s="24">
        <v>9.846</v>
      </c>
      <c r="H22" s="24"/>
      <c r="I22" s="24"/>
      <c r="J22" s="24"/>
      <c r="K22" s="24"/>
      <c r="L22" s="24"/>
      <c r="M22" s="24"/>
      <c r="N22" s="10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20" t="s">
        <v>223</v>
      </c>
      <c r="B23" s="24">
        <v>34.107</v>
      </c>
      <c r="C23" s="24">
        <v>13.815</v>
      </c>
      <c r="D23" s="24">
        <v>9.925</v>
      </c>
      <c r="E23" s="24">
        <v>14.483</v>
      </c>
      <c r="F23" s="24">
        <v>9.362</v>
      </c>
      <c r="G23" s="24">
        <v>8.965</v>
      </c>
      <c r="H23" s="24"/>
      <c r="I23" s="24"/>
      <c r="J23" s="24"/>
      <c r="K23" s="24"/>
      <c r="L23" s="24"/>
      <c r="M23" s="24"/>
      <c r="N23" s="10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20" t="s">
        <v>224</v>
      </c>
      <c r="B24" s="24">
        <v>28.329</v>
      </c>
      <c r="C24" s="24">
        <v>13.318</v>
      </c>
      <c r="D24" s="24">
        <v>10.955</v>
      </c>
      <c r="E24" s="24">
        <v>13.239</v>
      </c>
      <c r="F24" s="24">
        <v>10.525</v>
      </c>
      <c r="G24" s="24">
        <v>9.948</v>
      </c>
      <c r="H24" s="24"/>
      <c r="I24" s="24"/>
      <c r="J24" s="24"/>
      <c r="K24" s="24"/>
      <c r="L24" s="24"/>
      <c r="M24" s="24"/>
      <c r="N24" s="10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20" t="s">
        <v>226</v>
      </c>
      <c r="B25" s="24">
        <v>22.969</v>
      </c>
      <c r="C25" s="24">
        <v>12.823</v>
      </c>
      <c r="D25" s="24">
        <v>13.988</v>
      </c>
      <c r="E25" s="24">
        <v>11.377</v>
      </c>
      <c r="F25" s="24">
        <v>9.799</v>
      </c>
      <c r="G25" s="24">
        <v>11.03</v>
      </c>
      <c r="H25" s="24"/>
      <c r="I25" s="24"/>
      <c r="J25" s="24"/>
      <c r="K25" s="24"/>
      <c r="L25" s="24"/>
      <c r="M25" s="24"/>
      <c r="N25" s="10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20" t="s">
        <v>227</v>
      </c>
      <c r="B26" s="24">
        <v>23.071</v>
      </c>
      <c r="C26" s="24">
        <v>12.361</v>
      </c>
      <c r="D26" s="24">
        <v>12.87</v>
      </c>
      <c r="E26" s="24">
        <v>12.034</v>
      </c>
      <c r="F26" s="24">
        <v>4.326</v>
      </c>
      <c r="G26" s="24">
        <v>8.622</v>
      </c>
      <c r="H26" s="24"/>
      <c r="I26" s="24"/>
      <c r="J26" s="24"/>
      <c r="K26" s="24"/>
      <c r="L26" s="24"/>
      <c r="M26" s="24"/>
      <c r="N26" s="10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20" t="s">
        <v>228</v>
      </c>
      <c r="B27" s="24">
        <v>26.482</v>
      </c>
      <c r="C27" s="24">
        <v>11.193</v>
      </c>
      <c r="D27" s="24">
        <v>15.457</v>
      </c>
      <c r="E27" s="24">
        <v>9.82</v>
      </c>
      <c r="F27" s="24">
        <v>9.04</v>
      </c>
      <c r="G27" s="24"/>
      <c r="H27" s="24"/>
      <c r="I27" s="24"/>
      <c r="J27" s="24"/>
      <c r="K27" s="24"/>
      <c r="L27" s="24"/>
      <c r="M27" s="24"/>
      <c r="N27" s="10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20" t="s">
        <v>229</v>
      </c>
      <c r="B28" s="24">
        <v>28.68</v>
      </c>
      <c r="C28" s="24">
        <v>11.751</v>
      </c>
      <c r="D28" s="24">
        <v>13.393</v>
      </c>
      <c r="E28" s="24">
        <v>10.033</v>
      </c>
      <c r="F28" s="24">
        <v>9.241</v>
      </c>
      <c r="G28" s="24"/>
      <c r="H28" s="24"/>
      <c r="I28" s="24"/>
      <c r="J28" s="24"/>
      <c r="K28" s="24"/>
      <c r="L28" s="24"/>
      <c r="M28" s="24"/>
      <c r="N28" s="10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20" t="s">
        <v>230</v>
      </c>
      <c r="B29" s="24">
        <v>27.047</v>
      </c>
      <c r="C29" s="24">
        <v>11.016</v>
      </c>
      <c r="D29" s="24">
        <v>12.858</v>
      </c>
      <c r="E29" s="24">
        <v>11.198</v>
      </c>
      <c r="F29" s="24">
        <v>2.11</v>
      </c>
      <c r="G29" s="24"/>
      <c r="H29" s="24"/>
      <c r="I29" s="24"/>
      <c r="J29" s="24"/>
      <c r="K29" s="24"/>
      <c r="L29" s="24"/>
      <c r="M29" s="24"/>
      <c r="N29" s="10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6" t="s">
        <v>232</v>
      </c>
      <c r="B31" s="2"/>
      <c r="C31" s="2"/>
      <c r="D31" s="27" t="s">
        <v>233</v>
      </c>
      <c r="E31" s="28">
        <f>(B5*D7)/B7-B5</f>
        <v>10</v>
      </c>
      <c r="F31" s="29" t="s">
        <v>234</v>
      </c>
      <c r="G31" s="30">
        <f>E41*B5/B7-B5</f>
        <v>70</v>
      </c>
      <c r="H31" s="31" t="s">
        <v>235</v>
      </c>
      <c r="I31" s="32">
        <f>G41*B5/B7-B5</f>
        <v>430</v>
      </c>
      <c r="J31" s="33" t="s">
        <v>236</v>
      </c>
      <c r="K31" s="34">
        <f>I41*B5/B7-B5</f>
        <v>2590</v>
      </c>
      <c r="L31" s="35" t="s">
        <v>237</v>
      </c>
      <c r="M31" s="36">
        <f>K41*B5/B7-B5</f>
        <v>15550</v>
      </c>
      <c r="N31" s="23"/>
      <c r="O31" s="37"/>
      <c r="P31" s="10"/>
      <c r="Q31" s="10"/>
      <c r="R31" s="10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238</v>
      </c>
      <c r="B32" s="20">
        <v>1.0</v>
      </c>
      <c r="C32" s="20">
        <v>2.0</v>
      </c>
      <c r="D32" s="20">
        <v>3.0</v>
      </c>
      <c r="E32" s="20">
        <v>4.0</v>
      </c>
      <c r="F32" s="20">
        <v>5.0</v>
      </c>
      <c r="G32" s="20">
        <v>6.0</v>
      </c>
      <c r="H32" s="20">
        <v>7.0</v>
      </c>
      <c r="I32" s="20">
        <v>8.0</v>
      </c>
      <c r="J32" s="20">
        <v>9.0</v>
      </c>
      <c r="K32" s="20">
        <v>10.0</v>
      </c>
      <c r="L32" s="20">
        <v>11.0</v>
      </c>
      <c r="M32" s="20">
        <v>12.0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0" t="s">
        <v>222</v>
      </c>
      <c r="B33" s="38">
        <f t="shared" ref="B33:M33" si="1">IF(B22&lt;=$D$7,0,IF(B22&lt;=$E$41,$E$31,IF(B22&lt;=$G$41,$G$31,IF(B22&lt;=$I$41,$I$31,IF(B22&lt;=$K$41,$K$31,IF(B22&lt;=$M$41,$M$31,"TOO CONCENTRATED"))))))</f>
        <v>10</v>
      </c>
      <c r="C33" s="38">
        <f t="shared" si="1"/>
        <v>10</v>
      </c>
      <c r="D33" s="9">
        <f t="shared" si="1"/>
        <v>0</v>
      </c>
      <c r="E33" s="38">
        <f t="shared" si="1"/>
        <v>10</v>
      </c>
      <c r="F33" s="9">
        <f t="shared" si="1"/>
        <v>0</v>
      </c>
      <c r="G33" s="9">
        <f t="shared" si="1"/>
        <v>0</v>
      </c>
      <c r="H33" s="9">
        <f t="shared" si="1"/>
        <v>0</v>
      </c>
      <c r="I33" s="9">
        <f t="shared" si="1"/>
        <v>0</v>
      </c>
      <c r="J33" s="9">
        <f t="shared" si="1"/>
        <v>0</v>
      </c>
      <c r="K33" s="9">
        <f t="shared" si="1"/>
        <v>0</v>
      </c>
      <c r="L33" s="9">
        <f t="shared" si="1"/>
        <v>0</v>
      </c>
      <c r="M33" s="9">
        <f t="shared" si="1"/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0" t="s">
        <v>223</v>
      </c>
      <c r="B34" s="38">
        <f t="shared" ref="B34:M34" si="2">IF(B23&lt;=$D$7,0,IF(B23&lt;=$E$41,$E$31,IF(B23&lt;=$G$41,$G$31,IF(B23&lt;=$I$41,$I$31,IF(B23&lt;=$K$41,$K$31,IF(B23&lt;=$M$41,$M$31,"TOO CONCENTRATED"))))))</f>
        <v>10</v>
      </c>
      <c r="C34" s="38">
        <f t="shared" si="2"/>
        <v>10</v>
      </c>
      <c r="D34" s="9">
        <f t="shared" si="2"/>
        <v>0</v>
      </c>
      <c r="E34" s="38">
        <f t="shared" si="2"/>
        <v>10</v>
      </c>
      <c r="F34" s="9">
        <f t="shared" si="2"/>
        <v>0</v>
      </c>
      <c r="G34" s="9">
        <f t="shared" si="2"/>
        <v>0</v>
      </c>
      <c r="H34" s="9">
        <f t="shared" si="2"/>
        <v>0</v>
      </c>
      <c r="I34" s="9">
        <f t="shared" si="2"/>
        <v>0</v>
      </c>
      <c r="J34" s="9">
        <f t="shared" si="2"/>
        <v>0</v>
      </c>
      <c r="K34" s="9">
        <f t="shared" si="2"/>
        <v>0</v>
      </c>
      <c r="L34" s="9">
        <f t="shared" si="2"/>
        <v>0</v>
      </c>
      <c r="M34" s="9">
        <f t="shared" si="2"/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0" t="s">
        <v>224</v>
      </c>
      <c r="B35" s="38">
        <f t="shared" ref="B35:M35" si="3">IF(B24&lt;=$D$7,0,IF(B24&lt;=$E$41,$E$31,IF(B24&lt;=$G$41,$G$31,IF(B24&lt;=$I$41,$I$31,IF(B24&lt;=$K$41,$K$31,IF(B24&lt;=$M$41,$M$31,"TOO CONCENTRATED"))))))</f>
        <v>10</v>
      </c>
      <c r="C35" s="38">
        <f t="shared" si="3"/>
        <v>10</v>
      </c>
      <c r="D35" s="9">
        <f t="shared" si="3"/>
        <v>0</v>
      </c>
      <c r="E35" s="38">
        <f t="shared" si="3"/>
        <v>10</v>
      </c>
      <c r="F35" s="9">
        <f t="shared" si="3"/>
        <v>0</v>
      </c>
      <c r="G35" s="9">
        <f t="shared" si="3"/>
        <v>0</v>
      </c>
      <c r="H35" s="9">
        <f t="shared" si="3"/>
        <v>0</v>
      </c>
      <c r="I35" s="9">
        <f t="shared" si="3"/>
        <v>0</v>
      </c>
      <c r="J35" s="9">
        <f t="shared" si="3"/>
        <v>0</v>
      </c>
      <c r="K35" s="9">
        <f t="shared" si="3"/>
        <v>0</v>
      </c>
      <c r="L35" s="9">
        <f t="shared" si="3"/>
        <v>0</v>
      </c>
      <c r="M35" s="9">
        <f t="shared" si="3"/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0" t="s">
        <v>226</v>
      </c>
      <c r="B36" s="38">
        <f t="shared" ref="B36:M36" si="4">IF(B25&lt;=$D$7,0,IF(B25&lt;=$E$41,$E$31,IF(B25&lt;=$G$41,$G$31,IF(B25&lt;=$I$41,$I$31,IF(B25&lt;=$K$41,$K$31,IF(B25&lt;=$M$41,$M$31,"TOO CONCENTRATED"))))))</f>
        <v>10</v>
      </c>
      <c r="C36" s="38">
        <f t="shared" si="4"/>
        <v>10</v>
      </c>
      <c r="D36" s="38">
        <f t="shared" si="4"/>
        <v>10</v>
      </c>
      <c r="E36" s="9">
        <f t="shared" si="4"/>
        <v>0</v>
      </c>
      <c r="F36" s="9">
        <f t="shared" si="4"/>
        <v>0</v>
      </c>
      <c r="G36" s="9">
        <f t="shared" si="4"/>
        <v>0</v>
      </c>
      <c r="H36" s="9">
        <f t="shared" si="4"/>
        <v>0</v>
      </c>
      <c r="I36" s="9">
        <f t="shared" si="4"/>
        <v>0</v>
      </c>
      <c r="J36" s="9">
        <f t="shared" si="4"/>
        <v>0</v>
      </c>
      <c r="K36" s="9">
        <f t="shared" si="4"/>
        <v>0</v>
      </c>
      <c r="L36" s="9">
        <f t="shared" si="4"/>
        <v>0</v>
      </c>
      <c r="M36" s="9">
        <f t="shared" si="4"/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0" t="s">
        <v>227</v>
      </c>
      <c r="B37" s="38">
        <f t="shared" ref="B37:M37" si="5">IF(B26&lt;=$D$7,0,IF(B26&lt;=$E$41,$E$31,IF(B26&lt;=$G$41,$G$31,IF(B26&lt;=$I$41,$I$31,IF(B26&lt;=$K$41,$K$31,IF(B26&lt;=$M$41,$M$31,"TOO CONCENTRATED"))))))</f>
        <v>10</v>
      </c>
      <c r="C37" s="38">
        <f t="shared" si="5"/>
        <v>10</v>
      </c>
      <c r="D37" s="38">
        <f t="shared" si="5"/>
        <v>10</v>
      </c>
      <c r="E37" s="38">
        <f t="shared" si="5"/>
        <v>10</v>
      </c>
      <c r="F37" s="9">
        <f t="shared" si="5"/>
        <v>0</v>
      </c>
      <c r="G37" s="9">
        <f t="shared" si="5"/>
        <v>0</v>
      </c>
      <c r="H37" s="9">
        <f t="shared" si="5"/>
        <v>0</v>
      </c>
      <c r="I37" s="9">
        <f t="shared" si="5"/>
        <v>0</v>
      </c>
      <c r="J37" s="9">
        <f t="shared" si="5"/>
        <v>0</v>
      </c>
      <c r="K37" s="9">
        <f t="shared" si="5"/>
        <v>0</v>
      </c>
      <c r="L37" s="9">
        <f t="shared" si="5"/>
        <v>0</v>
      </c>
      <c r="M37" s="9">
        <f t="shared" si="5"/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0" t="s">
        <v>228</v>
      </c>
      <c r="B38" s="38">
        <f t="shared" ref="B38:M38" si="6">IF(B27&lt;=$D$7,0,IF(B27&lt;=$E$41,$E$31,IF(B27&lt;=$G$41,$G$31,IF(B27&lt;=$I$41,$I$31,IF(B27&lt;=$K$41,$K$31,IF(B27&lt;=$M$41,$M$31,"TOO CONCENTRATED"))))))</f>
        <v>10</v>
      </c>
      <c r="C38" s="9">
        <f t="shared" si="6"/>
        <v>0</v>
      </c>
      <c r="D38" s="38">
        <f t="shared" si="6"/>
        <v>10</v>
      </c>
      <c r="E38" s="9">
        <f t="shared" si="6"/>
        <v>0</v>
      </c>
      <c r="F38" s="9">
        <f t="shared" si="6"/>
        <v>0</v>
      </c>
      <c r="G38" s="9">
        <f t="shared" si="6"/>
        <v>0</v>
      </c>
      <c r="H38" s="9">
        <f t="shared" si="6"/>
        <v>0</v>
      </c>
      <c r="I38" s="9">
        <f t="shared" si="6"/>
        <v>0</v>
      </c>
      <c r="J38" s="9">
        <f t="shared" si="6"/>
        <v>0</v>
      </c>
      <c r="K38" s="9">
        <f t="shared" si="6"/>
        <v>0</v>
      </c>
      <c r="L38" s="9">
        <f t="shared" si="6"/>
        <v>0</v>
      </c>
      <c r="M38" s="9">
        <f t="shared" si="6"/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0" t="s">
        <v>229</v>
      </c>
      <c r="B39" s="38">
        <f t="shared" ref="B39:M39" si="7">IF(B28&lt;=$D$7,0,IF(B28&lt;=$E$41,$E$31,IF(B28&lt;=$G$41,$G$31,IF(B28&lt;=$I$41,$I$31,IF(B28&lt;=$K$41,$K$31,IF(B28&lt;=$M$41,$M$31,"TOO CONCENTRATED"))))))</f>
        <v>10</v>
      </c>
      <c r="C39" s="9">
        <f t="shared" si="7"/>
        <v>0</v>
      </c>
      <c r="D39" s="38">
        <f t="shared" si="7"/>
        <v>10</v>
      </c>
      <c r="E39" s="9">
        <f t="shared" si="7"/>
        <v>0</v>
      </c>
      <c r="F39" s="9">
        <f t="shared" si="7"/>
        <v>0</v>
      </c>
      <c r="G39" s="9">
        <f t="shared" si="7"/>
        <v>0</v>
      </c>
      <c r="H39" s="9">
        <f t="shared" si="7"/>
        <v>0</v>
      </c>
      <c r="I39" s="9">
        <f t="shared" si="7"/>
        <v>0</v>
      </c>
      <c r="J39" s="9">
        <f t="shared" si="7"/>
        <v>0</v>
      </c>
      <c r="K39" s="9">
        <f t="shared" si="7"/>
        <v>0</v>
      </c>
      <c r="L39" s="9">
        <f t="shared" si="7"/>
        <v>0</v>
      </c>
      <c r="M39" s="9">
        <f t="shared" si="7"/>
        <v>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0" t="s">
        <v>230</v>
      </c>
      <c r="B40" s="38">
        <f t="shared" ref="B40:M40" si="8">IF(B29&lt;=$D$7,0,IF(B29&lt;=$E$41,$E$31,IF(B29&lt;=$G$41,$G$31,IF(B29&lt;=$I$41,$I$31,IF(B29&lt;=$K$41,$K$31,IF(B29&lt;=$M$41,$M$31,"TOO CONCENTRATED"))))))</f>
        <v>10</v>
      </c>
      <c r="C40" s="9">
        <f t="shared" si="8"/>
        <v>0</v>
      </c>
      <c r="D40" s="38">
        <f t="shared" si="8"/>
        <v>10</v>
      </c>
      <c r="E40" s="9">
        <f t="shared" si="8"/>
        <v>0</v>
      </c>
      <c r="F40" s="9">
        <f t="shared" si="8"/>
        <v>0</v>
      </c>
      <c r="G40" s="9">
        <f t="shared" si="8"/>
        <v>0</v>
      </c>
      <c r="H40" s="9">
        <f t="shared" si="8"/>
        <v>0</v>
      </c>
      <c r="I40" s="9">
        <f t="shared" si="8"/>
        <v>0</v>
      </c>
      <c r="J40" s="9">
        <f t="shared" si="8"/>
        <v>0</v>
      </c>
      <c r="K40" s="9">
        <f t="shared" si="8"/>
        <v>0</v>
      </c>
      <c r="L40" s="9">
        <f t="shared" si="8"/>
        <v>0</v>
      </c>
      <c r="M40" s="9">
        <f t="shared" si="8"/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7" t="s">
        <v>239</v>
      </c>
      <c r="E41" s="51">
        <f>(E31+B5)*D7/B5</f>
        <v>72</v>
      </c>
      <c r="F41" s="29" t="s">
        <v>240</v>
      </c>
      <c r="G41" s="52">
        <f>(G31+B5)*D7/B5</f>
        <v>432</v>
      </c>
      <c r="H41" s="31" t="s">
        <v>241</v>
      </c>
      <c r="I41" s="53">
        <f>(I31+B5)*D7/B5</f>
        <v>2592</v>
      </c>
      <c r="J41" s="33" t="s">
        <v>242</v>
      </c>
      <c r="K41" s="54">
        <f>(K31+B5)*D7/B5</f>
        <v>15552</v>
      </c>
      <c r="L41" s="35" t="s">
        <v>243</v>
      </c>
      <c r="M41" s="55">
        <f>(M31+B5)*D7/B5</f>
        <v>93312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 t="s">
        <v>244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 t="s">
        <v>238</v>
      </c>
      <c r="B43" s="20">
        <v>1.0</v>
      </c>
      <c r="C43" s="20">
        <v>2.0</v>
      </c>
      <c r="D43" s="20">
        <v>3.0</v>
      </c>
      <c r="E43" s="20">
        <v>4.0</v>
      </c>
      <c r="F43" s="20">
        <v>5.0</v>
      </c>
      <c r="G43" s="20">
        <v>6.0</v>
      </c>
      <c r="H43" s="20">
        <v>7.0</v>
      </c>
      <c r="I43" s="20">
        <v>8.0</v>
      </c>
      <c r="J43" s="20">
        <v>9.0</v>
      </c>
      <c r="K43" s="20">
        <v>10.0</v>
      </c>
      <c r="L43" s="20">
        <v>11.0</v>
      </c>
      <c r="M43" s="20">
        <v>12.0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0" t="s">
        <v>222</v>
      </c>
      <c r="B44" s="44">
        <f>((B22*B5)/B6)-B5</f>
        <v>27.392</v>
      </c>
      <c r="C44" s="44">
        <f>((C22*B5)/B6)-B5</f>
        <v>13.022</v>
      </c>
      <c r="D44" s="44">
        <f>((D22*B5)/B6)-B5</f>
        <v>8.854</v>
      </c>
      <c r="E44" s="44">
        <f>((E22*B5)/B6)-B5</f>
        <v>15.449</v>
      </c>
      <c r="F44" s="44">
        <f>((F22*B5)/B6)-B5</f>
        <v>7.4</v>
      </c>
      <c r="G44" s="44">
        <f>((G22*B5)/B6)-B5</f>
        <v>7.846</v>
      </c>
      <c r="H44" s="44">
        <f>((H22*B5)/B6)-B5</f>
        <v>-2</v>
      </c>
      <c r="I44" s="44">
        <f>((I22*B5)/B6)-B5</f>
        <v>-2</v>
      </c>
      <c r="J44" s="44">
        <f>((J22*B5)/B6)-B5</f>
        <v>-2</v>
      </c>
      <c r="K44" s="44">
        <f>((K22*B5)/B6)-B5</f>
        <v>-2</v>
      </c>
      <c r="L44" s="44">
        <f>((L22*B5)/B6)-B5</f>
        <v>-2</v>
      </c>
      <c r="M44" s="44">
        <f>((M22*B5)/B6)-B5</f>
        <v>-2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0" t="s">
        <v>223</v>
      </c>
      <c r="B45" s="44">
        <f>((B23*B5)/B6)-B5</f>
        <v>32.107</v>
      </c>
      <c r="C45" s="44">
        <f>((C23*B5)/B6)-B5</f>
        <v>11.815</v>
      </c>
      <c r="D45" s="44">
        <f>((D23*B5)/B6)-B5</f>
        <v>7.925</v>
      </c>
      <c r="E45" s="44">
        <f>((E23*B5)/B6)-B5</f>
        <v>12.483</v>
      </c>
      <c r="F45" s="44">
        <f>((F23*B5)/B6)-B5</f>
        <v>7.362</v>
      </c>
      <c r="G45" s="44">
        <f>((G23*B5)/B6)-B5</f>
        <v>6.965</v>
      </c>
      <c r="H45" s="44">
        <f>((H23*B5)/B6)-B5</f>
        <v>-2</v>
      </c>
      <c r="I45" s="44">
        <f>((I23*B5)/B6)-B5</f>
        <v>-2</v>
      </c>
      <c r="J45" s="44">
        <f>((J23*B5)/B6)-B5</f>
        <v>-2</v>
      </c>
      <c r="K45" s="44">
        <f>((K23*B5)/B6)-B5</f>
        <v>-2</v>
      </c>
      <c r="L45" s="44">
        <f>((L23*B5)/B6)-B5</f>
        <v>-2</v>
      </c>
      <c r="M45" s="44">
        <f>((M23*B5)/B6)-B5</f>
        <v>-2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0" t="s">
        <v>224</v>
      </c>
      <c r="B46" s="44">
        <f>((B24*B5)/B6)-B5</f>
        <v>26.329</v>
      </c>
      <c r="C46" s="44">
        <f>((C24*B5)/B6)-B5</f>
        <v>11.318</v>
      </c>
      <c r="D46" s="44">
        <f>((D24*B5)/B6)-B5</f>
        <v>8.955</v>
      </c>
      <c r="E46" s="44">
        <f>((E24*B5)/B6)-B5</f>
        <v>11.239</v>
      </c>
      <c r="F46" s="44">
        <f>((F24*B5)/B6)-B5</f>
        <v>8.525</v>
      </c>
      <c r="G46" s="44">
        <f>((G24*B5)/B6)-B5</f>
        <v>7.948</v>
      </c>
      <c r="H46" s="44">
        <f>((H24*B5)/B6)-B5</f>
        <v>-2</v>
      </c>
      <c r="I46" s="44">
        <f>((I24*B5)/B6)-B5</f>
        <v>-2</v>
      </c>
      <c r="J46" s="44">
        <f>((J24*B5)/B6)-B5</f>
        <v>-2</v>
      </c>
      <c r="K46" s="44">
        <f>((K24*B5)/B6)-B5</f>
        <v>-2</v>
      </c>
      <c r="L46" s="44">
        <f>((L24*B5)/B6)-B5</f>
        <v>-2</v>
      </c>
      <c r="M46" s="44">
        <f>((M24*B5)/B6)-B5</f>
        <v>-2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0" t="s">
        <v>226</v>
      </c>
      <c r="B47" s="44">
        <f>((B25*B5)/B6)-B5</f>
        <v>20.969</v>
      </c>
      <c r="C47" s="44">
        <f>((C25*B5)/B6)-B5</f>
        <v>10.823</v>
      </c>
      <c r="D47" s="44">
        <f>((D25*B5)/B6)-B5</f>
        <v>11.988</v>
      </c>
      <c r="E47" s="44">
        <f>((E25*B5)/B6)-B5</f>
        <v>9.377</v>
      </c>
      <c r="F47" s="44">
        <f>((F25*B5)/B6)-B5</f>
        <v>7.799</v>
      </c>
      <c r="G47" s="44">
        <f>((G25*B5)/B6)-B5</f>
        <v>9.03</v>
      </c>
      <c r="H47" s="44">
        <f>((H25*B5)/B6)-B5</f>
        <v>-2</v>
      </c>
      <c r="I47" s="44">
        <f>((I25*B5)/B6)-B5</f>
        <v>-2</v>
      </c>
      <c r="J47" s="44">
        <f>((J25*B5)/B6)-B5</f>
        <v>-2</v>
      </c>
      <c r="K47" s="44">
        <f>((K25*B5)/B6)-B5</f>
        <v>-2</v>
      </c>
      <c r="L47" s="44">
        <f>((L25*B5)/B6)-B5</f>
        <v>-2</v>
      </c>
      <c r="M47" s="44">
        <f>((M25*B5)/B6)-B5</f>
        <v>-2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0" t="s">
        <v>227</v>
      </c>
      <c r="B48" s="44">
        <f>((B26*B5)/B6)-B5</f>
        <v>21.071</v>
      </c>
      <c r="C48" s="44">
        <f>((C26*B5)/B6)-B5</f>
        <v>10.361</v>
      </c>
      <c r="D48" s="44">
        <f>((D26*B5)/B6)-B5</f>
        <v>10.87</v>
      </c>
      <c r="E48" s="44">
        <f>((E26*B5)/B6)-B5</f>
        <v>10.034</v>
      </c>
      <c r="F48" s="44">
        <f>((F26*B5)/B6)-B5</f>
        <v>2.326</v>
      </c>
      <c r="G48" s="44">
        <f>((G26*B5)/B6)-B5</f>
        <v>6.622</v>
      </c>
      <c r="H48" s="44">
        <f>((H26*B5)/B6)-B5</f>
        <v>-2</v>
      </c>
      <c r="I48" s="44">
        <f>((I26*B5)/B6)-B5</f>
        <v>-2</v>
      </c>
      <c r="J48" s="44">
        <f>((J26*B5)/B6)-B5</f>
        <v>-2</v>
      </c>
      <c r="K48" s="44">
        <f>((K26*B5)/B6)-B5</f>
        <v>-2</v>
      </c>
      <c r="L48" s="44">
        <f>((L26*B5)/B6)-B5</f>
        <v>-2</v>
      </c>
      <c r="M48" s="44">
        <f>((M26*B5)/B6)-B5</f>
        <v>-2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0" t="s">
        <v>228</v>
      </c>
      <c r="B49" s="44">
        <f>((B27*B5)/B6)-B5</f>
        <v>24.482</v>
      </c>
      <c r="C49" s="44">
        <f>((C27*B5)/B6)-B5</f>
        <v>9.193</v>
      </c>
      <c r="D49" s="44">
        <f>((D27*B5)/B6)-B5</f>
        <v>13.457</v>
      </c>
      <c r="E49" s="44">
        <f>((E27*B5)/B6)-B5</f>
        <v>7.82</v>
      </c>
      <c r="F49" s="44">
        <f>((F27*B5)/B6)-B5</f>
        <v>7.04</v>
      </c>
      <c r="G49" s="44">
        <f>((G27*B5)/B6)-B5</f>
        <v>-2</v>
      </c>
      <c r="H49" s="44">
        <f>((H27*B5)/B6)-B5</f>
        <v>-2</v>
      </c>
      <c r="I49" s="44">
        <f>((I27*B5)/B6)-B5</f>
        <v>-2</v>
      </c>
      <c r="J49" s="44">
        <f>((J27*B5)/B6)-B5</f>
        <v>-2</v>
      </c>
      <c r="K49" s="44">
        <f>((K27*B5)/B6)-B5</f>
        <v>-2</v>
      </c>
      <c r="L49" s="44">
        <f>((L27*B5)/B6)-B5</f>
        <v>-2</v>
      </c>
      <c r="M49" s="44">
        <f>((M27*B5)/B6)-B5</f>
        <v>-2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0" t="s">
        <v>229</v>
      </c>
      <c r="B50" s="44">
        <f>((B28*B5)/B6)-B5</f>
        <v>26.68</v>
      </c>
      <c r="C50" s="44">
        <f>((C28*B5)/B6)-B5</f>
        <v>9.751</v>
      </c>
      <c r="D50" s="44">
        <f>((D28*B5)/B6)-B5</f>
        <v>11.393</v>
      </c>
      <c r="E50" s="44">
        <f>((E28*B5)/B6)-B5</f>
        <v>8.033</v>
      </c>
      <c r="F50" s="44">
        <f>((F28*B5)/B6)-B5</f>
        <v>7.241</v>
      </c>
      <c r="G50" s="44">
        <f>((G28*B5)/B6)-B5</f>
        <v>-2</v>
      </c>
      <c r="H50" s="44">
        <f>((H28*B5)/B6)-B5</f>
        <v>-2</v>
      </c>
      <c r="I50" s="44">
        <f>((I28*B5)/B6)-B5</f>
        <v>-2</v>
      </c>
      <c r="J50" s="44">
        <f>((J28*B5)/B6)-B5</f>
        <v>-2</v>
      </c>
      <c r="K50" s="44">
        <f>((K28*B5)/B6)-B5</f>
        <v>-2</v>
      </c>
      <c r="L50" s="44">
        <f>((L28*B5)/B6)-B5</f>
        <v>-2</v>
      </c>
      <c r="M50" s="44">
        <f>((M28*B5)/B6)-B5</f>
        <v>-2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0" t="s">
        <v>230</v>
      </c>
      <c r="B51" s="44">
        <f>((B29*B5)/B6)-B5</f>
        <v>25.047</v>
      </c>
      <c r="C51" s="44">
        <f>((C29*B5)/B6)-B5</f>
        <v>9.016</v>
      </c>
      <c r="D51" s="44">
        <f>((D29*B5)/B6)-B5</f>
        <v>10.858</v>
      </c>
      <c r="E51" s="44">
        <f>((E29*B5)/B6)-B5</f>
        <v>9.198</v>
      </c>
      <c r="F51" s="44">
        <f>((F29*B5)/B6)-B5</f>
        <v>0.11</v>
      </c>
      <c r="G51" s="44">
        <f>((G29*B5)/B6)-B5</f>
        <v>-2</v>
      </c>
      <c r="H51" s="44">
        <f>((H29*B5)/B6)-B5</f>
        <v>-2</v>
      </c>
      <c r="I51" s="44">
        <f>((I29*B5)/B6)-B5</f>
        <v>-2</v>
      </c>
      <c r="J51" s="44">
        <f>((J29*B5)/B6)-B5</f>
        <v>-2</v>
      </c>
      <c r="K51" s="44">
        <f>((K29*B5)/B6)-B5</f>
        <v>-2</v>
      </c>
      <c r="L51" s="44">
        <f>((L29*B5)/B6)-B5</f>
        <v>-2</v>
      </c>
      <c r="M51" s="44">
        <f>((M29*B5)/B6)-B5</f>
        <v>-2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4" t="s">
        <v>245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 t="s">
        <v>238</v>
      </c>
      <c r="B54" s="20">
        <v>1.0</v>
      </c>
      <c r="C54" s="20">
        <v>2.0</v>
      </c>
      <c r="D54" s="20">
        <v>3.0</v>
      </c>
      <c r="E54" s="20">
        <v>4.0</v>
      </c>
      <c r="F54" s="20">
        <v>5.0</v>
      </c>
      <c r="G54" s="20">
        <v>6.0</v>
      </c>
      <c r="H54" s="20">
        <v>7.0</v>
      </c>
      <c r="I54" s="20">
        <v>8.0</v>
      </c>
      <c r="J54" s="20">
        <v>9.0</v>
      </c>
      <c r="K54" s="20">
        <v>10.0</v>
      </c>
      <c r="L54" s="20">
        <v>11.0</v>
      </c>
      <c r="M54" s="20">
        <v>12.0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0" t="s">
        <v>222</v>
      </c>
      <c r="B55" s="44">
        <f t="shared" ref="B55:M55" si="9">(B22*$B$5)/($B$5+B33)</f>
        <v>4.898666667</v>
      </c>
      <c r="C55" s="44">
        <f t="shared" si="9"/>
        <v>2.503666667</v>
      </c>
      <c r="D55" s="44">
        <f t="shared" si="9"/>
        <v>10.854</v>
      </c>
      <c r="E55" s="44">
        <f t="shared" si="9"/>
        <v>2.908166667</v>
      </c>
      <c r="F55" s="44">
        <f t="shared" si="9"/>
        <v>9.4</v>
      </c>
      <c r="G55" s="44">
        <f t="shared" si="9"/>
        <v>9.846</v>
      </c>
      <c r="H55" s="44">
        <f t="shared" si="9"/>
        <v>0</v>
      </c>
      <c r="I55" s="44">
        <f t="shared" si="9"/>
        <v>0</v>
      </c>
      <c r="J55" s="44">
        <f t="shared" si="9"/>
        <v>0</v>
      </c>
      <c r="K55" s="44">
        <f t="shared" si="9"/>
        <v>0</v>
      </c>
      <c r="L55" s="44">
        <f t="shared" si="9"/>
        <v>0</v>
      </c>
      <c r="M55" s="44">
        <f t="shared" si="9"/>
        <v>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0" t="s">
        <v>223</v>
      </c>
      <c r="B56" s="44">
        <f t="shared" ref="B56:M56" si="10">(B23*$B$5)/($B$5+B34)</f>
        <v>5.6845</v>
      </c>
      <c r="C56" s="44">
        <f t="shared" si="10"/>
        <v>2.3025</v>
      </c>
      <c r="D56" s="44">
        <f t="shared" si="10"/>
        <v>9.925</v>
      </c>
      <c r="E56" s="44">
        <f t="shared" si="10"/>
        <v>2.413833333</v>
      </c>
      <c r="F56" s="44">
        <f t="shared" si="10"/>
        <v>9.362</v>
      </c>
      <c r="G56" s="44">
        <f t="shared" si="10"/>
        <v>8.965</v>
      </c>
      <c r="H56" s="44">
        <f t="shared" si="10"/>
        <v>0</v>
      </c>
      <c r="I56" s="44">
        <f t="shared" si="10"/>
        <v>0</v>
      </c>
      <c r="J56" s="44">
        <f t="shared" si="10"/>
        <v>0</v>
      </c>
      <c r="K56" s="44">
        <f t="shared" si="10"/>
        <v>0</v>
      </c>
      <c r="L56" s="44">
        <f t="shared" si="10"/>
        <v>0</v>
      </c>
      <c r="M56" s="44">
        <f t="shared" si="10"/>
        <v>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0" t="s">
        <v>224</v>
      </c>
      <c r="B57" s="44">
        <f t="shared" ref="B57:M57" si="11">(B24*$B$5)/($B$5+B35)</f>
        <v>4.7215</v>
      </c>
      <c r="C57" s="44">
        <f t="shared" si="11"/>
        <v>2.219666667</v>
      </c>
      <c r="D57" s="44">
        <f t="shared" si="11"/>
        <v>10.955</v>
      </c>
      <c r="E57" s="44">
        <f t="shared" si="11"/>
        <v>2.2065</v>
      </c>
      <c r="F57" s="44">
        <f t="shared" si="11"/>
        <v>10.525</v>
      </c>
      <c r="G57" s="44">
        <f t="shared" si="11"/>
        <v>9.948</v>
      </c>
      <c r="H57" s="44">
        <f t="shared" si="11"/>
        <v>0</v>
      </c>
      <c r="I57" s="44">
        <f t="shared" si="11"/>
        <v>0</v>
      </c>
      <c r="J57" s="44">
        <f t="shared" si="11"/>
        <v>0</v>
      </c>
      <c r="K57" s="44">
        <f t="shared" si="11"/>
        <v>0</v>
      </c>
      <c r="L57" s="44">
        <f t="shared" si="11"/>
        <v>0</v>
      </c>
      <c r="M57" s="44">
        <f t="shared" si="11"/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0" t="s">
        <v>226</v>
      </c>
      <c r="B58" s="44">
        <f t="shared" ref="B58:M58" si="12">(B25*$B$5)/($B$5+B36)</f>
        <v>3.828166667</v>
      </c>
      <c r="C58" s="44">
        <f t="shared" si="12"/>
        <v>2.137166667</v>
      </c>
      <c r="D58" s="44">
        <f t="shared" si="12"/>
        <v>2.331333333</v>
      </c>
      <c r="E58" s="44">
        <f t="shared" si="12"/>
        <v>11.377</v>
      </c>
      <c r="F58" s="44">
        <f t="shared" si="12"/>
        <v>9.799</v>
      </c>
      <c r="G58" s="44">
        <f t="shared" si="12"/>
        <v>11.03</v>
      </c>
      <c r="H58" s="44">
        <f t="shared" si="12"/>
        <v>0</v>
      </c>
      <c r="I58" s="44">
        <f t="shared" si="12"/>
        <v>0</v>
      </c>
      <c r="J58" s="44">
        <f t="shared" si="12"/>
        <v>0</v>
      </c>
      <c r="K58" s="44">
        <f t="shared" si="12"/>
        <v>0</v>
      </c>
      <c r="L58" s="44">
        <f t="shared" si="12"/>
        <v>0</v>
      </c>
      <c r="M58" s="44">
        <f t="shared" si="12"/>
        <v>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0" t="s">
        <v>227</v>
      </c>
      <c r="B59" s="44">
        <f t="shared" ref="B59:M59" si="13">(B26*$B$5)/($B$5+B37)</f>
        <v>3.845166667</v>
      </c>
      <c r="C59" s="44">
        <f t="shared" si="13"/>
        <v>2.060166667</v>
      </c>
      <c r="D59" s="44">
        <f t="shared" si="13"/>
        <v>2.145</v>
      </c>
      <c r="E59" s="44">
        <f t="shared" si="13"/>
        <v>2.005666667</v>
      </c>
      <c r="F59" s="44">
        <f t="shared" si="13"/>
        <v>4.326</v>
      </c>
      <c r="G59" s="44">
        <f t="shared" si="13"/>
        <v>8.622</v>
      </c>
      <c r="H59" s="44">
        <f t="shared" si="13"/>
        <v>0</v>
      </c>
      <c r="I59" s="44">
        <f t="shared" si="13"/>
        <v>0</v>
      </c>
      <c r="J59" s="44">
        <f t="shared" si="13"/>
        <v>0</v>
      </c>
      <c r="K59" s="44">
        <f t="shared" si="13"/>
        <v>0</v>
      </c>
      <c r="L59" s="44">
        <f t="shared" si="13"/>
        <v>0</v>
      </c>
      <c r="M59" s="44">
        <f t="shared" si="13"/>
        <v>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0" t="s">
        <v>228</v>
      </c>
      <c r="B60" s="44">
        <f t="shared" ref="B60:M60" si="14">(B27*$B$5)/($B$5+B38)</f>
        <v>4.413666667</v>
      </c>
      <c r="C60" s="44">
        <f t="shared" si="14"/>
        <v>11.193</v>
      </c>
      <c r="D60" s="44">
        <f t="shared" si="14"/>
        <v>2.576166667</v>
      </c>
      <c r="E60" s="44">
        <f t="shared" si="14"/>
        <v>9.82</v>
      </c>
      <c r="F60" s="44">
        <f t="shared" si="14"/>
        <v>9.04</v>
      </c>
      <c r="G60" s="44">
        <f t="shared" si="14"/>
        <v>0</v>
      </c>
      <c r="H60" s="44">
        <f t="shared" si="14"/>
        <v>0</v>
      </c>
      <c r="I60" s="44">
        <f t="shared" si="14"/>
        <v>0</v>
      </c>
      <c r="J60" s="44">
        <f t="shared" si="14"/>
        <v>0</v>
      </c>
      <c r="K60" s="44">
        <f t="shared" si="14"/>
        <v>0</v>
      </c>
      <c r="L60" s="44">
        <f t="shared" si="14"/>
        <v>0</v>
      </c>
      <c r="M60" s="44">
        <f t="shared" si="14"/>
        <v>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0" t="s">
        <v>229</v>
      </c>
      <c r="B61" s="44">
        <f t="shared" ref="B61:M61" si="15">(B28*$B$5)/($B$5+B39)</f>
        <v>4.78</v>
      </c>
      <c r="C61" s="44">
        <f t="shared" si="15"/>
        <v>11.751</v>
      </c>
      <c r="D61" s="44">
        <f t="shared" si="15"/>
        <v>2.232166667</v>
      </c>
      <c r="E61" s="44">
        <f t="shared" si="15"/>
        <v>10.033</v>
      </c>
      <c r="F61" s="44">
        <f t="shared" si="15"/>
        <v>9.241</v>
      </c>
      <c r="G61" s="44">
        <f t="shared" si="15"/>
        <v>0</v>
      </c>
      <c r="H61" s="44">
        <f t="shared" si="15"/>
        <v>0</v>
      </c>
      <c r="I61" s="44">
        <f t="shared" si="15"/>
        <v>0</v>
      </c>
      <c r="J61" s="44">
        <f t="shared" si="15"/>
        <v>0</v>
      </c>
      <c r="K61" s="44">
        <f t="shared" si="15"/>
        <v>0</v>
      </c>
      <c r="L61" s="44">
        <f t="shared" si="15"/>
        <v>0</v>
      </c>
      <c r="M61" s="44">
        <f t="shared" si="15"/>
        <v>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0" t="s">
        <v>230</v>
      </c>
      <c r="B62" s="44">
        <f t="shared" ref="B62:M62" si="16">(B29*$B$5)/($B$5+B40)</f>
        <v>4.507833333</v>
      </c>
      <c r="C62" s="44">
        <f t="shared" si="16"/>
        <v>11.016</v>
      </c>
      <c r="D62" s="44">
        <f t="shared" si="16"/>
        <v>2.143</v>
      </c>
      <c r="E62" s="44">
        <f t="shared" si="16"/>
        <v>11.198</v>
      </c>
      <c r="F62" s="44">
        <f t="shared" si="16"/>
        <v>2.11</v>
      </c>
      <c r="G62" s="44">
        <f t="shared" si="16"/>
        <v>0</v>
      </c>
      <c r="H62" s="44">
        <f t="shared" si="16"/>
        <v>0</v>
      </c>
      <c r="I62" s="44">
        <f t="shared" si="16"/>
        <v>0</v>
      </c>
      <c r="J62" s="44">
        <f t="shared" si="16"/>
        <v>0</v>
      </c>
      <c r="K62" s="44">
        <f t="shared" si="16"/>
        <v>0</v>
      </c>
      <c r="L62" s="44">
        <f t="shared" si="16"/>
        <v>0</v>
      </c>
      <c r="M62" s="44">
        <f t="shared" si="16"/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 t="s">
        <v>246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 t="s">
        <v>238</v>
      </c>
      <c r="B65" s="20">
        <v>1.0</v>
      </c>
      <c r="C65" s="20">
        <v>2.0</v>
      </c>
      <c r="D65" s="20">
        <v>3.0</v>
      </c>
      <c r="E65" s="20">
        <v>4.0</v>
      </c>
      <c r="F65" s="20">
        <v>5.0</v>
      </c>
      <c r="G65" s="20">
        <v>6.0</v>
      </c>
      <c r="H65" s="20">
        <v>7.0</v>
      </c>
      <c r="I65" s="20">
        <v>8.0</v>
      </c>
      <c r="J65" s="20">
        <v>9.0</v>
      </c>
      <c r="K65" s="20">
        <v>10.0</v>
      </c>
      <c r="L65" s="20">
        <v>11.0</v>
      </c>
      <c r="M65" s="20">
        <v>12.0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0" t="s">
        <v>222</v>
      </c>
      <c r="B66" s="38">
        <f t="shared" ref="B66:M66" si="17">$B$5+B33</f>
        <v>12</v>
      </c>
      <c r="C66" s="38">
        <f t="shared" si="17"/>
        <v>12</v>
      </c>
      <c r="D66" s="46">
        <f t="shared" si="17"/>
        <v>2</v>
      </c>
      <c r="E66" s="38">
        <f t="shared" si="17"/>
        <v>12</v>
      </c>
      <c r="F66" s="46">
        <f t="shared" si="17"/>
        <v>2</v>
      </c>
      <c r="G66" s="46">
        <f t="shared" si="17"/>
        <v>2</v>
      </c>
      <c r="H66" s="46">
        <f t="shared" si="17"/>
        <v>2</v>
      </c>
      <c r="I66" s="46">
        <f t="shared" si="17"/>
        <v>2</v>
      </c>
      <c r="J66" s="46">
        <f t="shared" si="17"/>
        <v>2</v>
      </c>
      <c r="K66" s="46">
        <f t="shared" si="17"/>
        <v>2</v>
      </c>
      <c r="L66" s="46">
        <f t="shared" si="17"/>
        <v>2</v>
      </c>
      <c r="M66" s="46">
        <f t="shared" si="17"/>
        <v>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0" t="s">
        <v>223</v>
      </c>
      <c r="B67" s="38">
        <f t="shared" ref="B67:M67" si="18">$B$5+B34</f>
        <v>12</v>
      </c>
      <c r="C67" s="38">
        <f t="shared" si="18"/>
        <v>12</v>
      </c>
      <c r="D67" s="46">
        <f t="shared" si="18"/>
        <v>2</v>
      </c>
      <c r="E67" s="38">
        <f t="shared" si="18"/>
        <v>12</v>
      </c>
      <c r="F67" s="46">
        <f t="shared" si="18"/>
        <v>2</v>
      </c>
      <c r="G67" s="46">
        <f t="shared" si="18"/>
        <v>2</v>
      </c>
      <c r="H67" s="46">
        <f t="shared" si="18"/>
        <v>2</v>
      </c>
      <c r="I67" s="46">
        <f t="shared" si="18"/>
        <v>2</v>
      </c>
      <c r="J67" s="46">
        <f t="shared" si="18"/>
        <v>2</v>
      </c>
      <c r="K67" s="46">
        <f t="shared" si="18"/>
        <v>2</v>
      </c>
      <c r="L67" s="46">
        <f t="shared" si="18"/>
        <v>2</v>
      </c>
      <c r="M67" s="46">
        <f t="shared" si="18"/>
        <v>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0" t="s">
        <v>224</v>
      </c>
      <c r="B68" s="38">
        <f t="shared" ref="B68:M68" si="19">$B$5+B35</f>
        <v>12</v>
      </c>
      <c r="C68" s="38">
        <f t="shared" si="19"/>
        <v>12</v>
      </c>
      <c r="D68" s="46">
        <f t="shared" si="19"/>
        <v>2</v>
      </c>
      <c r="E68" s="38">
        <f t="shared" si="19"/>
        <v>12</v>
      </c>
      <c r="F68" s="46">
        <f t="shared" si="19"/>
        <v>2</v>
      </c>
      <c r="G68" s="46">
        <f t="shared" si="19"/>
        <v>2</v>
      </c>
      <c r="H68" s="46">
        <f t="shared" si="19"/>
        <v>2</v>
      </c>
      <c r="I68" s="46">
        <f t="shared" si="19"/>
        <v>2</v>
      </c>
      <c r="J68" s="46">
        <f t="shared" si="19"/>
        <v>2</v>
      </c>
      <c r="K68" s="46">
        <f t="shared" si="19"/>
        <v>2</v>
      </c>
      <c r="L68" s="46">
        <f t="shared" si="19"/>
        <v>2</v>
      </c>
      <c r="M68" s="46">
        <f t="shared" si="19"/>
        <v>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0" t="s">
        <v>226</v>
      </c>
      <c r="B69" s="38">
        <f t="shared" ref="B69:M69" si="20">$B$5+B36</f>
        <v>12</v>
      </c>
      <c r="C69" s="38">
        <f t="shared" si="20"/>
        <v>12</v>
      </c>
      <c r="D69" s="38">
        <f t="shared" si="20"/>
        <v>12</v>
      </c>
      <c r="E69" s="46">
        <f t="shared" si="20"/>
        <v>2</v>
      </c>
      <c r="F69" s="46">
        <f t="shared" si="20"/>
        <v>2</v>
      </c>
      <c r="G69" s="46">
        <f t="shared" si="20"/>
        <v>2</v>
      </c>
      <c r="H69" s="46">
        <f t="shared" si="20"/>
        <v>2</v>
      </c>
      <c r="I69" s="46">
        <f t="shared" si="20"/>
        <v>2</v>
      </c>
      <c r="J69" s="46">
        <f t="shared" si="20"/>
        <v>2</v>
      </c>
      <c r="K69" s="46">
        <f t="shared" si="20"/>
        <v>2</v>
      </c>
      <c r="L69" s="46">
        <f t="shared" si="20"/>
        <v>2</v>
      </c>
      <c r="M69" s="46">
        <f t="shared" si="20"/>
        <v>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0" t="s">
        <v>227</v>
      </c>
      <c r="B70" s="38">
        <f t="shared" ref="B70:M70" si="21">$B$5+B37</f>
        <v>12</v>
      </c>
      <c r="C70" s="38">
        <f t="shared" si="21"/>
        <v>12</v>
      </c>
      <c r="D70" s="38">
        <f t="shared" si="21"/>
        <v>12</v>
      </c>
      <c r="E70" s="38">
        <f t="shared" si="21"/>
        <v>12</v>
      </c>
      <c r="F70" s="46">
        <f t="shared" si="21"/>
        <v>2</v>
      </c>
      <c r="G70" s="46">
        <f t="shared" si="21"/>
        <v>2</v>
      </c>
      <c r="H70" s="46">
        <f t="shared" si="21"/>
        <v>2</v>
      </c>
      <c r="I70" s="46">
        <f t="shared" si="21"/>
        <v>2</v>
      </c>
      <c r="J70" s="46">
        <f t="shared" si="21"/>
        <v>2</v>
      </c>
      <c r="K70" s="46">
        <f t="shared" si="21"/>
        <v>2</v>
      </c>
      <c r="L70" s="46">
        <f t="shared" si="21"/>
        <v>2</v>
      </c>
      <c r="M70" s="46">
        <f t="shared" si="21"/>
        <v>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0" t="s">
        <v>228</v>
      </c>
      <c r="B71" s="38">
        <f t="shared" ref="B71:M71" si="22">$B$5+B38</f>
        <v>12</v>
      </c>
      <c r="C71" s="46">
        <f t="shared" si="22"/>
        <v>2</v>
      </c>
      <c r="D71" s="38">
        <f t="shared" si="22"/>
        <v>12</v>
      </c>
      <c r="E71" s="46">
        <f t="shared" si="22"/>
        <v>2</v>
      </c>
      <c r="F71" s="46">
        <f t="shared" si="22"/>
        <v>2</v>
      </c>
      <c r="G71" s="46">
        <f t="shared" si="22"/>
        <v>2</v>
      </c>
      <c r="H71" s="46">
        <f t="shared" si="22"/>
        <v>2</v>
      </c>
      <c r="I71" s="46">
        <f t="shared" si="22"/>
        <v>2</v>
      </c>
      <c r="J71" s="46">
        <f t="shared" si="22"/>
        <v>2</v>
      </c>
      <c r="K71" s="46">
        <f t="shared" si="22"/>
        <v>2</v>
      </c>
      <c r="L71" s="46">
        <f t="shared" si="22"/>
        <v>2</v>
      </c>
      <c r="M71" s="46">
        <f t="shared" si="22"/>
        <v>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0" t="s">
        <v>229</v>
      </c>
      <c r="B72" s="38">
        <f t="shared" ref="B72:M72" si="23">$B$5+B39</f>
        <v>12</v>
      </c>
      <c r="C72" s="46">
        <f t="shared" si="23"/>
        <v>2</v>
      </c>
      <c r="D72" s="38">
        <f t="shared" si="23"/>
        <v>12</v>
      </c>
      <c r="E72" s="46">
        <f t="shared" si="23"/>
        <v>2</v>
      </c>
      <c r="F72" s="46">
        <f t="shared" si="23"/>
        <v>2</v>
      </c>
      <c r="G72" s="46">
        <f t="shared" si="23"/>
        <v>2</v>
      </c>
      <c r="H72" s="46">
        <f t="shared" si="23"/>
        <v>2</v>
      </c>
      <c r="I72" s="46">
        <f t="shared" si="23"/>
        <v>2</v>
      </c>
      <c r="J72" s="46">
        <f t="shared" si="23"/>
        <v>2</v>
      </c>
      <c r="K72" s="46">
        <f t="shared" si="23"/>
        <v>2</v>
      </c>
      <c r="L72" s="46">
        <f t="shared" si="23"/>
        <v>2</v>
      </c>
      <c r="M72" s="46">
        <f t="shared" si="23"/>
        <v>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0" t="s">
        <v>230</v>
      </c>
      <c r="B73" s="38">
        <f t="shared" ref="B73:M73" si="24">$B$5+B40</f>
        <v>12</v>
      </c>
      <c r="C73" s="46">
        <f t="shared" si="24"/>
        <v>2</v>
      </c>
      <c r="D73" s="38">
        <f t="shared" si="24"/>
        <v>12</v>
      </c>
      <c r="E73" s="46">
        <f t="shared" si="24"/>
        <v>2</v>
      </c>
      <c r="F73" s="46">
        <f t="shared" si="24"/>
        <v>2</v>
      </c>
      <c r="G73" s="46">
        <f t="shared" si="24"/>
        <v>2</v>
      </c>
      <c r="H73" s="46">
        <f t="shared" si="24"/>
        <v>2</v>
      </c>
      <c r="I73" s="46">
        <f t="shared" si="24"/>
        <v>2</v>
      </c>
      <c r="J73" s="46">
        <f t="shared" si="24"/>
        <v>2</v>
      </c>
      <c r="K73" s="46">
        <f t="shared" si="24"/>
        <v>2</v>
      </c>
      <c r="L73" s="46">
        <f t="shared" si="24"/>
        <v>2</v>
      </c>
      <c r="M73" s="46">
        <f t="shared" si="24"/>
        <v>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55:M62">
    <cfRule type="expression" dxfId="0" priority="1">
      <formula>AND(B55&lt;$B$7, B22&gt;$B$7)</formula>
    </cfRule>
  </conditionalFormatting>
  <conditionalFormatting sqref="B22:M29">
    <cfRule type="expression" dxfId="1" priority="2">
      <formula>AND(B22&lt;$B$7, B22&gt;0)</formula>
    </cfRule>
  </conditionalFormatting>
  <conditionalFormatting sqref="B55:M62">
    <cfRule type="expression" dxfId="2" priority="3">
      <formula>AND(B55&gt;$D$7)</formula>
    </cfRule>
  </conditionalFormatting>
  <conditionalFormatting sqref="B44:M51">
    <cfRule type="expression" dxfId="3" priority="4">
      <formula>B44=MINIFS($B$44:$M$51,$B$44:$M$51,"&gt;0.6")</formula>
    </cfRule>
  </conditionalFormatting>
  <conditionalFormatting sqref="B44:M51">
    <cfRule type="expression" dxfId="4" priority="5">
      <formula>B44=MAX($B$44:$M$51)</formula>
    </cfRule>
  </conditionalFormatting>
  <conditionalFormatting sqref="B33:M40">
    <cfRule type="cellIs" dxfId="5" priority="6" operator="equal">
      <formula>0</formula>
    </cfRule>
  </conditionalFormatting>
  <conditionalFormatting sqref="B33:M40">
    <cfRule type="colorScale" priority="7">
      <colorScale>
        <cfvo type="formula" val="6"/>
        <cfvo type="percentile" val="50"/>
        <cfvo type="max"/>
        <color rgb="FF1155CC"/>
        <color rgb="FFFFFFFF"/>
        <color rgb="FFCC0000"/>
      </colorScale>
    </cfRule>
  </conditionalFormatting>
  <conditionalFormatting sqref="B11:B18 D11:M18 C12:C18">
    <cfRule type="expression" dxfId="3" priority="8">
      <formula>B22&lt;5</formula>
    </cfRule>
  </conditionalFormatting>
  <printOptions/>
  <pageMargins bottom="0.75" footer="0.0" header="0.0" left="0.25" right="0.25" top="0.75"/>
  <pageSetup fitToHeight="0"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3" width="12.63"/>
    <col customWidth="1" min="14" max="26" width="10.13"/>
  </cols>
  <sheetData>
    <row r="1" ht="15.75" customHeight="1">
      <c r="A1" s="5" t="s">
        <v>208</v>
      </c>
      <c r="B1" s="6" t="s">
        <v>251</v>
      </c>
      <c r="C1" s="7"/>
      <c r="D1" s="2"/>
      <c r="E1" s="2"/>
      <c r="F1" s="1"/>
      <c r="G1" s="2"/>
      <c r="H1" s="2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 t="s">
        <v>210</v>
      </c>
      <c r="B2" s="9"/>
      <c r="C2" s="2"/>
      <c r="D2" s="2"/>
      <c r="E2" s="2"/>
      <c r="F2" s="1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211</v>
      </c>
      <c r="B3" s="1" t="s">
        <v>252</v>
      </c>
      <c r="C3" s="2"/>
      <c r="D3" s="2"/>
      <c r="E3" s="2"/>
      <c r="F3" s="1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213</v>
      </c>
      <c r="B4" s="10"/>
      <c r="C4" s="2"/>
      <c r="D4" s="2"/>
      <c r="E4" s="2"/>
      <c r="F4" s="1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214</v>
      </c>
      <c r="B5" s="11">
        <v>2.0</v>
      </c>
      <c r="C5" s="12" t="s">
        <v>215</v>
      </c>
      <c r="D5" s="13"/>
      <c r="E5" s="14"/>
      <c r="F5" s="1"/>
      <c r="G5" s="2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5" t="s">
        <v>216</v>
      </c>
      <c r="B6" s="16">
        <v>2.0</v>
      </c>
      <c r="C6" s="17" t="s">
        <v>217</v>
      </c>
      <c r="D6" s="13"/>
      <c r="E6" s="14"/>
      <c r="F6" s="1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5" t="s">
        <v>218</v>
      </c>
      <c r="B7" s="11">
        <v>5.0</v>
      </c>
      <c r="C7" s="15" t="s">
        <v>219</v>
      </c>
      <c r="D7" s="11">
        <v>16.0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4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4" t="s">
        <v>220</v>
      </c>
      <c r="B9" s="18" t="s">
        <v>221</v>
      </c>
      <c r="C9" s="12"/>
      <c r="D9" s="13"/>
      <c r="E9" s="10"/>
      <c r="F9" s="10"/>
      <c r="G9" s="10"/>
      <c r="H9" s="10"/>
      <c r="I9" s="10"/>
      <c r="J9" s="10"/>
      <c r="K9" s="10"/>
      <c r="L9" s="10"/>
      <c r="M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19">
        <v>1.0</v>
      </c>
      <c r="C10" s="19">
        <v>2.0</v>
      </c>
      <c r="D10" s="19">
        <v>3.0</v>
      </c>
      <c r="E10" s="20">
        <v>4.0</v>
      </c>
      <c r="F10" s="20">
        <v>5.0</v>
      </c>
      <c r="G10" s="20">
        <v>6.0</v>
      </c>
      <c r="H10" s="20">
        <v>7.0</v>
      </c>
      <c r="I10" s="20">
        <v>8.0</v>
      </c>
      <c r="J10" s="20">
        <v>9.0</v>
      </c>
      <c r="K10" s="20">
        <v>10.0</v>
      </c>
      <c r="L10" s="20">
        <v>11.0</v>
      </c>
      <c r="M10" s="20">
        <v>12.0</v>
      </c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1" t="s">
        <v>222</v>
      </c>
      <c r="B11" s="22" t="s">
        <v>14</v>
      </c>
      <c r="C11" s="22" t="s">
        <v>18</v>
      </c>
      <c r="D11" s="22" t="s">
        <v>24</v>
      </c>
      <c r="E11" s="22" t="s">
        <v>27</v>
      </c>
      <c r="F11" s="22" t="s">
        <v>31</v>
      </c>
      <c r="G11" s="22" t="s">
        <v>35</v>
      </c>
      <c r="H11" s="22" t="s">
        <v>39</v>
      </c>
      <c r="I11" s="22" t="s">
        <v>43</v>
      </c>
      <c r="J11" s="22" t="s">
        <v>46</v>
      </c>
      <c r="K11" s="22" t="s">
        <v>49</v>
      </c>
      <c r="L11" s="22" t="s">
        <v>53</v>
      </c>
      <c r="M11" s="22" t="s">
        <v>253</v>
      </c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1" t="s">
        <v>223</v>
      </c>
      <c r="B12" s="22" t="s">
        <v>56</v>
      </c>
      <c r="C12" s="22" t="s">
        <v>58</v>
      </c>
      <c r="D12" s="22" t="s">
        <v>60</v>
      </c>
      <c r="E12" s="22" t="s">
        <v>62</v>
      </c>
      <c r="F12" s="22" t="s">
        <v>64</v>
      </c>
      <c r="G12" s="22" t="s">
        <v>66</v>
      </c>
      <c r="H12" s="22" t="s">
        <v>68</v>
      </c>
      <c r="I12" s="22" t="s">
        <v>70</v>
      </c>
      <c r="J12" s="22" t="s">
        <v>72</v>
      </c>
      <c r="K12" s="22" t="s">
        <v>74</v>
      </c>
      <c r="L12" s="22" t="s">
        <v>76</v>
      </c>
      <c r="M12" s="22" t="s">
        <v>254</v>
      </c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1" t="s">
        <v>224</v>
      </c>
      <c r="B13" s="22" t="s">
        <v>78</v>
      </c>
      <c r="C13" s="22" t="s">
        <v>80</v>
      </c>
      <c r="D13" s="22" t="s">
        <v>82</v>
      </c>
      <c r="E13" s="22" t="s">
        <v>84</v>
      </c>
      <c r="F13" s="22" t="s">
        <v>86</v>
      </c>
      <c r="G13" s="22" t="s">
        <v>88</v>
      </c>
      <c r="H13" s="22" t="s">
        <v>90</v>
      </c>
      <c r="I13" s="22" t="s">
        <v>225</v>
      </c>
      <c r="J13" s="22" t="s">
        <v>94</v>
      </c>
      <c r="K13" s="22" t="s">
        <v>96</v>
      </c>
      <c r="L13" s="22" t="s">
        <v>98</v>
      </c>
      <c r="M13" s="22" t="s">
        <v>255</v>
      </c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1" t="s">
        <v>226</v>
      </c>
      <c r="B14" s="22" t="s">
        <v>100</v>
      </c>
      <c r="C14" s="22" t="s">
        <v>102</v>
      </c>
      <c r="D14" s="22" t="s">
        <v>104</v>
      </c>
      <c r="E14" s="22" t="s">
        <v>106</v>
      </c>
      <c r="F14" s="22" t="s">
        <v>108</v>
      </c>
      <c r="G14" s="22" t="s">
        <v>110</v>
      </c>
      <c r="H14" s="22" t="s">
        <v>112</v>
      </c>
      <c r="I14" s="22" t="s">
        <v>114</v>
      </c>
      <c r="J14" s="22" t="s">
        <v>116</v>
      </c>
      <c r="K14" s="22" t="s">
        <v>118</v>
      </c>
      <c r="L14" s="22" t="s">
        <v>120</v>
      </c>
      <c r="M14" s="22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1" t="s">
        <v>227</v>
      </c>
      <c r="B15" s="22" t="s">
        <v>122</v>
      </c>
      <c r="C15" s="22" t="s">
        <v>124</v>
      </c>
      <c r="D15" s="22" t="s">
        <v>126</v>
      </c>
      <c r="E15" s="22" t="s">
        <v>128</v>
      </c>
      <c r="F15" s="22" t="s">
        <v>130</v>
      </c>
      <c r="G15" s="22" t="s">
        <v>132</v>
      </c>
      <c r="H15" s="22" t="s">
        <v>134</v>
      </c>
      <c r="I15" s="22" t="s">
        <v>136</v>
      </c>
      <c r="J15" s="22" t="s">
        <v>138</v>
      </c>
      <c r="K15" s="22" t="s">
        <v>140</v>
      </c>
      <c r="L15" s="22" t="s">
        <v>142</v>
      </c>
      <c r="M15" s="22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1" t="s">
        <v>228</v>
      </c>
      <c r="B16" s="22" t="s">
        <v>144</v>
      </c>
      <c r="C16" s="22" t="s">
        <v>146</v>
      </c>
      <c r="D16" s="22" t="s">
        <v>148</v>
      </c>
      <c r="E16" s="22" t="s">
        <v>150</v>
      </c>
      <c r="F16" s="22" t="s">
        <v>152</v>
      </c>
      <c r="G16" s="22" t="s">
        <v>154</v>
      </c>
      <c r="H16" s="22" t="s">
        <v>156</v>
      </c>
      <c r="I16" s="22" t="s">
        <v>158</v>
      </c>
      <c r="J16" s="22" t="s">
        <v>160</v>
      </c>
      <c r="K16" s="22" t="s">
        <v>162</v>
      </c>
      <c r="L16" s="22" t="s">
        <v>164</v>
      </c>
      <c r="M16" s="22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1" t="s">
        <v>229</v>
      </c>
      <c r="B17" s="22" t="s">
        <v>166</v>
      </c>
      <c r="C17" s="22" t="s">
        <v>168</v>
      </c>
      <c r="D17" s="22" t="s">
        <v>170</v>
      </c>
      <c r="E17" s="22" t="s">
        <v>172</v>
      </c>
      <c r="F17" s="22" t="s">
        <v>174</v>
      </c>
      <c r="G17" s="22" t="s">
        <v>176</v>
      </c>
      <c r="H17" s="22" t="s">
        <v>178</v>
      </c>
      <c r="I17" s="22" t="s">
        <v>180</v>
      </c>
      <c r="J17" s="22" t="s">
        <v>182</v>
      </c>
      <c r="K17" s="22" t="s">
        <v>184</v>
      </c>
      <c r="L17" s="22" t="s">
        <v>186</v>
      </c>
      <c r="M17" s="22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1" t="s">
        <v>230</v>
      </c>
      <c r="B18" s="22" t="s">
        <v>188</v>
      </c>
      <c r="C18" s="22" t="s">
        <v>190</v>
      </c>
      <c r="D18" s="22" t="s">
        <v>192</v>
      </c>
      <c r="E18" s="22" t="s">
        <v>194</v>
      </c>
      <c r="F18" s="22" t="s">
        <v>196</v>
      </c>
      <c r="G18" s="22" t="s">
        <v>198</v>
      </c>
      <c r="H18" s="22" t="s">
        <v>200</v>
      </c>
      <c r="I18" s="22" t="s">
        <v>202</v>
      </c>
      <c r="J18" s="22" t="s">
        <v>204</v>
      </c>
      <c r="K18" s="22" t="s">
        <v>206</v>
      </c>
      <c r="L18" s="22" t="s">
        <v>256</v>
      </c>
      <c r="M18" s="22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10"/>
      <c r="C19" s="2"/>
      <c r="D19" s="2"/>
      <c r="E19" s="2"/>
      <c r="F19" s="2"/>
      <c r="G19" s="2"/>
      <c r="H19" s="2"/>
      <c r="I19" s="2"/>
      <c r="J19" s="2"/>
      <c r="K19" s="2"/>
      <c r="L19" s="1"/>
      <c r="M19" s="2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231</v>
      </c>
      <c r="B20" s="2"/>
      <c r="C20" s="2">
        <f>MEDIAN(B22:L29)</f>
        <v>5.48</v>
      </c>
      <c r="D20" s="2">
        <f>COUNTIF(B22:L29,"&gt;5")</f>
        <v>45</v>
      </c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20">
        <v>1.0</v>
      </c>
      <c r="C21" s="20">
        <v>2.0</v>
      </c>
      <c r="D21" s="20">
        <v>3.0</v>
      </c>
      <c r="E21" s="20">
        <v>4.0</v>
      </c>
      <c r="F21" s="20">
        <v>5.0</v>
      </c>
      <c r="G21" s="20">
        <v>6.0</v>
      </c>
      <c r="H21" s="20">
        <v>7.0</v>
      </c>
      <c r="I21" s="20">
        <v>8.0</v>
      </c>
      <c r="J21" s="20">
        <v>9.0</v>
      </c>
      <c r="K21" s="20">
        <v>10.0</v>
      </c>
      <c r="L21" s="20">
        <v>11.0</v>
      </c>
      <c r="M21" s="20">
        <v>12.0</v>
      </c>
      <c r="N21" s="1"/>
      <c r="O21" s="1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0" t="s">
        <v>222</v>
      </c>
      <c r="B22" s="24">
        <v>4.573</v>
      </c>
      <c r="C22" s="24">
        <v>18.624</v>
      </c>
      <c r="D22" s="24">
        <v>4.445</v>
      </c>
      <c r="E22" s="24">
        <v>17.917</v>
      </c>
      <c r="F22" s="24">
        <v>4.765</v>
      </c>
      <c r="G22" s="24">
        <v>4.316</v>
      </c>
      <c r="H22" s="24">
        <v>3.816</v>
      </c>
      <c r="I22" s="24">
        <v>4.503</v>
      </c>
      <c r="J22" s="24">
        <v>3.833</v>
      </c>
      <c r="K22" s="24">
        <v>16.663</v>
      </c>
      <c r="L22" s="24">
        <v>3.952</v>
      </c>
      <c r="M22" s="24"/>
      <c r="N22" s="10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20" t="s">
        <v>223</v>
      </c>
      <c r="B23" s="24">
        <v>16.721</v>
      </c>
      <c r="C23" s="24">
        <v>17.359</v>
      </c>
      <c r="D23" s="24">
        <v>7.018</v>
      </c>
      <c r="E23" s="24">
        <v>3.525</v>
      </c>
      <c r="F23" s="24">
        <v>3.61</v>
      </c>
      <c r="G23" s="24">
        <v>4.168</v>
      </c>
      <c r="H23" s="24">
        <v>3.62</v>
      </c>
      <c r="I23" s="24">
        <v>16.35</v>
      </c>
      <c r="J23" s="24">
        <v>3.493</v>
      </c>
      <c r="K23" s="24">
        <v>15.454</v>
      </c>
      <c r="L23" s="24">
        <v>5.236</v>
      </c>
      <c r="M23" s="24"/>
      <c r="N23" s="10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20" t="s">
        <v>224</v>
      </c>
      <c r="B24" s="24">
        <v>16.09</v>
      </c>
      <c r="C24" s="24">
        <v>20.607</v>
      </c>
      <c r="D24" s="24">
        <v>24.812</v>
      </c>
      <c r="E24" s="24">
        <v>3.644</v>
      </c>
      <c r="F24" s="24">
        <v>11.908</v>
      </c>
      <c r="G24" s="24">
        <v>11.085</v>
      </c>
      <c r="H24" s="24">
        <v>5.724</v>
      </c>
      <c r="I24" s="24">
        <v>3.661</v>
      </c>
      <c r="J24" s="24">
        <v>19.767</v>
      </c>
      <c r="K24" s="24">
        <v>14.716</v>
      </c>
      <c r="L24" s="24">
        <v>15.427</v>
      </c>
      <c r="M24" s="24"/>
      <c r="N24" s="10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20" t="s">
        <v>226</v>
      </c>
      <c r="B25" s="24">
        <v>8.505</v>
      </c>
      <c r="C25" s="24">
        <v>12.794</v>
      </c>
      <c r="D25" s="24">
        <v>4.731</v>
      </c>
      <c r="E25" s="24">
        <v>4.078</v>
      </c>
      <c r="F25" s="24">
        <v>3.741</v>
      </c>
      <c r="G25" s="24">
        <v>19.223</v>
      </c>
      <c r="H25" s="24">
        <v>3.743</v>
      </c>
      <c r="I25" s="24">
        <v>18.687</v>
      </c>
      <c r="J25" s="24">
        <v>20.713</v>
      </c>
      <c r="K25" s="24">
        <v>20.975</v>
      </c>
      <c r="L25" s="24">
        <v>3.76</v>
      </c>
      <c r="M25" s="24"/>
      <c r="N25" s="10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20" t="s">
        <v>227</v>
      </c>
      <c r="B26" s="24">
        <v>4.287</v>
      </c>
      <c r="C26" s="24">
        <v>7.576</v>
      </c>
      <c r="D26" s="24">
        <v>23.478</v>
      </c>
      <c r="E26" s="24">
        <v>22.888</v>
      </c>
      <c r="F26" s="24">
        <v>15.84</v>
      </c>
      <c r="G26" s="24">
        <v>18.971</v>
      </c>
      <c r="H26" s="24">
        <v>3.838</v>
      </c>
      <c r="I26" s="24">
        <v>19.24</v>
      </c>
      <c r="J26" s="24">
        <v>3.622</v>
      </c>
      <c r="K26" s="24">
        <v>21.818</v>
      </c>
      <c r="L26" s="24">
        <v>21.155</v>
      </c>
      <c r="M26" s="24"/>
      <c r="N26" s="10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20" t="s">
        <v>228</v>
      </c>
      <c r="B27" s="24">
        <v>10.282</v>
      </c>
      <c r="C27" s="24">
        <v>3.945</v>
      </c>
      <c r="D27" s="24">
        <v>23.077</v>
      </c>
      <c r="E27" s="24">
        <v>4.321</v>
      </c>
      <c r="F27" s="24">
        <v>4.258</v>
      </c>
      <c r="G27" s="24">
        <v>3.816</v>
      </c>
      <c r="H27" s="24">
        <v>3.799</v>
      </c>
      <c r="I27" s="24">
        <v>19.774</v>
      </c>
      <c r="J27" s="24">
        <v>4.129</v>
      </c>
      <c r="K27" s="24">
        <v>19.891</v>
      </c>
      <c r="L27" s="24">
        <v>3.93</v>
      </c>
      <c r="M27" s="24"/>
      <c r="N27" s="10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20" t="s">
        <v>229</v>
      </c>
      <c r="B28" s="24">
        <v>4.484</v>
      </c>
      <c r="C28" s="24">
        <v>22.264</v>
      </c>
      <c r="D28" s="24">
        <v>24.752</v>
      </c>
      <c r="E28" s="24">
        <v>4.078</v>
      </c>
      <c r="F28" s="24">
        <v>4.127</v>
      </c>
      <c r="G28" s="24">
        <v>22.699</v>
      </c>
      <c r="H28" s="24">
        <v>21.233</v>
      </c>
      <c r="I28" s="24">
        <v>4.032</v>
      </c>
      <c r="J28" s="24">
        <v>3.911</v>
      </c>
      <c r="K28" s="24">
        <v>16.667</v>
      </c>
      <c r="L28" s="24">
        <v>4.212</v>
      </c>
      <c r="M28" s="24"/>
      <c r="N28" s="10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20" t="s">
        <v>230</v>
      </c>
      <c r="B29" s="24">
        <v>4.513</v>
      </c>
      <c r="C29" s="24">
        <v>3.833</v>
      </c>
      <c r="D29" s="24">
        <v>4.69</v>
      </c>
      <c r="E29" s="24">
        <v>4.998</v>
      </c>
      <c r="F29" s="24">
        <v>4.081</v>
      </c>
      <c r="G29" s="24">
        <v>6.255</v>
      </c>
      <c r="H29" s="24">
        <v>20.33</v>
      </c>
      <c r="I29" s="24">
        <v>17.209</v>
      </c>
      <c r="J29" s="24">
        <v>3.773</v>
      </c>
      <c r="K29" s="24">
        <v>12.204</v>
      </c>
      <c r="L29" s="24">
        <v>3.831</v>
      </c>
      <c r="M29" s="24"/>
      <c r="N29" s="10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6" t="s">
        <v>232</v>
      </c>
      <c r="B31" s="2"/>
      <c r="C31" s="2"/>
      <c r="D31" s="27" t="s">
        <v>233</v>
      </c>
      <c r="E31" s="28">
        <f>(B5*D7)/B7-B5</f>
        <v>4.4</v>
      </c>
      <c r="F31" s="29" t="s">
        <v>234</v>
      </c>
      <c r="G31" s="30">
        <f>E41*B5/B7-B5</f>
        <v>18.48</v>
      </c>
      <c r="H31" s="31" t="s">
        <v>235</v>
      </c>
      <c r="I31" s="32">
        <f>G41*B5/B7-B5</f>
        <v>63.536</v>
      </c>
      <c r="J31" s="33" t="s">
        <v>236</v>
      </c>
      <c r="K31" s="34">
        <f>I41*B5/B7-B5</f>
        <v>207.7152</v>
      </c>
      <c r="L31" s="35" t="s">
        <v>237</v>
      </c>
      <c r="M31" s="36">
        <f>K41*B5/B7-B5</f>
        <v>669.08864</v>
      </c>
      <c r="N31" s="23"/>
      <c r="O31" s="37"/>
      <c r="P31" s="10"/>
      <c r="Q31" s="10"/>
      <c r="R31" s="10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238</v>
      </c>
      <c r="B32" s="20">
        <v>1.0</v>
      </c>
      <c r="C32" s="20">
        <v>2.0</v>
      </c>
      <c r="D32" s="20">
        <v>3.0</v>
      </c>
      <c r="E32" s="20">
        <v>4.0</v>
      </c>
      <c r="F32" s="20">
        <v>5.0</v>
      </c>
      <c r="G32" s="20">
        <v>6.0</v>
      </c>
      <c r="H32" s="20">
        <v>7.0</v>
      </c>
      <c r="I32" s="20">
        <v>8.0</v>
      </c>
      <c r="J32" s="20">
        <v>9.0</v>
      </c>
      <c r="K32" s="20">
        <v>10.0</v>
      </c>
      <c r="L32" s="20">
        <v>11.0</v>
      </c>
      <c r="M32" s="20">
        <v>12.0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0" t="s">
        <v>222</v>
      </c>
      <c r="B33" s="9">
        <f t="shared" ref="B33:M33" si="1">IF(B22&lt;=$D$7,0,IF(B22&lt;=$E$41,$E$31,IF(B22&lt;=$G$41,$G$31,IF(B22&lt;=$I$41,$I$31,IF(B22&lt;=$K$41,$K$31,IF(B22&lt;=$M$41,$M$31,"TOO CONCENTRATED"))))))</f>
        <v>0</v>
      </c>
      <c r="C33" s="38">
        <f t="shared" si="1"/>
        <v>4.4</v>
      </c>
      <c r="D33" s="9">
        <f t="shared" si="1"/>
        <v>0</v>
      </c>
      <c r="E33" s="38">
        <f t="shared" si="1"/>
        <v>4.4</v>
      </c>
      <c r="F33" s="9">
        <f t="shared" si="1"/>
        <v>0</v>
      </c>
      <c r="G33" s="9">
        <f t="shared" si="1"/>
        <v>0</v>
      </c>
      <c r="H33" s="9">
        <f t="shared" si="1"/>
        <v>0</v>
      </c>
      <c r="I33" s="9">
        <f t="shared" si="1"/>
        <v>0</v>
      </c>
      <c r="J33" s="9">
        <f t="shared" si="1"/>
        <v>0</v>
      </c>
      <c r="K33" s="38">
        <f t="shared" si="1"/>
        <v>4.4</v>
      </c>
      <c r="L33" s="9">
        <f t="shared" si="1"/>
        <v>0</v>
      </c>
      <c r="M33" s="9">
        <f t="shared" si="1"/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0" t="s">
        <v>223</v>
      </c>
      <c r="B34" s="38">
        <f t="shared" ref="B34:M34" si="2">IF(B23&lt;=$D$7,0,IF(B23&lt;=$E$41,$E$31,IF(B23&lt;=$G$41,$G$31,IF(B23&lt;=$I$41,$I$31,IF(B23&lt;=$K$41,$K$31,IF(B23&lt;=$M$41,$M$31,"TOO CONCENTRATED"))))))</f>
        <v>4.4</v>
      </c>
      <c r="C34" s="38">
        <f t="shared" si="2"/>
        <v>4.4</v>
      </c>
      <c r="D34" s="9">
        <f t="shared" si="2"/>
        <v>0</v>
      </c>
      <c r="E34" s="9">
        <f t="shared" si="2"/>
        <v>0</v>
      </c>
      <c r="F34" s="9">
        <f t="shared" si="2"/>
        <v>0</v>
      </c>
      <c r="G34" s="9">
        <f t="shared" si="2"/>
        <v>0</v>
      </c>
      <c r="H34" s="9">
        <f t="shared" si="2"/>
        <v>0</v>
      </c>
      <c r="I34" s="38">
        <f t="shared" si="2"/>
        <v>4.4</v>
      </c>
      <c r="J34" s="9">
        <f t="shared" si="2"/>
        <v>0</v>
      </c>
      <c r="K34" s="9">
        <f t="shared" si="2"/>
        <v>0</v>
      </c>
      <c r="L34" s="9">
        <f t="shared" si="2"/>
        <v>0</v>
      </c>
      <c r="M34" s="9">
        <f t="shared" si="2"/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0" t="s">
        <v>224</v>
      </c>
      <c r="B35" s="38">
        <f t="shared" ref="B35:M35" si="3">IF(B24&lt;=$D$7,0,IF(B24&lt;=$E$41,$E$31,IF(B24&lt;=$G$41,$G$31,IF(B24&lt;=$I$41,$I$31,IF(B24&lt;=$K$41,$K$31,IF(B24&lt;=$M$41,$M$31,"TOO CONCENTRATED"))))))</f>
        <v>4.4</v>
      </c>
      <c r="C35" s="38">
        <f t="shared" si="3"/>
        <v>4.4</v>
      </c>
      <c r="D35" s="38">
        <f t="shared" si="3"/>
        <v>4.4</v>
      </c>
      <c r="E35" s="9">
        <f t="shared" si="3"/>
        <v>0</v>
      </c>
      <c r="F35" s="9">
        <f t="shared" si="3"/>
        <v>0</v>
      </c>
      <c r="G35" s="9">
        <f t="shared" si="3"/>
        <v>0</v>
      </c>
      <c r="H35" s="9">
        <f t="shared" si="3"/>
        <v>0</v>
      </c>
      <c r="I35" s="9">
        <f t="shared" si="3"/>
        <v>0</v>
      </c>
      <c r="J35" s="38">
        <f t="shared" si="3"/>
        <v>4.4</v>
      </c>
      <c r="K35" s="9">
        <f t="shared" si="3"/>
        <v>0</v>
      </c>
      <c r="L35" s="9">
        <f t="shared" si="3"/>
        <v>0</v>
      </c>
      <c r="M35" s="9">
        <f t="shared" si="3"/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0" t="s">
        <v>226</v>
      </c>
      <c r="B36" s="9">
        <f t="shared" ref="B36:M36" si="4">IF(B25&lt;=$D$7,0,IF(B25&lt;=$E$41,$E$31,IF(B25&lt;=$G$41,$G$31,IF(B25&lt;=$I$41,$I$31,IF(B25&lt;=$K$41,$K$31,IF(B25&lt;=$M$41,$M$31,"TOO CONCENTRATED"))))))</f>
        <v>0</v>
      </c>
      <c r="C36" s="9">
        <f t="shared" si="4"/>
        <v>0</v>
      </c>
      <c r="D36" s="9">
        <f t="shared" si="4"/>
        <v>0</v>
      </c>
      <c r="E36" s="9">
        <f t="shared" si="4"/>
        <v>0</v>
      </c>
      <c r="F36" s="9">
        <f t="shared" si="4"/>
        <v>0</v>
      </c>
      <c r="G36" s="38">
        <f t="shared" si="4"/>
        <v>4.4</v>
      </c>
      <c r="H36" s="9">
        <f t="shared" si="4"/>
        <v>0</v>
      </c>
      <c r="I36" s="38">
        <f t="shared" si="4"/>
        <v>4.4</v>
      </c>
      <c r="J36" s="38">
        <f t="shared" si="4"/>
        <v>4.4</v>
      </c>
      <c r="K36" s="38">
        <f t="shared" si="4"/>
        <v>4.4</v>
      </c>
      <c r="L36" s="9">
        <f t="shared" si="4"/>
        <v>0</v>
      </c>
      <c r="M36" s="9">
        <f t="shared" si="4"/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0" t="s">
        <v>227</v>
      </c>
      <c r="B37" s="9">
        <f t="shared" ref="B37:M37" si="5">IF(B26&lt;=$D$7,0,IF(B26&lt;=$E$41,$E$31,IF(B26&lt;=$G$41,$G$31,IF(B26&lt;=$I$41,$I$31,IF(B26&lt;=$K$41,$K$31,IF(B26&lt;=$M$41,$M$31,"TOO CONCENTRATED"))))))</f>
        <v>0</v>
      </c>
      <c r="C37" s="9">
        <f t="shared" si="5"/>
        <v>0</v>
      </c>
      <c r="D37" s="38">
        <f t="shared" si="5"/>
        <v>4.4</v>
      </c>
      <c r="E37" s="38">
        <f t="shared" si="5"/>
        <v>4.4</v>
      </c>
      <c r="F37" s="9">
        <f t="shared" si="5"/>
        <v>0</v>
      </c>
      <c r="G37" s="38">
        <f t="shared" si="5"/>
        <v>4.4</v>
      </c>
      <c r="H37" s="9">
        <f t="shared" si="5"/>
        <v>0</v>
      </c>
      <c r="I37" s="38">
        <f t="shared" si="5"/>
        <v>4.4</v>
      </c>
      <c r="J37" s="9">
        <f t="shared" si="5"/>
        <v>0</v>
      </c>
      <c r="K37" s="38">
        <f t="shared" si="5"/>
        <v>4.4</v>
      </c>
      <c r="L37" s="38">
        <f t="shared" si="5"/>
        <v>4.4</v>
      </c>
      <c r="M37" s="9">
        <f t="shared" si="5"/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0" t="s">
        <v>228</v>
      </c>
      <c r="B38" s="9">
        <f t="shared" ref="B38:M38" si="6">IF(B27&lt;=$D$7,0,IF(B27&lt;=$E$41,$E$31,IF(B27&lt;=$G$41,$G$31,IF(B27&lt;=$I$41,$I$31,IF(B27&lt;=$K$41,$K$31,IF(B27&lt;=$M$41,$M$31,"TOO CONCENTRATED"))))))</f>
        <v>0</v>
      </c>
      <c r="C38" s="9">
        <f t="shared" si="6"/>
        <v>0</v>
      </c>
      <c r="D38" s="38">
        <f t="shared" si="6"/>
        <v>4.4</v>
      </c>
      <c r="E38" s="9">
        <f t="shared" si="6"/>
        <v>0</v>
      </c>
      <c r="F38" s="9">
        <f t="shared" si="6"/>
        <v>0</v>
      </c>
      <c r="G38" s="9">
        <f t="shared" si="6"/>
        <v>0</v>
      </c>
      <c r="H38" s="9">
        <f t="shared" si="6"/>
        <v>0</v>
      </c>
      <c r="I38" s="38">
        <f t="shared" si="6"/>
        <v>4.4</v>
      </c>
      <c r="J38" s="9">
        <f t="shared" si="6"/>
        <v>0</v>
      </c>
      <c r="K38" s="38">
        <f t="shared" si="6"/>
        <v>4.4</v>
      </c>
      <c r="L38" s="9">
        <f t="shared" si="6"/>
        <v>0</v>
      </c>
      <c r="M38" s="9">
        <f t="shared" si="6"/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0" t="s">
        <v>229</v>
      </c>
      <c r="B39" s="9">
        <f t="shared" ref="B39:M39" si="7">IF(B28&lt;=$D$7,0,IF(B28&lt;=$E$41,$E$31,IF(B28&lt;=$G$41,$G$31,IF(B28&lt;=$I$41,$I$31,IF(B28&lt;=$K$41,$K$31,IF(B28&lt;=$M$41,$M$31,"TOO CONCENTRATED"))))))</f>
        <v>0</v>
      </c>
      <c r="C39" s="38">
        <f t="shared" si="7"/>
        <v>4.4</v>
      </c>
      <c r="D39" s="38">
        <f t="shared" si="7"/>
        <v>4.4</v>
      </c>
      <c r="E39" s="9">
        <f t="shared" si="7"/>
        <v>0</v>
      </c>
      <c r="F39" s="9">
        <f t="shared" si="7"/>
        <v>0</v>
      </c>
      <c r="G39" s="38">
        <f t="shared" si="7"/>
        <v>4.4</v>
      </c>
      <c r="H39" s="38">
        <f t="shared" si="7"/>
        <v>4.4</v>
      </c>
      <c r="I39" s="9">
        <f t="shared" si="7"/>
        <v>0</v>
      </c>
      <c r="J39" s="9">
        <f t="shared" si="7"/>
        <v>0</v>
      </c>
      <c r="K39" s="38">
        <f t="shared" si="7"/>
        <v>4.4</v>
      </c>
      <c r="L39" s="9">
        <f t="shared" si="7"/>
        <v>0</v>
      </c>
      <c r="M39" s="9">
        <f t="shared" si="7"/>
        <v>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0" t="s">
        <v>230</v>
      </c>
      <c r="B40" s="9">
        <f t="shared" ref="B40:M40" si="8">IF(B29&lt;=$D$7,0,IF(B29&lt;=$E$41,$E$31,IF(B29&lt;=$G$41,$G$31,IF(B29&lt;=$I$41,$I$31,IF(B29&lt;=$K$41,$K$31,IF(B29&lt;=$M$41,$M$31,"TOO CONCENTRATED"))))))</f>
        <v>0</v>
      </c>
      <c r="C40" s="9">
        <f t="shared" si="8"/>
        <v>0</v>
      </c>
      <c r="D40" s="9">
        <f t="shared" si="8"/>
        <v>0</v>
      </c>
      <c r="E40" s="9">
        <f t="shared" si="8"/>
        <v>0</v>
      </c>
      <c r="F40" s="9">
        <f t="shared" si="8"/>
        <v>0</v>
      </c>
      <c r="G40" s="9">
        <f t="shared" si="8"/>
        <v>0</v>
      </c>
      <c r="H40" s="38">
        <f t="shared" si="8"/>
        <v>4.4</v>
      </c>
      <c r="I40" s="38">
        <f t="shared" si="8"/>
        <v>4.4</v>
      </c>
      <c r="J40" s="9">
        <f t="shared" si="8"/>
        <v>0</v>
      </c>
      <c r="K40" s="9">
        <f t="shared" si="8"/>
        <v>0</v>
      </c>
      <c r="L40" s="9">
        <f t="shared" si="8"/>
        <v>0</v>
      </c>
      <c r="M40" s="9">
        <f t="shared" si="8"/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7" t="s">
        <v>239</v>
      </c>
      <c r="E41" s="51">
        <f>(E31+B5)*D7/B5</f>
        <v>51.2</v>
      </c>
      <c r="F41" s="29" t="s">
        <v>240</v>
      </c>
      <c r="G41" s="52">
        <f>(G31+B5)*D7/B5</f>
        <v>163.84</v>
      </c>
      <c r="H41" s="31" t="s">
        <v>241</v>
      </c>
      <c r="I41" s="53">
        <f>(I31+B5)*D7/B5</f>
        <v>524.288</v>
      </c>
      <c r="J41" s="33" t="s">
        <v>242</v>
      </c>
      <c r="K41" s="54">
        <f>(K31+B5)*D7/B5</f>
        <v>1677.7216</v>
      </c>
      <c r="L41" s="35" t="s">
        <v>243</v>
      </c>
      <c r="M41" s="55">
        <f>(M31+B5)*D7/B5</f>
        <v>5368.70912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 t="s">
        <v>244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 t="s">
        <v>238</v>
      </c>
      <c r="B43" s="20">
        <v>1.0</v>
      </c>
      <c r="C43" s="20">
        <v>2.0</v>
      </c>
      <c r="D43" s="20">
        <v>3.0</v>
      </c>
      <c r="E43" s="20">
        <v>4.0</v>
      </c>
      <c r="F43" s="20">
        <v>5.0</v>
      </c>
      <c r="G43" s="20">
        <v>6.0</v>
      </c>
      <c r="H43" s="20">
        <v>7.0</v>
      </c>
      <c r="I43" s="20">
        <v>8.0</v>
      </c>
      <c r="J43" s="20">
        <v>9.0</v>
      </c>
      <c r="K43" s="20">
        <v>10.0</v>
      </c>
      <c r="L43" s="20">
        <v>11.0</v>
      </c>
      <c r="M43" s="20">
        <v>12.0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0" t="s">
        <v>222</v>
      </c>
      <c r="B44" s="44">
        <f>((B22*B5)/B6)-B5</f>
        <v>2.573</v>
      </c>
      <c r="C44" s="44">
        <f>((C22*B5)/B6)-B5</f>
        <v>16.624</v>
      </c>
      <c r="D44" s="44">
        <f>((D22*B5)/B6)-B5</f>
        <v>2.445</v>
      </c>
      <c r="E44" s="44">
        <f>((E22*B5)/B6)-B5</f>
        <v>15.917</v>
      </c>
      <c r="F44" s="44">
        <f>((F22*B5)/B6)-B5</f>
        <v>2.765</v>
      </c>
      <c r="G44" s="44">
        <f>((G22*B5)/B6)-B5</f>
        <v>2.316</v>
      </c>
      <c r="H44" s="44">
        <f>((H22*B5)/B6)-B5</f>
        <v>1.816</v>
      </c>
      <c r="I44" s="44">
        <f>((I22*B5)/B6)-B5</f>
        <v>2.503</v>
      </c>
      <c r="J44" s="44">
        <f>((J22*B5)/B6)-B5</f>
        <v>1.833</v>
      </c>
      <c r="K44" s="44">
        <f>((K22*B5)/B6)-B5</f>
        <v>14.663</v>
      </c>
      <c r="L44" s="44">
        <f>((L22*B5)/B6)-B5</f>
        <v>1.952</v>
      </c>
      <c r="M44" s="44">
        <f>((M22*B5)/B6)-B5</f>
        <v>-2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0" t="s">
        <v>223</v>
      </c>
      <c r="B45" s="44">
        <f>((B23*B5)/B6)-B5</f>
        <v>14.721</v>
      </c>
      <c r="C45" s="44">
        <f>((C23*B5)/B6)-B5</f>
        <v>15.359</v>
      </c>
      <c r="D45" s="44">
        <f>((D23*B5)/B6)-B5</f>
        <v>5.018</v>
      </c>
      <c r="E45" s="44">
        <f>((E23*B5)/B6)-B5</f>
        <v>1.525</v>
      </c>
      <c r="F45" s="44">
        <f>((F23*B5)/B6)-B5</f>
        <v>1.61</v>
      </c>
      <c r="G45" s="44">
        <f>((G23*B5)/B6)-B5</f>
        <v>2.168</v>
      </c>
      <c r="H45" s="44">
        <f>((H23*B5)/B6)-B5</f>
        <v>1.62</v>
      </c>
      <c r="I45" s="44">
        <f>((I23*B5)/B6)-B5</f>
        <v>14.35</v>
      </c>
      <c r="J45" s="44">
        <f>((J23*B5)/B6)-B5</f>
        <v>1.493</v>
      </c>
      <c r="K45" s="44">
        <f>((K23*B5)/B6)-B5</f>
        <v>13.454</v>
      </c>
      <c r="L45" s="44">
        <f>((L23*B5)/B6)-B5</f>
        <v>3.236</v>
      </c>
      <c r="M45" s="44">
        <f>((M23*B5)/B6)-B5</f>
        <v>-2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0" t="s">
        <v>224</v>
      </c>
      <c r="B46" s="44">
        <f>((B24*B5)/B6)-B5</f>
        <v>14.09</v>
      </c>
      <c r="C46" s="44">
        <f>((C24*B5)/B6)-B5</f>
        <v>18.607</v>
      </c>
      <c r="D46" s="44">
        <f>((D24*B5)/B6)-B5</f>
        <v>22.812</v>
      </c>
      <c r="E46" s="44">
        <f>((E24*B5)/B6)-B5</f>
        <v>1.644</v>
      </c>
      <c r="F46" s="44">
        <f>((F24*B5)/B6)-B5</f>
        <v>9.908</v>
      </c>
      <c r="G46" s="44">
        <f>((G24*B5)/B6)-B5</f>
        <v>9.085</v>
      </c>
      <c r="H46" s="44">
        <f>((H24*B5)/B6)-B5</f>
        <v>3.724</v>
      </c>
      <c r="I46" s="44">
        <f>((I24*B5)/B6)-B5</f>
        <v>1.661</v>
      </c>
      <c r="J46" s="44">
        <f>((J24*B5)/B6)-B5</f>
        <v>17.767</v>
      </c>
      <c r="K46" s="44">
        <f>((K24*B5)/B6)-B5</f>
        <v>12.716</v>
      </c>
      <c r="L46" s="44">
        <f>((L24*B5)/B6)-B5</f>
        <v>13.427</v>
      </c>
      <c r="M46" s="44">
        <f>((M24*B5)/B6)-B5</f>
        <v>-2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0" t="s">
        <v>226</v>
      </c>
      <c r="B47" s="44">
        <f>((B25*B5)/B6)-B5</f>
        <v>6.505</v>
      </c>
      <c r="C47" s="44">
        <f>((C25*B5)/B6)-B5</f>
        <v>10.794</v>
      </c>
      <c r="D47" s="44">
        <f>((D25*B5)/B6)-B5</f>
        <v>2.731</v>
      </c>
      <c r="E47" s="44">
        <f>((E25*B5)/B6)-B5</f>
        <v>2.078</v>
      </c>
      <c r="F47" s="44">
        <f>((F25*B5)/B6)-B5</f>
        <v>1.741</v>
      </c>
      <c r="G47" s="44">
        <f>((G25*B5)/B6)-B5</f>
        <v>17.223</v>
      </c>
      <c r="H47" s="44">
        <f>((H25*B5)/B6)-B5</f>
        <v>1.743</v>
      </c>
      <c r="I47" s="44">
        <f>((I25*B5)/B6)-B5</f>
        <v>16.687</v>
      </c>
      <c r="J47" s="44">
        <f>((J25*B5)/B6)-B5</f>
        <v>18.713</v>
      </c>
      <c r="K47" s="44">
        <f>((K25*B5)/B6)-B5</f>
        <v>18.975</v>
      </c>
      <c r="L47" s="44">
        <f>((L25*B5)/B6)-B5</f>
        <v>1.76</v>
      </c>
      <c r="M47" s="44">
        <f>((M25*B5)/B6)-B5</f>
        <v>-2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0" t="s">
        <v>227</v>
      </c>
      <c r="B48" s="44">
        <f>((B26*B5)/B6)-B5</f>
        <v>2.287</v>
      </c>
      <c r="C48" s="44">
        <f>((C26*B5)/B6)-B5</f>
        <v>5.576</v>
      </c>
      <c r="D48" s="44">
        <f>((D26*B5)/B6)-B5</f>
        <v>21.478</v>
      </c>
      <c r="E48" s="44">
        <f>((E26*B5)/B6)-B5</f>
        <v>20.888</v>
      </c>
      <c r="F48" s="44">
        <f>((F26*B5)/B6)-B5</f>
        <v>13.84</v>
      </c>
      <c r="G48" s="44">
        <f>((G26*B5)/B6)-B5</f>
        <v>16.971</v>
      </c>
      <c r="H48" s="44">
        <f>((H26*B5)/B6)-B5</f>
        <v>1.838</v>
      </c>
      <c r="I48" s="44">
        <f>((I26*B5)/B6)-B5</f>
        <v>17.24</v>
      </c>
      <c r="J48" s="44">
        <f>((J26*B5)/B6)-B5</f>
        <v>1.622</v>
      </c>
      <c r="K48" s="44">
        <f>((K26*B5)/B6)-B5</f>
        <v>19.818</v>
      </c>
      <c r="L48" s="44">
        <f>((L26*B5)/B6)-B5</f>
        <v>19.155</v>
      </c>
      <c r="M48" s="44">
        <f>((M26*B5)/B6)-B5</f>
        <v>-2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0" t="s">
        <v>228</v>
      </c>
      <c r="B49" s="44">
        <f>((B27*B5)/B6)-B5</f>
        <v>8.282</v>
      </c>
      <c r="C49" s="44">
        <f>((C27*B5)/B6)-B5</f>
        <v>1.945</v>
      </c>
      <c r="D49" s="44">
        <f>((D27*B5)/B6)-B5</f>
        <v>21.077</v>
      </c>
      <c r="E49" s="44">
        <f>((E27*B5)/B6)-B5</f>
        <v>2.321</v>
      </c>
      <c r="F49" s="44">
        <f>((F27*B5)/B6)-B5</f>
        <v>2.258</v>
      </c>
      <c r="G49" s="44">
        <f>((G27*B5)/B6)-B5</f>
        <v>1.816</v>
      </c>
      <c r="H49" s="44">
        <f>((H27*B5)/B6)-B5</f>
        <v>1.799</v>
      </c>
      <c r="I49" s="44">
        <f>((I27*B5)/B6)-B5</f>
        <v>17.774</v>
      </c>
      <c r="J49" s="44">
        <f>((J27*B5)/B6)-B5</f>
        <v>2.129</v>
      </c>
      <c r="K49" s="44">
        <f>((K27*B5)/B6)-B5</f>
        <v>17.891</v>
      </c>
      <c r="L49" s="44">
        <f>((L27*B5)/B6)-B5</f>
        <v>1.93</v>
      </c>
      <c r="M49" s="44">
        <f>((M27*B5)/B6)-B5</f>
        <v>-2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0" t="s">
        <v>229</v>
      </c>
      <c r="B50" s="44">
        <f>((B28*B5)/B6)-B5</f>
        <v>2.484</v>
      </c>
      <c r="C50" s="44">
        <f>((C28*B5)/B6)-B5</f>
        <v>20.264</v>
      </c>
      <c r="D50" s="44">
        <f>((D28*B5)/B6)-B5</f>
        <v>22.752</v>
      </c>
      <c r="E50" s="44">
        <f>((E28*B5)/B6)-B5</f>
        <v>2.078</v>
      </c>
      <c r="F50" s="44">
        <f>((F28*B5)/B6)-B5</f>
        <v>2.127</v>
      </c>
      <c r="G50" s="44">
        <f>((G28*B5)/B6)-B5</f>
        <v>20.699</v>
      </c>
      <c r="H50" s="44">
        <f>((H28*B5)/B6)-B5</f>
        <v>19.233</v>
      </c>
      <c r="I50" s="44">
        <f>((I28*B5)/B6)-B5</f>
        <v>2.032</v>
      </c>
      <c r="J50" s="44">
        <f>((J28*B5)/B6)-B5</f>
        <v>1.911</v>
      </c>
      <c r="K50" s="44">
        <f>((K28*B5)/B6)-B5</f>
        <v>14.667</v>
      </c>
      <c r="L50" s="44">
        <f>((L28*B5)/B6)-B5</f>
        <v>2.212</v>
      </c>
      <c r="M50" s="44">
        <f>((M28*B5)/B6)-B5</f>
        <v>-2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0" t="s">
        <v>230</v>
      </c>
      <c r="B51" s="44">
        <f>((B29*B5)/B6)-B5</f>
        <v>2.513</v>
      </c>
      <c r="C51" s="44">
        <f>((C29*B5)/B6)-B5</f>
        <v>1.833</v>
      </c>
      <c r="D51" s="44">
        <f>((D29*B5)/B6)-B5</f>
        <v>2.69</v>
      </c>
      <c r="E51" s="44">
        <f>((E29*B5)/B6)-B5</f>
        <v>2.998</v>
      </c>
      <c r="F51" s="44">
        <f>((F29*B5)/B6)-B5</f>
        <v>2.081</v>
      </c>
      <c r="G51" s="44">
        <f>((G29*B5)/B6)-B5</f>
        <v>4.255</v>
      </c>
      <c r="H51" s="44">
        <f>((H29*B5)/B6)-B5</f>
        <v>18.33</v>
      </c>
      <c r="I51" s="44">
        <f>((I29*B5)/B6)-B5</f>
        <v>15.209</v>
      </c>
      <c r="J51" s="44">
        <f>((J29*B5)/B6)-B5</f>
        <v>1.773</v>
      </c>
      <c r="K51" s="44">
        <f>((K29*B5)/B6)-B5</f>
        <v>10.204</v>
      </c>
      <c r="L51" s="44">
        <f>((L29*B5)/B6)-B5</f>
        <v>1.831</v>
      </c>
      <c r="M51" s="44">
        <f>((M29*B5)/B6)-B5</f>
        <v>-2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4" t="s">
        <v>245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 t="s">
        <v>238</v>
      </c>
      <c r="B54" s="20">
        <v>1.0</v>
      </c>
      <c r="C54" s="20">
        <v>2.0</v>
      </c>
      <c r="D54" s="20">
        <v>3.0</v>
      </c>
      <c r="E54" s="20">
        <v>4.0</v>
      </c>
      <c r="F54" s="20">
        <v>5.0</v>
      </c>
      <c r="G54" s="20">
        <v>6.0</v>
      </c>
      <c r="H54" s="20">
        <v>7.0</v>
      </c>
      <c r="I54" s="20">
        <v>8.0</v>
      </c>
      <c r="J54" s="20">
        <v>9.0</v>
      </c>
      <c r="K54" s="20">
        <v>10.0</v>
      </c>
      <c r="L54" s="20">
        <v>11.0</v>
      </c>
      <c r="M54" s="20">
        <v>12.0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0" t="s">
        <v>222</v>
      </c>
      <c r="B55" s="44">
        <f t="shared" ref="B55:M55" si="9">(B22*$B$5)/($B$5+B33)</f>
        <v>4.573</v>
      </c>
      <c r="C55" s="44">
        <f t="shared" si="9"/>
        <v>5.82</v>
      </c>
      <c r="D55" s="44">
        <f t="shared" si="9"/>
        <v>4.445</v>
      </c>
      <c r="E55" s="44">
        <f t="shared" si="9"/>
        <v>5.5990625</v>
      </c>
      <c r="F55" s="44">
        <f t="shared" si="9"/>
        <v>4.765</v>
      </c>
      <c r="G55" s="44">
        <f t="shared" si="9"/>
        <v>4.316</v>
      </c>
      <c r="H55" s="44">
        <f t="shared" si="9"/>
        <v>3.816</v>
      </c>
      <c r="I55" s="44">
        <f t="shared" si="9"/>
        <v>4.503</v>
      </c>
      <c r="J55" s="44">
        <f t="shared" si="9"/>
        <v>3.833</v>
      </c>
      <c r="K55" s="44">
        <f t="shared" si="9"/>
        <v>5.2071875</v>
      </c>
      <c r="L55" s="44">
        <f t="shared" si="9"/>
        <v>3.952</v>
      </c>
      <c r="M55" s="44">
        <f t="shared" si="9"/>
        <v>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0" t="s">
        <v>223</v>
      </c>
      <c r="B56" s="44">
        <f t="shared" ref="B56:M56" si="10">(B23*$B$5)/($B$5+B34)</f>
        <v>5.2253125</v>
      </c>
      <c r="C56" s="44">
        <f t="shared" si="10"/>
        <v>5.4246875</v>
      </c>
      <c r="D56" s="44">
        <f t="shared" si="10"/>
        <v>7.018</v>
      </c>
      <c r="E56" s="44">
        <f t="shared" si="10"/>
        <v>3.525</v>
      </c>
      <c r="F56" s="44">
        <f t="shared" si="10"/>
        <v>3.61</v>
      </c>
      <c r="G56" s="44">
        <f t="shared" si="10"/>
        <v>4.168</v>
      </c>
      <c r="H56" s="44">
        <f t="shared" si="10"/>
        <v>3.62</v>
      </c>
      <c r="I56" s="44">
        <f t="shared" si="10"/>
        <v>5.109375</v>
      </c>
      <c r="J56" s="44">
        <f t="shared" si="10"/>
        <v>3.493</v>
      </c>
      <c r="K56" s="44">
        <f t="shared" si="10"/>
        <v>15.454</v>
      </c>
      <c r="L56" s="44">
        <f t="shared" si="10"/>
        <v>5.236</v>
      </c>
      <c r="M56" s="44">
        <f t="shared" si="10"/>
        <v>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0" t="s">
        <v>224</v>
      </c>
      <c r="B57" s="44">
        <f t="shared" ref="B57:M57" si="11">(B24*$B$5)/($B$5+B35)</f>
        <v>5.028125</v>
      </c>
      <c r="C57" s="44">
        <f t="shared" si="11"/>
        <v>6.4396875</v>
      </c>
      <c r="D57" s="44">
        <f t="shared" si="11"/>
        <v>7.75375</v>
      </c>
      <c r="E57" s="44">
        <f t="shared" si="11"/>
        <v>3.644</v>
      </c>
      <c r="F57" s="44">
        <f t="shared" si="11"/>
        <v>11.908</v>
      </c>
      <c r="G57" s="44">
        <f t="shared" si="11"/>
        <v>11.085</v>
      </c>
      <c r="H57" s="44">
        <f t="shared" si="11"/>
        <v>5.724</v>
      </c>
      <c r="I57" s="44">
        <f t="shared" si="11"/>
        <v>3.661</v>
      </c>
      <c r="J57" s="44">
        <f t="shared" si="11"/>
        <v>6.1771875</v>
      </c>
      <c r="K57" s="44">
        <f t="shared" si="11"/>
        <v>14.716</v>
      </c>
      <c r="L57" s="44">
        <f t="shared" si="11"/>
        <v>15.427</v>
      </c>
      <c r="M57" s="44">
        <f t="shared" si="11"/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0" t="s">
        <v>226</v>
      </c>
      <c r="B58" s="44">
        <f t="shared" ref="B58:M58" si="12">(B25*$B$5)/($B$5+B36)</f>
        <v>8.505</v>
      </c>
      <c r="C58" s="44">
        <f t="shared" si="12"/>
        <v>12.794</v>
      </c>
      <c r="D58" s="44">
        <f t="shared" si="12"/>
        <v>4.731</v>
      </c>
      <c r="E58" s="44">
        <f t="shared" si="12"/>
        <v>4.078</v>
      </c>
      <c r="F58" s="44">
        <f t="shared" si="12"/>
        <v>3.741</v>
      </c>
      <c r="G58" s="44">
        <f t="shared" si="12"/>
        <v>6.0071875</v>
      </c>
      <c r="H58" s="44">
        <f t="shared" si="12"/>
        <v>3.743</v>
      </c>
      <c r="I58" s="44">
        <f t="shared" si="12"/>
        <v>5.8396875</v>
      </c>
      <c r="J58" s="44">
        <f t="shared" si="12"/>
        <v>6.4728125</v>
      </c>
      <c r="K58" s="44">
        <f t="shared" si="12"/>
        <v>6.5546875</v>
      </c>
      <c r="L58" s="44">
        <f t="shared" si="12"/>
        <v>3.76</v>
      </c>
      <c r="M58" s="44">
        <f t="shared" si="12"/>
        <v>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0" t="s">
        <v>227</v>
      </c>
      <c r="B59" s="44">
        <f t="shared" ref="B59:M59" si="13">(B26*$B$5)/($B$5+B37)</f>
        <v>4.287</v>
      </c>
      <c r="C59" s="44">
        <f t="shared" si="13"/>
        <v>7.576</v>
      </c>
      <c r="D59" s="44">
        <f t="shared" si="13"/>
        <v>7.336875</v>
      </c>
      <c r="E59" s="44">
        <f t="shared" si="13"/>
        <v>7.1525</v>
      </c>
      <c r="F59" s="44">
        <f t="shared" si="13"/>
        <v>15.84</v>
      </c>
      <c r="G59" s="44">
        <f t="shared" si="13"/>
        <v>5.9284375</v>
      </c>
      <c r="H59" s="44">
        <f t="shared" si="13"/>
        <v>3.838</v>
      </c>
      <c r="I59" s="44">
        <f t="shared" si="13"/>
        <v>6.0125</v>
      </c>
      <c r="J59" s="44">
        <f t="shared" si="13"/>
        <v>3.622</v>
      </c>
      <c r="K59" s="44">
        <f t="shared" si="13"/>
        <v>6.818125</v>
      </c>
      <c r="L59" s="44">
        <f t="shared" si="13"/>
        <v>6.6109375</v>
      </c>
      <c r="M59" s="44">
        <f t="shared" si="13"/>
        <v>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0" t="s">
        <v>228</v>
      </c>
      <c r="B60" s="44">
        <f t="shared" ref="B60:M60" si="14">(B27*$B$5)/($B$5+B38)</f>
        <v>10.282</v>
      </c>
      <c r="C60" s="44">
        <f t="shared" si="14"/>
        <v>3.945</v>
      </c>
      <c r="D60" s="44">
        <f t="shared" si="14"/>
        <v>7.2115625</v>
      </c>
      <c r="E60" s="44">
        <f t="shared" si="14"/>
        <v>4.321</v>
      </c>
      <c r="F60" s="44">
        <f t="shared" si="14"/>
        <v>4.258</v>
      </c>
      <c r="G60" s="44">
        <f t="shared" si="14"/>
        <v>3.816</v>
      </c>
      <c r="H60" s="44">
        <f t="shared" si="14"/>
        <v>3.799</v>
      </c>
      <c r="I60" s="44">
        <f t="shared" si="14"/>
        <v>6.179375</v>
      </c>
      <c r="J60" s="44">
        <f t="shared" si="14"/>
        <v>4.129</v>
      </c>
      <c r="K60" s="44">
        <f t="shared" si="14"/>
        <v>6.2159375</v>
      </c>
      <c r="L60" s="44">
        <f t="shared" si="14"/>
        <v>3.93</v>
      </c>
      <c r="M60" s="44">
        <f t="shared" si="14"/>
        <v>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0" t="s">
        <v>229</v>
      </c>
      <c r="B61" s="44">
        <f t="shared" ref="B61:M61" si="15">(B28*$B$5)/($B$5+B39)</f>
        <v>4.484</v>
      </c>
      <c r="C61" s="44">
        <f t="shared" si="15"/>
        <v>6.9575</v>
      </c>
      <c r="D61" s="44">
        <f t="shared" si="15"/>
        <v>7.735</v>
      </c>
      <c r="E61" s="44">
        <f t="shared" si="15"/>
        <v>4.078</v>
      </c>
      <c r="F61" s="44">
        <f t="shared" si="15"/>
        <v>4.127</v>
      </c>
      <c r="G61" s="44">
        <f t="shared" si="15"/>
        <v>7.0934375</v>
      </c>
      <c r="H61" s="44">
        <f t="shared" si="15"/>
        <v>6.6353125</v>
      </c>
      <c r="I61" s="44">
        <f t="shared" si="15"/>
        <v>4.032</v>
      </c>
      <c r="J61" s="44">
        <f t="shared" si="15"/>
        <v>3.911</v>
      </c>
      <c r="K61" s="44">
        <f t="shared" si="15"/>
        <v>5.2084375</v>
      </c>
      <c r="L61" s="44">
        <f t="shared" si="15"/>
        <v>4.212</v>
      </c>
      <c r="M61" s="44">
        <f t="shared" si="15"/>
        <v>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0" t="s">
        <v>230</v>
      </c>
      <c r="B62" s="44">
        <f t="shared" ref="B62:M62" si="16">(B29*$B$5)/($B$5+B40)</f>
        <v>4.513</v>
      </c>
      <c r="C62" s="44">
        <f t="shared" si="16"/>
        <v>3.833</v>
      </c>
      <c r="D62" s="44">
        <f t="shared" si="16"/>
        <v>4.69</v>
      </c>
      <c r="E62" s="44">
        <f t="shared" si="16"/>
        <v>4.998</v>
      </c>
      <c r="F62" s="44">
        <f t="shared" si="16"/>
        <v>4.081</v>
      </c>
      <c r="G62" s="44">
        <f t="shared" si="16"/>
        <v>6.255</v>
      </c>
      <c r="H62" s="44">
        <f t="shared" si="16"/>
        <v>6.353125</v>
      </c>
      <c r="I62" s="44">
        <f t="shared" si="16"/>
        <v>5.3778125</v>
      </c>
      <c r="J62" s="44">
        <f t="shared" si="16"/>
        <v>3.773</v>
      </c>
      <c r="K62" s="44">
        <f t="shared" si="16"/>
        <v>12.204</v>
      </c>
      <c r="L62" s="44">
        <f t="shared" si="16"/>
        <v>3.831</v>
      </c>
      <c r="M62" s="44">
        <f t="shared" si="16"/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 t="s">
        <v>246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 t="s">
        <v>238</v>
      </c>
      <c r="B65" s="20">
        <v>1.0</v>
      </c>
      <c r="C65" s="20">
        <v>2.0</v>
      </c>
      <c r="D65" s="20">
        <v>3.0</v>
      </c>
      <c r="E65" s="20">
        <v>4.0</v>
      </c>
      <c r="F65" s="20">
        <v>5.0</v>
      </c>
      <c r="G65" s="20">
        <v>6.0</v>
      </c>
      <c r="H65" s="20">
        <v>7.0</v>
      </c>
      <c r="I65" s="20">
        <v>8.0</v>
      </c>
      <c r="J65" s="20">
        <v>9.0</v>
      </c>
      <c r="K65" s="20">
        <v>10.0</v>
      </c>
      <c r="L65" s="20">
        <v>11.0</v>
      </c>
      <c r="M65" s="20">
        <v>12.0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0" t="s">
        <v>222</v>
      </c>
      <c r="B66" s="46">
        <f t="shared" ref="B66:M66" si="17">$B$5+B33</f>
        <v>2</v>
      </c>
      <c r="C66" s="38">
        <f t="shared" si="17"/>
        <v>6.4</v>
      </c>
      <c r="D66" s="46">
        <f t="shared" si="17"/>
        <v>2</v>
      </c>
      <c r="E66" s="38">
        <f t="shared" si="17"/>
        <v>6.4</v>
      </c>
      <c r="F66" s="46">
        <f t="shared" si="17"/>
        <v>2</v>
      </c>
      <c r="G66" s="46">
        <f t="shared" si="17"/>
        <v>2</v>
      </c>
      <c r="H66" s="46">
        <f t="shared" si="17"/>
        <v>2</v>
      </c>
      <c r="I66" s="46">
        <f t="shared" si="17"/>
        <v>2</v>
      </c>
      <c r="J66" s="46">
        <f t="shared" si="17"/>
        <v>2</v>
      </c>
      <c r="K66" s="38">
        <f t="shared" si="17"/>
        <v>6.4</v>
      </c>
      <c r="L66" s="46">
        <f t="shared" si="17"/>
        <v>2</v>
      </c>
      <c r="M66" s="46">
        <f t="shared" si="17"/>
        <v>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0" t="s">
        <v>223</v>
      </c>
      <c r="B67" s="38">
        <f t="shared" ref="B67:M67" si="18">$B$5+B34</f>
        <v>6.4</v>
      </c>
      <c r="C67" s="38">
        <f t="shared" si="18"/>
        <v>6.4</v>
      </c>
      <c r="D67" s="46">
        <f t="shared" si="18"/>
        <v>2</v>
      </c>
      <c r="E67" s="46">
        <f t="shared" si="18"/>
        <v>2</v>
      </c>
      <c r="F67" s="46">
        <f t="shared" si="18"/>
        <v>2</v>
      </c>
      <c r="G67" s="46">
        <f t="shared" si="18"/>
        <v>2</v>
      </c>
      <c r="H67" s="46">
        <f t="shared" si="18"/>
        <v>2</v>
      </c>
      <c r="I67" s="38">
        <f t="shared" si="18"/>
        <v>6.4</v>
      </c>
      <c r="J67" s="46">
        <f t="shared" si="18"/>
        <v>2</v>
      </c>
      <c r="K67" s="46">
        <f t="shared" si="18"/>
        <v>2</v>
      </c>
      <c r="L67" s="46">
        <f t="shared" si="18"/>
        <v>2</v>
      </c>
      <c r="M67" s="46">
        <f t="shared" si="18"/>
        <v>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0" t="s">
        <v>224</v>
      </c>
      <c r="B68" s="38">
        <f t="shared" ref="B68:M68" si="19">$B$5+B35</f>
        <v>6.4</v>
      </c>
      <c r="C68" s="38">
        <f t="shared" si="19"/>
        <v>6.4</v>
      </c>
      <c r="D68" s="38">
        <f t="shared" si="19"/>
        <v>6.4</v>
      </c>
      <c r="E68" s="46">
        <f t="shared" si="19"/>
        <v>2</v>
      </c>
      <c r="F68" s="46">
        <f t="shared" si="19"/>
        <v>2</v>
      </c>
      <c r="G68" s="46">
        <f t="shared" si="19"/>
        <v>2</v>
      </c>
      <c r="H68" s="46">
        <f t="shared" si="19"/>
        <v>2</v>
      </c>
      <c r="I68" s="46">
        <f t="shared" si="19"/>
        <v>2</v>
      </c>
      <c r="J68" s="38">
        <f t="shared" si="19"/>
        <v>6.4</v>
      </c>
      <c r="K68" s="46">
        <f t="shared" si="19"/>
        <v>2</v>
      </c>
      <c r="L68" s="46">
        <f t="shared" si="19"/>
        <v>2</v>
      </c>
      <c r="M68" s="46">
        <f t="shared" si="19"/>
        <v>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0" t="s">
        <v>226</v>
      </c>
      <c r="B69" s="46">
        <f t="shared" ref="B69:M69" si="20">$B$5+B36</f>
        <v>2</v>
      </c>
      <c r="C69" s="46">
        <f t="shared" si="20"/>
        <v>2</v>
      </c>
      <c r="D69" s="46">
        <f t="shared" si="20"/>
        <v>2</v>
      </c>
      <c r="E69" s="46">
        <f t="shared" si="20"/>
        <v>2</v>
      </c>
      <c r="F69" s="46">
        <f t="shared" si="20"/>
        <v>2</v>
      </c>
      <c r="G69" s="38">
        <f t="shared" si="20"/>
        <v>6.4</v>
      </c>
      <c r="H69" s="46">
        <f t="shared" si="20"/>
        <v>2</v>
      </c>
      <c r="I69" s="38">
        <f t="shared" si="20"/>
        <v>6.4</v>
      </c>
      <c r="J69" s="38">
        <f t="shared" si="20"/>
        <v>6.4</v>
      </c>
      <c r="K69" s="38">
        <f t="shared" si="20"/>
        <v>6.4</v>
      </c>
      <c r="L69" s="46">
        <f t="shared" si="20"/>
        <v>2</v>
      </c>
      <c r="M69" s="46">
        <f t="shared" si="20"/>
        <v>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0" t="s">
        <v>227</v>
      </c>
      <c r="B70" s="46">
        <f t="shared" ref="B70:M70" si="21">$B$5+B37</f>
        <v>2</v>
      </c>
      <c r="C70" s="46">
        <f t="shared" si="21"/>
        <v>2</v>
      </c>
      <c r="D70" s="38">
        <f t="shared" si="21"/>
        <v>6.4</v>
      </c>
      <c r="E70" s="38">
        <f t="shared" si="21"/>
        <v>6.4</v>
      </c>
      <c r="F70" s="46">
        <f t="shared" si="21"/>
        <v>2</v>
      </c>
      <c r="G70" s="38">
        <f t="shared" si="21"/>
        <v>6.4</v>
      </c>
      <c r="H70" s="46">
        <f t="shared" si="21"/>
        <v>2</v>
      </c>
      <c r="I70" s="38">
        <f t="shared" si="21"/>
        <v>6.4</v>
      </c>
      <c r="J70" s="46">
        <f t="shared" si="21"/>
        <v>2</v>
      </c>
      <c r="K70" s="38">
        <f t="shared" si="21"/>
        <v>6.4</v>
      </c>
      <c r="L70" s="38">
        <f t="shared" si="21"/>
        <v>6.4</v>
      </c>
      <c r="M70" s="46">
        <f t="shared" si="21"/>
        <v>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0" t="s">
        <v>228</v>
      </c>
      <c r="B71" s="46">
        <f t="shared" ref="B71:M71" si="22">$B$5+B38</f>
        <v>2</v>
      </c>
      <c r="C71" s="46">
        <f t="shared" si="22"/>
        <v>2</v>
      </c>
      <c r="D71" s="38">
        <f t="shared" si="22"/>
        <v>6.4</v>
      </c>
      <c r="E71" s="46">
        <f t="shared" si="22"/>
        <v>2</v>
      </c>
      <c r="F71" s="46">
        <f t="shared" si="22"/>
        <v>2</v>
      </c>
      <c r="G71" s="46">
        <f t="shared" si="22"/>
        <v>2</v>
      </c>
      <c r="H71" s="46">
        <f t="shared" si="22"/>
        <v>2</v>
      </c>
      <c r="I71" s="38">
        <f t="shared" si="22"/>
        <v>6.4</v>
      </c>
      <c r="J71" s="46">
        <f t="shared" si="22"/>
        <v>2</v>
      </c>
      <c r="K71" s="38">
        <f t="shared" si="22"/>
        <v>6.4</v>
      </c>
      <c r="L71" s="46">
        <f t="shared" si="22"/>
        <v>2</v>
      </c>
      <c r="M71" s="46">
        <f t="shared" si="22"/>
        <v>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0" t="s">
        <v>229</v>
      </c>
      <c r="B72" s="46">
        <f t="shared" ref="B72:M72" si="23">$B$5+B39</f>
        <v>2</v>
      </c>
      <c r="C72" s="38">
        <f t="shared" si="23"/>
        <v>6.4</v>
      </c>
      <c r="D72" s="38">
        <f t="shared" si="23"/>
        <v>6.4</v>
      </c>
      <c r="E72" s="46">
        <f t="shared" si="23"/>
        <v>2</v>
      </c>
      <c r="F72" s="46">
        <f t="shared" si="23"/>
        <v>2</v>
      </c>
      <c r="G72" s="38">
        <f t="shared" si="23"/>
        <v>6.4</v>
      </c>
      <c r="H72" s="38">
        <f t="shared" si="23"/>
        <v>6.4</v>
      </c>
      <c r="I72" s="46">
        <f t="shared" si="23"/>
        <v>2</v>
      </c>
      <c r="J72" s="46">
        <f t="shared" si="23"/>
        <v>2</v>
      </c>
      <c r="K72" s="38">
        <f t="shared" si="23"/>
        <v>6.4</v>
      </c>
      <c r="L72" s="46">
        <f t="shared" si="23"/>
        <v>2</v>
      </c>
      <c r="M72" s="46">
        <f t="shared" si="23"/>
        <v>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0" t="s">
        <v>230</v>
      </c>
      <c r="B73" s="46">
        <f t="shared" ref="B73:M73" si="24">$B$5+B40</f>
        <v>2</v>
      </c>
      <c r="C73" s="46">
        <f t="shared" si="24"/>
        <v>2</v>
      </c>
      <c r="D73" s="46">
        <f t="shared" si="24"/>
        <v>2</v>
      </c>
      <c r="E73" s="46">
        <f t="shared" si="24"/>
        <v>2</v>
      </c>
      <c r="F73" s="46">
        <f t="shared" si="24"/>
        <v>2</v>
      </c>
      <c r="G73" s="46">
        <f t="shared" si="24"/>
        <v>2</v>
      </c>
      <c r="H73" s="38">
        <f t="shared" si="24"/>
        <v>6.4</v>
      </c>
      <c r="I73" s="38">
        <f t="shared" si="24"/>
        <v>6.4</v>
      </c>
      <c r="J73" s="46">
        <f t="shared" si="24"/>
        <v>2</v>
      </c>
      <c r="K73" s="46">
        <f t="shared" si="24"/>
        <v>2</v>
      </c>
      <c r="L73" s="46">
        <f t="shared" si="24"/>
        <v>2</v>
      </c>
      <c r="M73" s="46">
        <f t="shared" si="24"/>
        <v>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55:M62">
    <cfRule type="expression" dxfId="0" priority="1">
      <formula>AND(B55&lt;$B$7, B22&gt;$B$7)</formula>
    </cfRule>
  </conditionalFormatting>
  <conditionalFormatting sqref="B22:L29">
    <cfRule type="cellIs" dxfId="3" priority="2" operator="between">
      <formula>4.2</formula>
      <formula>5</formula>
    </cfRule>
  </conditionalFormatting>
  <conditionalFormatting sqref="B22:M29">
    <cfRule type="expression" dxfId="1" priority="3">
      <formula>AND(B22&lt;$B$7, B22&gt;0)</formula>
    </cfRule>
  </conditionalFormatting>
  <conditionalFormatting sqref="B55:M62">
    <cfRule type="expression" dxfId="2" priority="4">
      <formula>AND(B55&gt;$D$7)</formula>
    </cfRule>
  </conditionalFormatting>
  <conditionalFormatting sqref="B44:M51">
    <cfRule type="expression" dxfId="3" priority="5">
      <formula>B44=MINIFS($B$44:$M$51,$B$44:$M$51,"&gt;0.6")</formula>
    </cfRule>
  </conditionalFormatting>
  <conditionalFormatting sqref="B44:M51">
    <cfRule type="expression" dxfId="4" priority="6">
      <formula>B44=MAX($B$44:$M$51)</formula>
    </cfRule>
  </conditionalFormatting>
  <conditionalFormatting sqref="B33:M40">
    <cfRule type="cellIs" dxfId="5" priority="7" operator="equal">
      <formula>0</formula>
    </cfRule>
  </conditionalFormatting>
  <conditionalFormatting sqref="B33:M40">
    <cfRule type="colorScale" priority="8">
      <colorScale>
        <cfvo type="formula" val="6"/>
        <cfvo type="percentile" val="50"/>
        <cfvo type="max"/>
        <color rgb="FF1155CC"/>
        <color rgb="FFFFFFFF"/>
        <color rgb="FFCC0000"/>
      </colorScale>
    </cfRule>
  </conditionalFormatting>
  <conditionalFormatting sqref="B11:M18">
    <cfRule type="expression" dxfId="6" priority="9">
      <formula>B22&lt;5</formula>
    </cfRule>
  </conditionalFormatting>
  <printOptions/>
  <pageMargins bottom="0.75" footer="0.0" header="0.0" left="0.25" right="0.25" top="0.75"/>
  <pageSetup fitToHeight="0"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3" width="12.63"/>
    <col customWidth="1" min="14" max="26" width="10.13"/>
  </cols>
  <sheetData>
    <row r="1" ht="15.75" customHeight="1">
      <c r="A1" s="5" t="s">
        <v>208</v>
      </c>
      <c r="B1" s="6" t="s">
        <v>209</v>
      </c>
      <c r="C1" s="7"/>
      <c r="D1" s="2"/>
      <c r="E1" s="2"/>
      <c r="F1" s="1"/>
      <c r="G1" s="2"/>
      <c r="H1" s="2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 t="s">
        <v>210</v>
      </c>
      <c r="B2" s="9"/>
      <c r="C2" s="2"/>
      <c r="D2" s="2"/>
      <c r="E2" s="2"/>
      <c r="F2" s="1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211</v>
      </c>
      <c r="B3" s="1" t="s">
        <v>257</v>
      </c>
      <c r="C3" s="2"/>
      <c r="D3" s="2"/>
      <c r="E3" s="2"/>
      <c r="F3" s="1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213</v>
      </c>
      <c r="B4" s="10"/>
      <c r="C4" s="2"/>
      <c r="D4" s="2"/>
      <c r="E4" s="2"/>
      <c r="F4" s="1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214</v>
      </c>
      <c r="B5" s="11">
        <v>2.0</v>
      </c>
      <c r="C5" s="12" t="s">
        <v>215</v>
      </c>
      <c r="D5" s="13"/>
      <c r="E5" s="14"/>
      <c r="F5" s="1"/>
      <c r="G5" s="2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5" t="s">
        <v>216</v>
      </c>
      <c r="B6" s="16">
        <v>2.0</v>
      </c>
      <c r="C6" s="17" t="s">
        <v>217</v>
      </c>
      <c r="D6" s="13"/>
      <c r="E6" s="14"/>
      <c r="F6" s="1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5" t="s">
        <v>218</v>
      </c>
      <c r="B7" s="11">
        <v>3.5</v>
      </c>
      <c r="C7" s="15" t="s">
        <v>219</v>
      </c>
      <c r="D7" s="11">
        <v>16.0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4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4" t="s">
        <v>220</v>
      </c>
      <c r="B9" s="18" t="s">
        <v>221</v>
      </c>
      <c r="C9" s="12"/>
      <c r="D9" s="13"/>
      <c r="E9" s="10"/>
      <c r="F9" s="10"/>
      <c r="G9" s="10"/>
      <c r="H9" s="10"/>
      <c r="I9" s="10"/>
      <c r="J9" s="10"/>
      <c r="K9" s="10"/>
      <c r="L9" s="10"/>
      <c r="M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/>
      <c r="B10" s="19">
        <v>1.0</v>
      </c>
      <c r="C10" s="19">
        <v>2.0</v>
      </c>
      <c r="D10" s="19">
        <v>3.0</v>
      </c>
      <c r="E10" s="20">
        <v>4.0</v>
      </c>
      <c r="F10" s="20">
        <v>5.0</v>
      </c>
      <c r="G10" s="20">
        <v>6.0</v>
      </c>
      <c r="H10" s="20">
        <v>7.0</v>
      </c>
      <c r="I10" s="20">
        <v>8.0</v>
      </c>
      <c r="J10" s="20">
        <v>9.0</v>
      </c>
      <c r="K10" s="20">
        <v>10.0</v>
      </c>
      <c r="L10" s="20">
        <v>11.0</v>
      </c>
      <c r="M10" s="20">
        <v>12.0</v>
      </c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1" t="s">
        <v>222</v>
      </c>
      <c r="B11" s="22" t="s">
        <v>14</v>
      </c>
      <c r="C11" s="22" t="s">
        <v>18</v>
      </c>
      <c r="D11" s="22" t="s">
        <v>24</v>
      </c>
      <c r="E11" s="22" t="s">
        <v>27</v>
      </c>
      <c r="F11" s="22" t="s">
        <v>31</v>
      </c>
      <c r="G11" s="22" t="s">
        <v>35</v>
      </c>
      <c r="H11" s="22" t="s">
        <v>39</v>
      </c>
      <c r="I11" s="22" t="s">
        <v>43</v>
      </c>
      <c r="J11" s="22" t="s">
        <v>46</v>
      </c>
      <c r="K11" s="22" t="s">
        <v>49</v>
      </c>
      <c r="L11" s="22" t="s">
        <v>53</v>
      </c>
      <c r="M11" s="22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1" t="s">
        <v>223</v>
      </c>
      <c r="B12" s="22" t="s">
        <v>56</v>
      </c>
      <c r="C12" s="22" t="s">
        <v>58</v>
      </c>
      <c r="D12" s="22" t="s">
        <v>60</v>
      </c>
      <c r="E12" s="22" t="s">
        <v>62</v>
      </c>
      <c r="F12" s="22" t="s">
        <v>64</v>
      </c>
      <c r="G12" s="22" t="s">
        <v>66</v>
      </c>
      <c r="H12" s="22" t="s">
        <v>68</v>
      </c>
      <c r="I12" s="22" t="s">
        <v>70</v>
      </c>
      <c r="J12" s="22" t="s">
        <v>72</v>
      </c>
      <c r="K12" s="22" t="s">
        <v>74</v>
      </c>
      <c r="L12" s="22" t="s">
        <v>76</v>
      </c>
      <c r="M12" s="22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1" t="s">
        <v>224</v>
      </c>
      <c r="B13" s="22" t="s">
        <v>78</v>
      </c>
      <c r="C13" s="22" t="s">
        <v>80</v>
      </c>
      <c r="D13" s="22" t="s">
        <v>82</v>
      </c>
      <c r="E13" s="22" t="s">
        <v>84</v>
      </c>
      <c r="F13" s="22" t="s">
        <v>86</v>
      </c>
      <c r="G13" s="22" t="s">
        <v>88</v>
      </c>
      <c r="H13" s="22" t="s">
        <v>90</v>
      </c>
      <c r="I13" s="22" t="s">
        <v>225</v>
      </c>
      <c r="J13" s="22" t="s">
        <v>94</v>
      </c>
      <c r="K13" s="22" t="s">
        <v>96</v>
      </c>
      <c r="L13" s="22" t="s">
        <v>98</v>
      </c>
      <c r="M13" s="22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1" t="s">
        <v>226</v>
      </c>
      <c r="B14" s="22" t="s">
        <v>100</v>
      </c>
      <c r="C14" s="22" t="s">
        <v>102</v>
      </c>
      <c r="D14" s="22" t="s">
        <v>104</v>
      </c>
      <c r="E14" s="22" t="s">
        <v>106</v>
      </c>
      <c r="F14" s="22" t="s">
        <v>108</v>
      </c>
      <c r="G14" s="22" t="s">
        <v>110</v>
      </c>
      <c r="H14" s="22" t="s">
        <v>112</v>
      </c>
      <c r="I14" s="22" t="s">
        <v>114</v>
      </c>
      <c r="J14" s="22" t="s">
        <v>116</v>
      </c>
      <c r="K14" s="22" t="s">
        <v>118</v>
      </c>
      <c r="L14" s="22" t="s">
        <v>120</v>
      </c>
      <c r="M14" s="22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1" t="s">
        <v>227</v>
      </c>
      <c r="B15" s="22" t="s">
        <v>122</v>
      </c>
      <c r="C15" s="22" t="s">
        <v>124</v>
      </c>
      <c r="D15" s="22" t="s">
        <v>126</v>
      </c>
      <c r="E15" s="22" t="s">
        <v>128</v>
      </c>
      <c r="F15" s="22" t="s">
        <v>130</v>
      </c>
      <c r="G15" s="22" t="s">
        <v>132</v>
      </c>
      <c r="H15" s="22" t="s">
        <v>134</v>
      </c>
      <c r="I15" s="22" t="s">
        <v>136</v>
      </c>
      <c r="J15" s="22" t="s">
        <v>138</v>
      </c>
      <c r="K15" s="22" t="s">
        <v>140</v>
      </c>
      <c r="L15" s="22" t="s">
        <v>142</v>
      </c>
      <c r="M15" s="22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1" t="s">
        <v>228</v>
      </c>
      <c r="B16" s="22" t="s">
        <v>144</v>
      </c>
      <c r="C16" s="22" t="s">
        <v>146</v>
      </c>
      <c r="D16" s="22" t="s">
        <v>148</v>
      </c>
      <c r="E16" s="22" t="s">
        <v>150</v>
      </c>
      <c r="F16" s="22" t="s">
        <v>152</v>
      </c>
      <c r="G16" s="22" t="s">
        <v>154</v>
      </c>
      <c r="H16" s="22" t="s">
        <v>156</v>
      </c>
      <c r="I16" s="22" t="s">
        <v>158</v>
      </c>
      <c r="J16" s="22" t="s">
        <v>160</v>
      </c>
      <c r="K16" s="22" t="s">
        <v>162</v>
      </c>
      <c r="L16" s="22" t="s">
        <v>164</v>
      </c>
      <c r="M16" s="22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1" t="s">
        <v>229</v>
      </c>
      <c r="B17" s="22" t="s">
        <v>166</v>
      </c>
      <c r="C17" s="22" t="s">
        <v>168</v>
      </c>
      <c r="D17" s="22" t="s">
        <v>170</v>
      </c>
      <c r="E17" s="22" t="s">
        <v>172</v>
      </c>
      <c r="F17" s="22" t="s">
        <v>174</v>
      </c>
      <c r="G17" s="22" t="s">
        <v>176</v>
      </c>
      <c r="H17" s="22" t="s">
        <v>178</v>
      </c>
      <c r="I17" s="22" t="s">
        <v>180</v>
      </c>
      <c r="J17" s="22" t="s">
        <v>182</v>
      </c>
      <c r="K17" s="22" t="s">
        <v>184</v>
      </c>
      <c r="L17" s="22" t="s">
        <v>186</v>
      </c>
      <c r="M17" s="22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1" t="s">
        <v>230</v>
      </c>
      <c r="B18" s="22" t="s">
        <v>188</v>
      </c>
      <c r="C18" s="22" t="s">
        <v>190</v>
      </c>
      <c r="D18" s="22" t="s">
        <v>192</v>
      </c>
      <c r="E18" s="22" t="s">
        <v>194</v>
      </c>
      <c r="F18" s="22" t="s">
        <v>196</v>
      </c>
      <c r="G18" s="22" t="s">
        <v>198</v>
      </c>
      <c r="H18" s="22" t="s">
        <v>200</v>
      </c>
      <c r="I18" s="22" t="s">
        <v>202</v>
      </c>
      <c r="J18" s="22" t="s">
        <v>204</v>
      </c>
      <c r="K18" s="22" t="s">
        <v>206</v>
      </c>
      <c r="L18" s="22"/>
      <c r="M18" s="22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10"/>
      <c r="C19" s="2"/>
      <c r="D19" s="2"/>
      <c r="E19" s="2"/>
      <c r="F19" s="2"/>
      <c r="G19" s="2"/>
      <c r="H19" s="2"/>
      <c r="I19" s="2"/>
      <c r="J19" s="2"/>
      <c r="K19" s="2"/>
      <c r="L19" s="1"/>
      <c r="M19" s="2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231</v>
      </c>
      <c r="B20" s="2"/>
      <c r="C20" s="2">
        <f>MEDIAN(B22:L29)</f>
        <v>2.4765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20">
        <v>1.0</v>
      </c>
      <c r="C21" s="20">
        <v>2.0</v>
      </c>
      <c r="D21" s="20">
        <v>3.0</v>
      </c>
      <c r="E21" s="20">
        <v>4.0</v>
      </c>
      <c r="F21" s="20">
        <v>5.0</v>
      </c>
      <c r="G21" s="20">
        <v>6.0</v>
      </c>
      <c r="H21" s="20">
        <v>7.0</v>
      </c>
      <c r="I21" s="20">
        <v>8.0</v>
      </c>
      <c r="J21" s="20">
        <v>9.0</v>
      </c>
      <c r="K21" s="20">
        <v>10.0</v>
      </c>
      <c r="L21" s="20">
        <v>11.0</v>
      </c>
      <c r="M21" s="20">
        <v>12.0</v>
      </c>
      <c r="N21" s="1"/>
      <c r="O21" s="1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0" t="s">
        <v>222</v>
      </c>
      <c r="B22" s="24">
        <v>0.282</v>
      </c>
      <c r="C22" s="24">
        <v>5.503</v>
      </c>
      <c r="D22" s="24">
        <v>0.385</v>
      </c>
      <c r="E22" s="24">
        <v>22.865</v>
      </c>
      <c r="F22" s="24">
        <v>6.518</v>
      </c>
      <c r="G22" s="24">
        <v>0.312</v>
      </c>
      <c r="H22" s="24">
        <v>0.43</v>
      </c>
      <c r="I22" s="24">
        <v>0.515</v>
      </c>
      <c r="J22" s="24">
        <v>0.282</v>
      </c>
      <c r="K22" s="24">
        <v>3.744</v>
      </c>
      <c r="L22" s="24">
        <v>0.25</v>
      </c>
      <c r="M22" s="24"/>
      <c r="N22" s="10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20" t="s">
        <v>223</v>
      </c>
      <c r="B23" s="24">
        <v>20.136</v>
      </c>
      <c r="C23" s="24">
        <v>20.84</v>
      </c>
      <c r="D23" s="24">
        <v>0.868</v>
      </c>
      <c r="E23" s="24">
        <v>0.227</v>
      </c>
      <c r="F23" s="24">
        <v>0.45</v>
      </c>
      <c r="G23" s="24">
        <v>0.317</v>
      </c>
      <c r="H23" s="24">
        <v>1.284</v>
      </c>
      <c r="I23" s="24">
        <v>3.649</v>
      </c>
      <c r="J23" s="24">
        <v>0.267</v>
      </c>
      <c r="K23" s="24">
        <v>4.183</v>
      </c>
      <c r="L23" s="24">
        <v>0.478</v>
      </c>
      <c r="M23" s="24"/>
      <c r="N23" s="10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20" t="s">
        <v>224</v>
      </c>
      <c r="B24" s="24">
        <v>3.777</v>
      </c>
      <c r="C24" s="24">
        <v>7.695</v>
      </c>
      <c r="D24" s="24">
        <v>12.525</v>
      </c>
      <c r="E24" s="24">
        <v>0.245</v>
      </c>
      <c r="F24" s="24">
        <v>1.958</v>
      </c>
      <c r="G24" s="24">
        <v>2.061</v>
      </c>
      <c r="H24" s="24">
        <v>0.721</v>
      </c>
      <c r="I24" s="24">
        <v>0.275</v>
      </c>
      <c r="J24" s="24">
        <v>6.751</v>
      </c>
      <c r="K24" s="24">
        <v>3.319</v>
      </c>
      <c r="L24" s="24">
        <v>2.454</v>
      </c>
      <c r="M24" s="24"/>
      <c r="N24" s="10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20" t="s">
        <v>226</v>
      </c>
      <c r="B25" s="24">
        <v>1.214</v>
      </c>
      <c r="C25" s="24">
        <v>2.499</v>
      </c>
      <c r="D25" s="24">
        <v>0.415</v>
      </c>
      <c r="E25" s="24">
        <v>0.35</v>
      </c>
      <c r="F25" s="24">
        <v>0.26</v>
      </c>
      <c r="G25" s="24">
        <v>5.425</v>
      </c>
      <c r="H25" s="24">
        <v>0.964</v>
      </c>
      <c r="I25" s="24">
        <v>10.228</v>
      </c>
      <c r="J25" s="24">
        <v>9.8</v>
      </c>
      <c r="K25" s="24">
        <v>10.581</v>
      </c>
      <c r="L25" s="24">
        <v>0.24</v>
      </c>
      <c r="M25" s="24"/>
      <c r="N25" s="10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20" t="s">
        <v>227</v>
      </c>
      <c r="B26" s="24">
        <v>0.31</v>
      </c>
      <c r="C26" s="24">
        <v>1.051</v>
      </c>
      <c r="D26" s="24">
        <v>12.277</v>
      </c>
      <c r="E26" s="24">
        <v>13.906</v>
      </c>
      <c r="F26" s="24">
        <v>3.927</v>
      </c>
      <c r="G26" s="24">
        <v>6.738</v>
      </c>
      <c r="H26" s="24">
        <v>1.101</v>
      </c>
      <c r="I26" s="24">
        <v>10.594</v>
      </c>
      <c r="J26" s="24">
        <v>0.332</v>
      </c>
      <c r="K26" s="24">
        <v>10.571</v>
      </c>
      <c r="L26" s="24">
        <v>8.474</v>
      </c>
      <c r="M26" s="24"/>
      <c r="N26" s="10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20" t="s">
        <v>228</v>
      </c>
      <c r="B27" s="24">
        <v>1.515</v>
      </c>
      <c r="C27" s="24">
        <v>0.468</v>
      </c>
      <c r="D27" s="24">
        <v>12.448</v>
      </c>
      <c r="E27" s="24">
        <v>7.212</v>
      </c>
      <c r="F27" s="24">
        <v>6.129</v>
      </c>
      <c r="G27" s="24">
        <v>0.422</v>
      </c>
      <c r="H27" s="24">
        <v>1.392</v>
      </c>
      <c r="I27" s="24">
        <v>9.226</v>
      </c>
      <c r="J27" s="24">
        <v>6.493</v>
      </c>
      <c r="K27" s="24">
        <v>12.302</v>
      </c>
      <c r="L27" s="24">
        <v>0.275</v>
      </c>
      <c r="M27" s="24"/>
      <c r="N27" s="10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20" t="s">
        <v>229</v>
      </c>
      <c r="B28" s="24">
        <v>0.295</v>
      </c>
      <c r="C28" s="24">
        <v>9.852</v>
      </c>
      <c r="D28" s="24">
        <v>13.836</v>
      </c>
      <c r="E28" s="24">
        <v>5.586</v>
      </c>
      <c r="F28" s="24">
        <v>5.288</v>
      </c>
      <c r="G28" s="24">
        <v>7.101</v>
      </c>
      <c r="H28" s="24">
        <v>8.707</v>
      </c>
      <c r="I28" s="24">
        <v>0.357</v>
      </c>
      <c r="J28" s="24">
        <v>3.995</v>
      </c>
      <c r="K28" s="24">
        <v>3.163</v>
      </c>
      <c r="L28" s="24">
        <v>5.806</v>
      </c>
      <c r="M28" s="24"/>
      <c r="N28" s="10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20" t="s">
        <v>230</v>
      </c>
      <c r="B29" s="24">
        <v>0.242</v>
      </c>
      <c r="C29" s="24">
        <v>0.24</v>
      </c>
      <c r="D29" s="24">
        <v>0.412</v>
      </c>
      <c r="E29" s="24">
        <v>14.424</v>
      </c>
      <c r="F29" s="24">
        <v>4.629</v>
      </c>
      <c r="G29" s="24">
        <v>0.625</v>
      </c>
      <c r="H29" s="24">
        <v>5.052</v>
      </c>
      <c r="I29" s="24">
        <v>3.118</v>
      </c>
      <c r="J29" s="24">
        <v>0.385</v>
      </c>
      <c r="K29" s="24">
        <v>1.943</v>
      </c>
      <c r="L29" s="24">
        <v>0.0</v>
      </c>
      <c r="M29" s="24"/>
      <c r="N29" s="10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6" t="s">
        <v>232</v>
      </c>
      <c r="B31" s="2"/>
      <c r="C31" s="2"/>
      <c r="D31" s="27" t="s">
        <v>233</v>
      </c>
      <c r="E31" s="28">
        <f>(B5*D7)/B7-B5</f>
        <v>7.142857143</v>
      </c>
      <c r="F31" s="29" t="s">
        <v>234</v>
      </c>
      <c r="G31" s="30">
        <f>E41*B5/B7-B5</f>
        <v>39.79591837</v>
      </c>
      <c r="H31" s="31" t="s">
        <v>235</v>
      </c>
      <c r="I31" s="32">
        <f>G41*B5/B7-B5</f>
        <v>189.0670554</v>
      </c>
      <c r="J31" s="33" t="s">
        <v>236</v>
      </c>
      <c r="K31" s="34">
        <f>I41*B5/B7-B5</f>
        <v>871.4493961</v>
      </c>
      <c r="L31" s="35" t="s">
        <v>237</v>
      </c>
      <c r="M31" s="36">
        <f>K41*B5/B7-B5</f>
        <v>3990.911525</v>
      </c>
      <c r="N31" s="23"/>
      <c r="O31" s="37"/>
      <c r="P31" s="10"/>
      <c r="Q31" s="10"/>
      <c r="R31" s="10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238</v>
      </c>
      <c r="B32" s="20">
        <v>1.0</v>
      </c>
      <c r="C32" s="20">
        <v>2.0</v>
      </c>
      <c r="D32" s="20">
        <v>3.0</v>
      </c>
      <c r="E32" s="20">
        <v>4.0</v>
      </c>
      <c r="F32" s="20">
        <v>5.0</v>
      </c>
      <c r="G32" s="20">
        <v>6.0</v>
      </c>
      <c r="H32" s="20">
        <v>7.0</v>
      </c>
      <c r="I32" s="20">
        <v>8.0</v>
      </c>
      <c r="J32" s="20">
        <v>9.0</v>
      </c>
      <c r="K32" s="20">
        <v>10.0</v>
      </c>
      <c r="L32" s="20">
        <v>11.0</v>
      </c>
      <c r="M32" s="20">
        <v>12.0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0" t="s">
        <v>222</v>
      </c>
      <c r="B33" s="9">
        <f t="shared" ref="B33:M33" si="1">IF(B22&lt;=$D$7,0,IF(B22&lt;=$E$41,$E$31,IF(B22&lt;=$G$41,$G$31,IF(B22&lt;=$I$41,$I$31,IF(B22&lt;=$K$41,$K$31,IF(B22&lt;=$M$41,$M$31,"TOO CONCENTRATED"))))))</f>
        <v>0</v>
      </c>
      <c r="C33" s="9">
        <f t="shared" si="1"/>
        <v>0</v>
      </c>
      <c r="D33" s="9">
        <f t="shared" si="1"/>
        <v>0</v>
      </c>
      <c r="E33" s="38">
        <f t="shared" si="1"/>
        <v>7.142857143</v>
      </c>
      <c r="F33" s="9">
        <f t="shared" si="1"/>
        <v>0</v>
      </c>
      <c r="G33" s="9">
        <f t="shared" si="1"/>
        <v>0</v>
      </c>
      <c r="H33" s="9">
        <f t="shared" si="1"/>
        <v>0</v>
      </c>
      <c r="I33" s="9">
        <f t="shared" si="1"/>
        <v>0</v>
      </c>
      <c r="J33" s="9">
        <f t="shared" si="1"/>
        <v>0</v>
      </c>
      <c r="K33" s="9">
        <f t="shared" si="1"/>
        <v>0</v>
      </c>
      <c r="L33" s="9">
        <f t="shared" si="1"/>
        <v>0</v>
      </c>
      <c r="M33" s="9">
        <f t="shared" si="1"/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0" t="s">
        <v>223</v>
      </c>
      <c r="B34" s="38">
        <f t="shared" ref="B34:M34" si="2">IF(B23&lt;=$D$7,0,IF(B23&lt;=$E$41,$E$31,IF(B23&lt;=$G$41,$G$31,IF(B23&lt;=$I$41,$I$31,IF(B23&lt;=$K$41,$K$31,IF(B23&lt;=$M$41,$M$31,"TOO CONCENTRATED"))))))</f>
        <v>7.142857143</v>
      </c>
      <c r="C34" s="38">
        <f t="shared" si="2"/>
        <v>7.142857143</v>
      </c>
      <c r="D34" s="9">
        <f t="shared" si="2"/>
        <v>0</v>
      </c>
      <c r="E34" s="9">
        <f t="shared" si="2"/>
        <v>0</v>
      </c>
      <c r="F34" s="9">
        <f t="shared" si="2"/>
        <v>0</v>
      </c>
      <c r="G34" s="9">
        <f t="shared" si="2"/>
        <v>0</v>
      </c>
      <c r="H34" s="9">
        <f t="shared" si="2"/>
        <v>0</v>
      </c>
      <c r="I34" s="9">
        <f t="shared" si="2"/>
        <v>0</v>
      </c>
      <c r="J34" s="9">
        <f t="shared" si="2"/>
        <v>0</v>
      </c>
      <c r="K34" s="9">
        <f t="shared" si="2"/>
        <v>0</v>
      </c>
      <c r="L34" s="9">
        <f t="shared" si="2"/>
        <v>0</v>
      </c>
      <c r="M34" s="9">
        <f t="shared" si="2"/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0" t="s">
        <v>224</v>
      </c>
      <c r="B35" s="9">
        <f t="shared" ref="B35:M35" si="3">IF(B24&lt;=$D$7,0,IF(B24&lt;=$E$41,$E$31,IF(B24&lt;=$G$41,$G$31,IF(B24&lt;=$I$41,$I$31,IF(B24&lt;=$K$41,$K$31,IF(B24&lt;=$M$41,$M$31,"TOO CONCENTRATED"))))))</f>
        <v>0</v>
      </c>
      <c r="C35" s="9">
        <f t="shared" si="3"/>
        <v>0</v>
      </c>
      <c r="D35" s="9">
        <f t="shared" si="3"/>
        <v>0</v>
      </c>
      <c r="E35" s="9">
        <f t="shared" si="3"/>
        <v>0</v>
      </c>
      <c r="F35" s="9">
        <f t="shared" si="3"/>
        <v>0</v>
      </c>
      <c r="G35" s="9">
        <f t="shared" si="3"/>
        <v>0</v>
      </c>
      <c r="H35" s="9">
        <f t="shared" si="3"/>
        <v>0</v>
      </c>
      <c r="I35" s="9">
        <f t="shared" si="3"/>
        <v>0</v>
      </c>
      <c r="J35" s="9">
        <f t="shared" si="3"/>
        <v>0</v>
      </c>
      <c r="K35" s="9">
        <f t="shared" si="3"/>
        <v>0</v>
      </c>
      <c r="L35" s="9">
        <f t="shared" si="3"/>
        <v>0</v>
      </c>
      <c r="M35" s="9">
        <f t="shared" si="3"/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0" t="s">
        <v>226</v>
      </c>
      <c r="B36" s="9">
        <f t="shared" ref="B36:M36" si="4">IF(B25&lt;=$D$7,0,IF(B25&lt;=$E$41,$E$31,IF(B25&lt;=$G$41,$G$31,IF(B25&lt;=$I$41,$I$31,IF(B25&lt;=$K$41,$K$31,IF(B25&lt;=$M$41,$M$31,"TOO CONCENTRATED"))))))</f>
        <v>0</v>
      </c>
      <c r="C36" s="9">
        <f t="shared" si="4"/>
        <v>0</v>
      </c>
      <c r="D36" s="9">
        <f t="shared" si="4"/>
        <v>0</v>
      </c>
      <c r="E36" s="9">
        <f t="shared" si="4"/>
        <v>0</v>
      </c>
      <c r="F36" s="9">
        <f t="shared" si="4"/>
        <v>0</v>
      </c>
      <c r="G36" s="9">
        <f t="shared" si="4"/>
        <v>0</v>
      </c>
      <c r="H36" s="9">
        <f t="shared" si="4"/>
        <v>0</v>
      </c>
      <c r="I36" s="9">
        <f t="shared" si="4"/>
        <v>0</v>
      </c>
      <c r="J36" s="9">
        <f t="shared" si="4"/>
        <v>0</v>
      </c>
      <c r="K36" s="9">
        <f t="shared" si="4"/>
        <v>0</v>
      </c>
      <c r="L36" s="9">
        <f t="shared" si="4"/>
        <v>0</v>
      </c>
      <c r="M36" s="9">
        <f t="shared" si="4"/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0" t="s">
        <v>227</v>
      </c>
      <c r="B37" s="9">
        <f t="shared" ref="B37:M37" si="5">IF(B26&lt;=$D$7,0,IF(B26&lt;=$E$41,$E$31,IF(B26&lt;=$G$41,$G$31,IF(B26&lt;=$I$41,$I$31,IF(B26&lt;=$K$41,$K$31,IF(B26&lt;=$M$41,$M$31,"TOO CONCENTRATED"))))))</f>
        <v>0</v>
      </c>
      <c r="C37" s="9">
        <f t="shared" si="5"/>
        <v>0</v>
      </c>
      <c r="D37" s="9">
        <f t="shared" si="5"/>
        <v>0</v>
      </c>
      <c r="E37" s="9">
        <f t="shared" si="5"/>
        <v>0</v>
      </c>
      <c r="F37" s="9">
        <f t="shared" si="5"/>
        <v>0</v>
      </c>
      <c r="G37" s="9">
        <f t="shared" si="5"/>
        <v>0</v>
      </c>
      <c r="H37" s="9">
        <f t="shared" si="5"/>
        <v>0</v>
      </c>
      <c r="I37" s="9">
        <f t="shared" si="5"/>
        <v>0</v>
      </c>
      <c r="J37" s="9">
        <f t="shared" si="5"/>
        <v>0</v>
      </c>
      <c r="K37" s="9">
        <f t="shared" si="5"/>
        <v>0</v>
      </c>
      <c r="L37" s="9">
        <f t="shared" si="5"/>
        <v>0</v>
      </c>
      <c r="M37" s="9">
        <f t="shared" si="5"/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0" t="s">
        <v>228</v>
      </c>
      <c r="B38" s="9">
        <f t="shared" ref="B38:M38" si="6">IF(B27&lt;=$D$7,0,IF(B27&lt;=$E$41,$E$31,IF(B27&lt;=$G$41,$G$31,IF(B27&lt;=$I$41,$I$31,IF(B27&lt;=$K$41,$K$31,IF(B27&lt;=$M$41,$M$31,"TOO CONCENTRATED"))))))</f>
        <v>0</v>
      </c>
      <c r="C38" s="9">
        <f t="shared" si="6"/>
        <v>0</v>
      </c>
      <c r="D38" s="9">
        <f t="shared" si="6"/>
        <v>0</v>
      </c>
      <c r="E38" s="9">
        <f t="shared" si="6"/>
        <v>0</v>
      </c>
      <c r="F38" s="9">
        <f t="shared" si="6"/>
        <v>0</v>
      </c>
      <c r="G38" s="9">
        <f t="shared" si="6"/>
        <v>0</v>
      </c>
      <c r="H38" s="9">
        <f t="shared" si="6"/>
        <v>0</v>
      </c>
      <c r="I38" s="9">
        <f t="shared" si="6"/>
        <v>0</v>
      </c>
      <c r="J38" s="9">
        <f t="shared" si="6"/>
        <v>0</v>
      </c>
      <c r="K38" s="9">
        <f t="shared" si="6"/>
        <v>0</v>
      </c>
      <c r="L38" s="9">
        <f t="shared" si="6"/>
        <v>0</v>
      </c>
      <c r="M38" s="9">
        <f t="shared" si="6"/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0" t="s">
        <v>229</v>
      </c>
      <c r="B39" s="9">
        <f t="shared" ref="B39:M39" si="7">IF(B28&lt;=$D$7,0,IF(B28&lt;=$E$41,$E$31,IF(B28&lt;=$G$41,$G$31,IF(B28&lt;=$I$41,$I$31,IF(B28&lt;=$K$41,$K$31,IF(B28&lt;=$M$41,$M$31,"TOO CONCENTRATED"))))))</f>
        <v>0</v>
      </c>
      <c r="C39" s="9">
        <f t="shared" si="7"/>
        <v>0</v>
      </c>
      <c r="D39" s="9">
        <f t="shared" si="7"/>
        <v>0</v>
      </c>
      <c r="E39" s="9">
        <f t="shared" si="7"/>
        <v>0</v>
      </c>
      <c r="F39" s="9">
        <f t="shared" si="7"/>
        <v>0</v>
      </c>
      <c r="G39" s="9">
        <f t="shared" si="7"/>
        <v>0</v>
      </c>
      <c r="H39" s="9">
        <f t="shared" si="7"/>
        <v>0</v>
      </c>
      <c r="I39" s="9">
        <f t="shared" si="7"/>
        <v>0</v>
      </c>
      <c r="J39" s="9">
        <f t="shared" si="7"/>
        <v>0</v>
      </c>
      <c r="K39" s="9">
        <f t="shared" si="7"/>
        <v>0</v>
      </c>
      <c r="L39" s="9">
        <f t="shared" si="7"/>
        <v>0</v>
      </c>
      <c r="M39" s="9">
        <f t="shared" si="7"/>
        <v>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0" t="s">
        <v>230</v>
      </c>
      <c r="B40" s="9">
        <f t="shared" ref="B40:M40" si="8">IF(B29&lt;=$D$7,0,IF(B29&lt;=$E$41,$E$31,IF(B29&lt;=$G$41,$G$31,IF(B29&lt;=$I$41,$I$31,IF(B29&lt;=$K$41,$K$31,IF(B29&lt;=$M$41,$M$31,"TOO CONCENTRATED"))))))</f>
        <v>0</v>
      </c>
      <c r="C40" s="9">
        <f t="shared" si="8"/>
        <v>0</v>
      </c>
      <c r="D40" s="9">
        <f t="shared" si="8"/>
        <v>0</v>
      </c>
      <c r="E40" s="9">
        <f t="shared" si="8"/>
        <v>0</v>
      </c>
      <c r="F40" s="9">
        <f t="shared" si="8"/>
        <v>0</v>
      </c>
      <c r="G40" s="9">
        <f t="shared" si="8"/>
        <v>0</v>
      </c>
      <c r="H40" s="9">
        <f t="shared" si="8"/>
        <v>0</v>
      </c>
      <c r="I40" s="9">
        <f t="shared" si="8"/>
        <v>0</v>
      </c>
      <c r="J40" s="9">
        <f t="shared" si="8"/>
        <v>0</v>
      </c>
      <c r="K40" s="9">
        <f t="shared" si="8"/>
        <v>0</v>
      </c>
      <c r="L40" s="9">
        <f t="shared" si="8"/>
        <v>0</v>
      </c>
      <c r="M40" s="9">
        <f t="shared" si="8"/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7" t="s">
        <v>239</v>
      </c>
      <c r="E41" s="51">
        <f>(E31+B5)*D7/B5</f>
        <v>73.14285714</v>
      </c>
      <c r="F41" s="29" t="s">
        <v>240</v>
      </c>
      <c r="G41" s="52">
        <f>(G31+B5)*D7/B5</f>
        <v>334.3673469</v>
      </c>
      <c r="H41" s="31" t="s">
        <v>241</v>
      </c>
      <c r="I41" s="53">
        <f>(I31+B5)*D7/B5</f>
        <v>1528.536443</v>
      </c>
      <c r="J41" s="33" t="s">
        <v>242</v>
      </c>
      <c r="K41" s="54">
        <f>(K31+B5)*D7/B5</f>
        <v>6987.595169</v>
      </c>
      <c r="L41" s="35" t="s">
        <v>243</v>
      </c>
      <c r="M41" s="55">
        <f>(M31+B5)*D7/B5</f>
        <v>31943.2922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 t="s">
        <v>244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 t="s">
        <v>238</v>
      </c>
      <c r="B43" s="20">
        <v>1.0</v>
      </c>
      <c r="C43" s="20">
        <v>2.0</v>
      </c>
      <c r="D43" s="20">
        <v>3.0</v>
      </c>
      <c r="E43" s="20">
        <v>4.0</v>
      </c>
      <c r="F43" s="20">
        <v>5.0</v>
      </c>
      <c r="G43" s="20">
        <v>6.0</v>
      </c>
      <c r="H43" s="20">
        <v>7.0</v>
      </c>
      <c r="I43" s="20">
        <v>8.0</v>
      </c>
      <c r="J43" s="20">
        <v>9.0</v>
      </c>
      <c r="K43" s="20">
        <v>10.0</v>
      </c>
      <c r="L43" s="20">
        <v>11.0</v>
      </c>
      <c r="M43" s="20">
        <v>12.0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0" t="s">
        <v>222</v>
      </c>
      <c r="B44" s="44">
        <f>((B22*B5)/B6)-B5</f>
        <v>-1.718</v>
      </c>
      <c r="C44" s="44">
        <f>((C22*B5)/B6)-B5</f>
        <v>3.503</v>
      </c>
      <c r="D44" s="44">
        <f>((D22*B5)/B6)-B5</f>
        <v>-1.615</v>
      </c>
      <c r="E44" s="44">
        <f>((E22*B5)/B6)-B5</f>
        <v>20.865</v>
      </c>
      <c r="F44" s="44">
        <f>((F22*B5)/B6)-B5</f>
        <v>4.518</v>
      </c>
      <c r="G44" s="44">
        <f>((G22*B5)/B6)-B5</f>
        <v>-1.688</v>
      </c>
      <c r="H44" s="44">
        <f>((H22*B5)/B6)-B5</f>
        <v>-1.57</v>
      </c>
      <c r="I44" s="44">
        <f>((I22*B5)/B6)-B5</f>
        <v>-1.485</v>
      </c>
      <c r="J44" s="44">
        <f>((J22*B5)/B6)-B5</f>
        <v>-1.718</v>
      </c>
      <c r="K44" s="44">
        <f>((K22*B5)/B6)-B5</f>
        <v>1.744</v>
      </c>
      <c r="L44" s="44">
        <f>((L22*B5)/B6)-B5</f>
        <v>-1.75</v>
      </c>
      <c r="M44" s="44">
        <f>((M22*B5)/B6)-B5</f>
        <v>-2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0" t="s">
        <v>223</v>
      </c>
      <c r="B45" s="44">
        <f>((B23*B5)/B6)-B5</f>
        <v>18.136</v>
      </c>
      <c r="C45" s="44">
        <f>((C23*B5)/B6)-B5</f>
        <v>18.84</v>
      </c>
      <c r="D45" s="44">
        <f>((D23*B5)/B6)-B5</f>
        <v>-1.132</v>
      </c>
      <c r="E45" s="44">
        <f>((E23*B5)/B6)-B5</f>
        <v>-1.773</v>
      </c>
      <c r="F45" s="44">
        <f>((F23*B5)/B6)-B5</f>
        <v>-1.55</v>
      </c>
      <c r="G45" s="44">
        <f>((G23*B5)/B6)-B5</f>
        <v>-1.683</v>
      </c>
      <c r="H45" s="44">
        <f>((H23*B5)/B6)-B5</f>
        <v>-0.716</v>
      </c>
      <c r="I45" s="44">
        <f>((I23*B5)/B6)-B5</f>
        <v>1.649</v>
      </c>
      <c r="J45" s="44">
        <f>((J23*B5)/B6)-B5</f>
        <v>-1.733</v>
      </c>
      <c r="K45" s="44">
        <f>((K23*B5)/B6)-B5</f>
        <v>2.183</v>
      </c>
      <c r="L45" s="44">
        <f>((L23*B5)/B6)-B5</f>
        <v>-1.522</v>
      </c>
      <c r="M45" s="44">
        <f>((M23*B5)/B6)-B5</f>
        <v>-2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0" t="s">
        <v>224</v>
      </c>
      <c r="B46" s="44">
        <f>((B24*B5)/B6)-B5</f>
        <v>1.777</v>
      </c>
      <c r="C46" s="44">
        <f>((C24*B5)/B6)-B5</f>
        <v>5.695</v>
      </c>
      <c r="D46" s="44">
        <f>((D24*B5)/B6)-B5</f>
        <v>10.525</v>
      </c>
      <c r="E46" s="44">
        <f>((E24*B5)/B6)-B5</f>
        <v>-1.755</v>
      </c>
      <c r="F46" s="44">
        <f>((F24*B5)/B6)-B5</f>
        <v>-0.042</v>
      </c>
      <c r="G46" s="44">
        <f>((G24*B5)/B6)-B5</f>
        <v>0.061</v>
      </c>
      <c r="H46" s="44">
        <f>((H24*B5)/B6)-B5</f>
        <v>-1.279</v>
      </c>
      <c r="I46" s="44">
        <f>((I24*B5)/B6)-B5</f>
        <v>-1.725</v>
      </c>
      <c r="J46" s="44">
        <f>((J24*B5)/B6)-B5</f>
        <v>4.751</v>
      </c>
      <c r="K46" s="44">
        <f>((K24*B5)/B6)-B5</f>
        <v>1.319</v>
      </c>
      <c r="L46" s="44">
        <f>((L24*B5)/B6)-B5</f>
        <v>0.454</v>
      </c>
      <c r="M46" s="44">
        <f>((M24*B5)/B6)-B5</f>
        <v>-2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0" t="s">
        <v>226</v>
      </c>
      <c r="B47" s="44">
        <f>((B25*B5)/B6)-B5</f>
        <v>-0.786</v>
      </c>
      <c r="C47" s="44">
        <f>((C25*B5)/B6)-B5</f>
        <v>0.499</v>
      </c>
      <c r="D47" s="44">
        <f>((D25*B5)/B6)-B5</f>
        <v>-1.585</v>
      </c>
      <c r="E47" s="44">
        <f>((E25*B5)/B6)-B5</f>
        <v>-1.65</v>
      </c>
      <c r="F47" s="44">
        <f>((F25*B5)/B6)-B5</f>
        <v>-1.74</v>
      </c>
      <c r="G47" s="44">
        <f>((G25*B5)/B6)-B5</f>
        <v>3.425</v>
      </c>
      <c r="H47" s="44">
        <f>((H25*B5)/B6)-B5</f>
        <v>-1.036</v>
      </c>
      <c r="I47" s="44">
        <f>((I25*B5)/B6)-B5</f>
        <v>8.228</v>
      </c>
      <c r="J47" s="44">
        <f>((J25*B5)/B6)-B5</f>
        <v>7.8</v>
      </c>
      <c r="K47" s="44">
        <f>((K25*B5)/B6)-B5</f>
        <v>8.581</v>
      </c>
      <c r="L47" s="44">
        <f>((L25*B5)/B6)-B5</f>
        <v>-1.76</v>
      </c>
      <c r="M47" s="44">
        <f>((M25*B5)/B6)-B5</f>
        <v>-2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0" t="s">
        <v>227</v>
      </c>
      <c r="B48" s="44">
        <f>((B26*B5)/B6)-B5</f>
        <v>-1.69</v>
      </c>
      <c r="C48" s="44">
        <f>((C26*B5)/B6)-B5</f>
        <v>-0.949</v>
      </c>
      <c r="D48" s="44">
        <f>((D26*B5)/B6)-B5</f>
        <v>10.277</v>
      </c>
      <c r="E48" s="44">
        <f>((E26*B5)/B6)-B5</f>
        <v>11.906</v>
      </c>
      <c r="F48" s="44">
        <f>((F26*B5)/B6)-B5</f>
        <v>1.927</v>
      </c>
      <c r="G48" s="44">
        <f>((G26*B5)/B6)-B5</f>
        <v>4.738</v>
      </c>
      <c r="H48" s="44">
        <f>((H26*B5)/B6)-B5</f>
        <v>-0.899</v>
      </c>
      <c r="I48" s="44">
        <f>((I26*B5)/B6)-B5</f>
        <v>8.594</v>
      </c>
      <c r="J48" s="44">
        <f>((J26*B5)/B6)-B5</f>
        <v>-1.668</v>
      </c>
      <c r="K48" s="44">
        <f>((K26*B5)/B6)-B5</f>
        <v>8.571</v>
      </c>
      <c r="L48" s="44">
        <f>((L26*B5)/B6)-B5</f>
        <v>6.474</v>
      </c>
      <c r="M48" s="44">
        <f>((M26*B5)/B6)-B5</f>
        <v>-2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0" t="s">
        <v>228</v>
      </c>
      <c r="B49" s="44">
        <f>((B27*B5)/B6)-B5</f>
        <v>-0.485</v>
      </c>
      <c r="C49" s="44">
        <f>((C27*B5)/B6)-B5</f>
        <v>-1.532</v>
      </c>
      <c r="D49" s="44">
        <f>((D27*B5)/B6)-B5</f>
        <v>10.448</v>
      </c>
      <c r="E49" s="44">
        <f>((E27*B5)/B6)-B5</f>
        <v>5.212</v>
      </c>
      <c r="F49" s="44">
        <f>((F27*B5)/B6)-B5</f>
        <v>4.129</v>
      </c>
      <c r="G49" s="44">
        <f>((G27*B5)/B6)-B5</f>
        <v>-1.578</v>
      </c>
      <c r="H49" s="44">
        <f>((H27*B5)/B6)-B5</f>
        <v>-0.608</v>
      </c>
      <c r="I49" s="44">
        <f>((I27*B5)/B6)-B5</f>
        <v>7.226</v>
      </c>
      <c r="J49" s="44">
        <f>((J27*B5)/B6)-B5</f>
        <v>4.493</v>
      </c>
      <c r="K49" s="44">
        <f>((K27*B5)/B6)-B5</f>
        <v>10.302</v>
      </c>
      <c r="L49" s="44">
        <f>((L27*B5)/B6)-B5</f>
        <v>-1.725</v>
      </c>
      <c r="M49" s="44">
        <f>((M27*B5)/B6)-B5</f>
        <v>-2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0" t="s">
        <v>229</v>
      </c>
      <c r="B50" s="44">
        <f>((B28*B5)/B6)-B5</f>
        <v>-1.705</v>
      </c>
      <c r="C50" s="44">
        <f>((C28*B5)/B6)-B5</f>
        <v>7.852</v>
      </c>
      <c r="D50" s="44">
        <f>((D28*B5)/B6)-B5</f>
        <v>11.836</v>
      </c>
      <c r="E50" s="44">
        <f>((E28*B5)/B6)-B5</f>
        <v>3.586</v>
      </c>
      <c r="F50" s="44">
        <f>((F28*B5)/B6)-B5</f>
        <v>3.288</v>
      </c>
      <c r="G50" s="44">
        <f>((G28*B5)/B6)-B5</f>
        <v>5.101</v>
      </c>
      <c r="H50" s="44">
        <f>((H28*B5)/B6)-B5</f>
        <v>6.707</v>
      </c>
      <c r="I50" s="44">
        <f>((I28*B5)/B6)-B5</f>
        <v>-1.643</v>
      </c>
      <c r="J50" s="44">
        <f>((J28*B5)/B6)-B5</f>
        <v>1.995</v>
      </c>
      <c r="K50" s="44">
        <f>((K28*B5)/B6)-B5</f>
        <v>1.163</v>
      </c>
      <c r="L50" s="44">
        <f>((L28*B5)/B6)-B5</f>
        <v>3.806</v>
      </c>
      <c r="M50" s="44">
        <f>((M28*B5)/B6)-B5</f>
        <v>-2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0" t="s">
        <v>230</v>
      </c>
      <c r="B51" s="44">
        <f>((B29*B5)/B6)-B5</f>
        <v>-1.758</v>
      </c>
      <c r="C51" s="44">
        <f>((C29*B5)/B6)-B5</f>
        <v>-1.76</v>
      </c>
      <c r="D51" s="44">
        <f>((D29*B5)/B6)-B5</f>
        <v>-1.588</v>
      </c>
      <c r="E51" s="44">
        <f>((E29*B5)/B6)-B5</f>
        <v>12.424</v>
      </c>
      <c r="F51" s="44">
        <f>((F29*B5)/B6)-B5</f>
        <v>2.629</v>
      </c>
      <c r="G51" s="44">
        <f>((G29*B5)/B6)-B5</f>
        <v>-1.375</v>
      </c>
      <c r="H51" s="44">
        <f>((H29*B5)/B6)-B5</f>
        <v>3.052</v>
      </c>
      <c r="I51" s="44">
        <f>((I29*B5)/B6)-B5</f>
        <v>1.118</v>
      </c>
      <c r="J51" s="44">
        <f>((J29*B5)/B6)-B5</f>
        <v>-1.615</v>
      </c>
      <c r="K51" s="44">
        <f>((K29*B5)/B6)-B5</f>
        <v>-0.057</v>
      </c>
      <c r="L51" s="44">
        <f>((L29*B5)/B6)-B5</f>
        <v>-2</v>
      </c>
      <c r="M51" s="44">
        <f>((M29*B5)/B6)-B5</f>
        <v>-2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4" t="s">
        <v>245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 t="s">
        <v>238</v>
      </c>
      <c r="B54" s="20">
        <v>1.0</v>
      </c>
      <c r="C54" s="20">
        <v>2.0</v>
      </c>
      <c r="D54" s="20">
        <v>3.0</v>
      </c>
      <c r="E54" s="20">
        <v>4.0</v>
      </c>
      <c r="F54" s="20">
        <v>5.0</v>
      </c>
      <c r="G54" s="20">
        <v>6.0</v>
      </c>
      <c r="H54" s="20">
        <v>7.0</v>
      </c>
      <c r="I54" s="20">
        <v>8.0</v>
      </c>
      <c r="J54" s="20">
        <v>9.0</v>
      </c>
      <c r="K54" s="20">
        <v>10.0</v>
      </c>
      <c r="L54" s="20">
        <v>11.0</v>
      </c>
      <c r="M54" s="20">
        <v>12.0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0" t="s">
        <v>222</v>
      </c>
      <c r="B55" s="44">
        <f t="shared" ref="B55:M55" si="9">(B22*$B$5)/($B$5+B33)</f>
        <v>0.282</v>
      </c>
      <c r="C55" s="44">
        <f t="shared" si="9"/>
        <v>5.503</v>
      </c>
      <c r="D55" s="44">
        <f t="shared" si="9"/>
        <v>0.385</v>
      </c>
      <c r="E55" s="44">
        <f t="shared" si="9"/>
        <v>5.00171875</v>
      </c>
      <c r="F55" s="44">
        <f t="shared" si="9"/>
        <v>6.518</v>
      </c>
      <c r="G55" s="44">
        <f t="shared" si="9"/>
        <v>0.312</v>
      </c>
      <c r="H55" s="44">
        <f t="shared" si="9"/>
        <v>0.43</v>
      </c>
      <c r="I55" s="44">
        <f t="shared" si="9"/>
        <v>0.515</v>
      </c>
      <c r="J55" s="44">
        <f t="shared" si="9"/>
        <v>0.282</v>
      </c>
      <c r="K55" s="44">
        <f t="shared" si="9"/>
        <v>3.744</v>
      </c>
      <c r="L55" s="44">
        <f t="shared" si="9"/>
        <v>0.25</v>
      </c>
      <c r="M55" s="44">
        <f t="shared" si="9"/>
        <v>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0" t="s">
        <v>223</v>
      </c>
      <c r="B56" s="44">
        <f t="shared" ref="B56:M56" si="10">(B23*$B$5)/($B$5+B34)</f>
        <v>4.40475</v>
      </c>
      <c r="C56" s="44">
        <f t="shared" si="10"/>
        <v>4.55875</v>
      </c>
      <c r="D56" s="44">
        <f t="shared" si="10"/>
        <v>0.868</v>
      </c>
      <c r="E56" s="44">
        <f t="shared" si="10"/>
        <v>0.227</v>
      </c>
      <c r="F56" s="44">
        <f t="shared" si="10"/>
        <v>0.45</v>
      </c>
      <c r="G56" s="44">
        <f t="shared" si="10"/>
        <v>0.317</v>
      </c>
      <c r="H56" s="44">
        <f t="shared" si="10"/>
        <v>1.284</v>
      </c>
      <c r="I56" s="44">
        <f t="shared" si="10"/>
        <v>3.649</v>
      </c>
      <c r="J56" s="44">
        <f t="shared" si="10"/>
        <v>0.267</v>
      </c>
      <c r="K56" s="44">
        <f t="shared" si="10"/>
        <v>4.183</v>
      </c>
      <c r="L56" s="44">
        <f t="shared" si="10"/>
        <v>0.478</v>
      </c>
      <c r="M56" s="44">
        <f t="shared" si="10"/>
        <v>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0" t="s">
        <v>224</v>
      </c>
      <c r="B57" s="44">
        <f t="shared" ref="B57:M57" si="11">(B24*$B$5)/($B$5+B35)</f>
        <v>3.777</v>
      </c>
      <c r="C57" s="44">
        <f t="shared" si="11"/>
        <v>7.695</v>
      </c>
      <c r="D57" s="44">
        <f t="shared" si="11"/>
        <v>12.525</v>
      </c>
      <c r="E57" s="44">
        <f t="shared" si="11"/>
        <v>0.245</v>
      </c>
      <c r="F57" s="44">
        <f t="shared" si="11"/>
        <v>1.958</v>
      </c>
      <c r="G57" s="44">
        <f t="shared" si="11"/>
        <v>2.061</v>
      </c>
      <c r="H57" s="44">
        <f t="shared" si="11"/>
        <v>0.721</v>
      </c>
      <c r="I57" s="44">
        <f t="shared" si="11"/>
        <v>0.275</v>
      </c>
      <c r="J57" s="44">
        <f t="shared" si="11"/>
        <v>6.751</v>
      </c>
      <c r="K57" s="44">
        <f t="shared" si="11"/>
        <v>3.319</v>
      </c>
      <c r="L57" s="44">
        <f t="shared" si="11"/>
        <v>2.454</v>
      </c>
      <c r="M57" s="44">
        <f t="shared" si="11"/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0" t="s">
        <v>226</v>
      </c>
      <c r="B58" s="44">
        <f t="shared" ref="B58:M58" si="12">(B25*$B$5)/($B$5+B36)</f>
        <v>1.214</v>
      </c>
      <c r="C58" s="44">
        <f t="shared" si="12"/>
        <v>2.499</v>
      </c>
      <c r="D58" s="44">
        <f t="shared" si="12"/>
        <v>0.415</v>
      </c>
      <c r="E58" s="44">
        <f t="shared" si="12"/>
        <v>0.35</v>
      </c>
      <c r="F58" s="44">
        <f t="shared" si="12"/>
        <v>0.26</v>
      </c>
      <c r="G58" s="44">
        <f t="shared" si="12"/>
        <v>5.425</v>
      </c>
      <c r="H58" s="44">
        <f t="shared" si="12"/>
        <v>0.964</v>
      </c>
      <c r="I58" s="44">
        <f t="shared" si="12"/>
        <v>10.228</v>
      </c>
      <c r="J58" s="44">
        <f t="shared" si="12"/>
        <v>9.8</v>
      </c>
      <c r="K58" s="44">
        <f t="shared" si="12"/>
        <v>10.581</v>
      </c>
      <c r="L58" s="44">
        <f t="shared" si="12"/>
        <v>0.24</v>
      </c>
      <c r="M58" s="44">
        <f t="shared" si="12"/>
        <v>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0" t="s">
        <v>227</v>
      </c>
      <c r="B59" s="44">
        <f t="shared" ref="B59:M59" si="13">(B26*$B$5)/($B$5+B37)</f>
        <v>0.31</v>
      </c>
      <c r="C59" s="44">
        <f t="shared" si="13"/>
        <v>1.051</v>
      </c>
      <c r="D59" s="44">
        <f t="shared" si="13"/>
        <v>12.277</v>
      </c>
      <c r="E59" s="44">
        <f t="shared" si="13"/>
        <v>13.906</v>
      </c>
      <c r="F59" s="44">
        <f t="shared" si="13"/>
        <v>3.927</v>
      </c>
      <c r="G59" s="44">
        <f t="shared" si="13"/>
        <v>6.738</v>
      </c>
      <c r="H59" s="44">
        <f t="shared" si="13"/>
        <v>1.101</v>
      </c>
      <c r="I59" s="44">
        <f t="shared" si="13"/>
        <v>10.594</v>
      </c>
      <c r="J59" s="44">
        <f t="shared" si="13"/>
        <v>0.332</v>
      </c>
      <c r="K59" s="44">
        <f t="shared" si="13"/>
        <v>10.571</v>
      </c>
      <c r="L59" s="44">
        <f t="shared" si="13"/>
        <v>8.474</v>
      </c>
      <c r="M59" s="44">
        <f t="shared" si="13"/>
        <v>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0" t="s">
        <v>228</v>
      </c>
      <c r="B60" s="44">
        <f t="shared" ref="B60:M60" si="14">(B27*$B$5)/($B$5+B38)</f>
        <v>1.515</v>
      </c>
      <c r="C60" s="44">
        <f t="shared" si="14"/>
        <v>0.468</v>
      </c>
      <c r="D60" s="44">
        <f t="shared" si="14"/>
        <v>12.448</v>
      </c>
      <c r="E60" s="44">
        <f t="shared" si="14"/>
        <v>7.212</v>
      </c>
      <c r="F60" s="44">
        <f t="shared" si="14"/>
        <v>6.129</v>
      </c>
      <c r="G60" s="44">
        <f t="shared" si="14"/>
        <v>0.422</v>
      </c>
      <c r="H60" s="44">
        <f t="shared" si="14"/>
        <v>1.392</v>
      </c>
      <c r="I60" s="44">
        <f t="shared" si="14"/>
        <v>9.226</v>
      </c>
      <c r="J60" s="44">
        <f t="shared" si="14"/>
        <v>6.493</v>
      </c>
      <c r="K60" s="44">
        <f t="shared" si="14"/>
        <v>12.302</v>
      </c>
      <c r="L60" s="44">
        <f t="shared" si="14"/>
        <v>0.275</v>
      </c>
      <c r="M60" s="44">
        <f t="shared" si="14"/>
        <v>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0" t="s">
        <v>229</v>
      </c>
      <c r="B61" s="44">
        <f t="shared" ref="B61:M61" si="15">(B28*$B$5)/($B$5+B39)</f>
        <v>0.295</v>
      </c>
      <c r="C61" s="44">
        <f t="shared" si="15"/>
        <v>9.852</v>
      </c>
      <c r="D61" s="44">
        <f t="shared" si="15"/>
        <v>13.836</v>
      </c>
      <c r="E61" s="44">
        <f t="shared" si="15"/>
        <v>5.586</v>
      </c>
      <c r="F61" s="44">
        <f t="shared" si="15"/>
        <v>5.288</v>
      </c>
      <c r="G61" s="44">
        <f t="shared" si="15"/>
        <v>7.101</v>
      </c>
      <c r="H61" s="44">
        <f t="shared" si="15"/>
        <v>8.707</v>
      </c>
      <c r="I61" s="44">
        <f t="shared" si="15"/>
        <v>0.357</v>
      </c>
      <c r="J61" s="44">
        <f t="shared" si="15"/>
        <v>3.995</v>
      </c>
      <c r="K61" s="44">
        <f t="shared" si="15"/>
        <v>3.163</v>
      </c>
      <c r="L61" s="44">
        <f t="shared" si="15"/>
        <v>5.806</v>
      </c>
      <c r="M61" s="44">
        <f t="shared" si="15"/>
        <v>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0" t="s">
        <v>230</v>
      </c>
      <c r="B62" s="44">
        <f t="shared" ref="B62:M62" si="16">(B29*$B$5)/($B$5+B40)</f>
        <v>0.242</v>
      </c>
      <c r="C62" s="44">
        <f t="shared" si="16"/>
        <v>0.24</v>
      </c>
      <c r="D62" s="44">
        <f t="shared" si="16"/>
        <v>0.412</v>
      </c>
      <c r="E62" s="44">
        <f t="shared" si="16"/>
        <v>14.424</v>
      </c>
      <c r="F62" s="44">
        <f t="shared" si="16"/>
        <v>4.629</v>
      </c>
      <c r="G62" s="44">
        <f t="shared" si="16"/>
        <v>0.625</v>
      </c>
      <c r="H62" s="44">
        <f t="shared" si="16"/>
        <v>5.052</v>
      </c>
      <c r="I62" s="44">
        <f t="shared" si="16"/>
        <v>3.118</v>
      </c>
      <c r="J62" s="44">
        <f t="shared" si="16"/>
        <v>0.385</v>
      </c>
      <c r="K62" s="44">
        <f t="shared" si="16"/>
        <v>1.943</v>
      </c>
      <c r="L62" s="44">
        <f t="shared" si="16"/>
        <v>0</v>
      </c>
      <c r="M62" s="44">
        <f t="shared" si="16"/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 t="s">
        <v>246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 t="s">
        <v>238</v>
      </c>
      <c r="B65" s="20">
        <v>1.0</v>
      </c>
      <c r="C65" s="20">
        <v>2.0</v>
      </c>
      <c r="D65" s="20">
        <v>3.0</v>
      </c>
      <c r="E65" s="20">
        <v>4.0</v>
      </c>
      <c r="F65" s="20">
        <v>5.0</v>
      </c>
      <c r="G65" s="20">
        <v>6.0</v>
      </c>
      <c r="H65" s="20">
        <v>7.0</v>
      </c>
      <c r="I65" s="20">
        <v>8.0</v>
      </c>
      <c r="J65" s="20">
        <v>9.0</v>
      </c>
      <c r="K65" s="20">
        <v>10.0</v>
      </c>
      <c r="L65" s="20">
        <v>11.0</v>
      </c>
      <c r="M65" s="20">
        <v>12.0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0" t="s">
        <v>222</v>
      </c>
      <c r="B66" s="46">
        <f t="shared" ref="B66:M66" si="17">$B$5+B33</f>
        <v>2</v>
      </c>
      <c r="C66" s="46">
        <f t="shared" si="17"/>
        <v>2</v>
      </c>
      <c r="D66" s="46">
        <f t="shared" si="17"/>
        <v>2</v>
      </c>
      <c r="E66" s="38">
        <f t="shared" si="17"/>
        <v>9.142857143</v>
      </c>
      <c r="F66" s="46">
        <f t="shared" si="17"/>
        <v>2</v>
      </c>
      <c r="G66" s="46">
        <f t="shared" si="17"/>
        <v>2</v>
      </c>
      <c r="H66" s="46">
        <f t="shared" si="17"/>
        <v>2</v>
      </c>
      <c r="I66" s="46">
        <f t="shared" si="17"/>
        <v>2</v>
      </c>
      <c r="J66" s="46">
        <f t="shared" si="17"/>
        <v>2</v>
      </c>
      <c r="K66" s="46">
        <f t="shared" si="17"/>
        <v>2</v>
      </c>
      <c r="L66" s="46">
        <f t="shared" si="17"/>
        <v>2</v>
      </c>
      <c r="M66" s="46">
        <f t="shared" si="17"/>
        <v>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0" t="s">
        <v>223</v>
      </c>
      <c r="B67" s="38">
        <f t="shared" ref="B67:M67" si="18">$B$5+B34</f>
        <v>9.142857143</v>
      </c>
      <c r="C67" s="38">
        <f t="shared" si="18"/>
        <v>9.142857143</v>
      </c>
      <c r="D67" s="46">
        <f t="shared" si="18"/>
        <v>2</v>
      </c>
      <c r="E67" s="46">
        <f t="shared" si="18"/>
        <v>2</v>
      </c>
      <c r="F67" s="46">
        <f t="shared" si="18"/>
        <v>2</v>
      </c>
      <c r="G67" s="46">
        <f t="shared" si="18"/>
        <v>2</v>
      </c>
      <c r="H67" s="46">
        <f t="shared" si="18"/>
        <v>2</v>
      </c>
      <c r="I67" s="46">
        <f t="shared" si="18"/>
        <v>2</v>
      </c>
      <c r="J67" s="46">
        <f t="shared" si="18"/>
        <v>2</v>
      </c>
      <c r="K67" s="46">
        <f t="shared" si="18"/>
        <v>2</v>
      </c>
      <c r="L67" s="46">
        <f t="shared" si="18"/>
        <v>2</v>
      </c>
      <c r="M67" s="46">
        <f t="shared" si="18"/>
        <v>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0" t="s">
        <v>224</v>
      </c>
      <c r="B68" s="46">
        <f t="shared" ref="B68:M68" si="19">$B$5+B35</f>
        <v>2</v>
      </c>
      <c r="C68" s="46">
        <f t="shared" si="19"/>
        <v>2</v>
      </c>
      <c r="D68" s="46">
        <f t="shared" si="19"/>
        <v>2</v>
      </c>
      <c r="E68" s="46">
        <f t="shared" si="19"/>
        <v>2</v>
      </c>
      <c r="F68" s="46">
        <f t="shared" si="19"/>
        <v>2</v>
      </c>
      <c r="G68" s="46">
        <f t="shared" si="19"/>
        <v>2</v>
      </c>
      <c r="H68" s="46">
        <f t="shared" si="19"/>
        <v>2</v>
      </c>
      <c r="I68" s="46">
        <f t="shared" si="19"/>
        <v>2</v>
      </c>
      <c r="J68" s="46">
        <f t="shared" si="19"/>
        <v>2</v>
      </c>
      <c r="K68" s="46">
        <f t="shared" si="19"/>
        <v>2</v>
      </c>
      <c r="L68" s="46">
        <f t="shared" si="19"/>
        <v>2</v>
      </c>
      <c r="M68" s="46">
        <f t="shared" si="19"/>
        <v>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0" t="s">
        <v>226</v>
      </c>
      <c r="B69" s="46">
        <f t="shared" ref="B69:M69" si="20">$B$5+B36</f>
        <v>2</v>
      </c>
      <c r="C69" s="46">
        <f t="shared" si="20"/>
        <v>2</v>
      </c>
      <c r="D69" s="46">
        <f t="shared" si="20"/>
        <v>2</v>
      </c>
      <c r="E69" s="46">
        <f t="shared" si="20"/>
        <v>2</v>
      </c>
      <c r="F69" s="46">
        <f t="shared" si="20"/>
        <v>2</v>
      </c>
      <c r="G69" s="46">
        <f t="shared" si="20"/>
        <v>2</v>
      </c>
      <c r="H69" s="46">
        <f t="shared" si="20"/>
        <v>2</v>
      </c>
      <c r="I69" s="46">
        <f t="shared" si="20"/>
        <v>2</v>
      </c>
      <c r="J69" s="46">
        <f t="shared" si="20"/>
        <v>2</v>
      </c>
      <c r="K69" s="46">
        <f t="shared" si="20"/>
        <v>2</v>
      </c>
      <c r="L69" s="46">
        <f t="shared" si="20"/>
        <v>2</v>
      </c>
      <c r="M69" s="46">
        <f t="shared" si="20"/>
        <v>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0" t="s">
        <v>227</v>
      </c>
      <c r="B70" s="46">
        <f t="shared" ref="B70:M70" si="21">$B$5+B37</f>
        <v>2</v>
      </c>
      <c r="C70" s="46">
        <f t="shared" si="21"/>
        <v>2</v>
      </c>
      <c r="D70" s="46">
        <f t="shared" si="21"/>
        <v>2</v>
      </c>
      <c r="E70" s="46">
        <f t="shared" si="21"/>
        <v>2</v>
      </c>
      <c r="F70" s="46">
        <f t="shared" si="21"/>
        <v>2</v>
      </c>
      <c r="G70" s="46">
        <f t="shared" si="21"/>
        <v>2</v>
      </c>
      <c r="H70" s="46">
        <f t="shared" si="21"/>
        <v>2</v>
      </c>
      <c r="I70" s="46">
        <f t="shared" si="21"/>
        <v>2</v>
      </c>
      <c r="J70" s="46">
        <f t="shared" si="21"/>
        <v>2</v>
      </c>
      <c r="K70" s="46">
        <f t="shared" si="21"/>
        <v>2</v>
      </c>
      <c r="L70" s="46">
        <f t="shared" si="21"/>
        <v>2</v>
      </c>
      <c r="M70" s="46">
        <f t="shared" si="21"/>
        <v>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0" t="s">
        <v>228</v>
      </c>
      <c r="B71" s="46">
        <f t="shared" ref="B71:M71" si="22">$B$5+B38</f>
        <v>2</v>
      </c>
      <c r="C71" s="46">
        <f t="shared" si="22"/>
        <v>2</v>
      </c>
      <c r="D71" s="46">
        <f t="shared" si="22"/>
        <v>2</v>
      </c>
      <c r="E71" s="46">
        <f t="shared" si="22"/>
        <v>2</v>
      </c>
      <c r="F71" s="46">
        <f t="shared" si="22"/>
        <v>2</v>
      </c>
      <c r="G71" s="46">
        <f t="shared" si="22"/>
        <v>2</v>
      </c>
      <c r="H71" s="46">
        <f t="shared" si="22"/>
        <v>2</v>
      </c>
      <c r="I71" s="46">
        <f t="shared" si="22"/>
        <v>2</v>
      </c>
      <c r="J71" s="46">
        <f t="shared" si="22"/>
        <v>2</v>
      </c>
      <c r="K71" s="46">
        <f t="shared" si="22"/>
        <v>2</v>
      </c>
      <c r="L71" s="46">
        <f t="shared" si="22"/>
        <v>2</v>
      </c>
      <c r="M71" s="46">
        <f t="shared" si="22"/>
        <v>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0" t="s">
        <v>229</v>
      </c>
      <c r="B72" s="46">
        <f t="shared" ref="B72:M72" si="23">$B$5+B39</f>
        <v>2</v>
      </c>
      <c r="C72" s="46">
        <f t="shared" si="23"/>
        <v>2</v>
      </c>
      <c r="D72" s="46">
        <f t="shared" si="23"/>
        <v>2</v>
      </c>
      <c r="E72" s="46">
        <f t="shared" si="23"/>
        <v>2</v>
      </c>
      <c r="F72" s="46">
        <f t="shared" si="23"/>
        <v>2</v>
      </c>
      <c r="G72" s="46">
        <f t="shared" si="23"/>
        <v>2</v>
      </c>
      <c r="H72" s="46">
        <f t="shared" si="23"/>
        <v>2</v>
      </c>
      <c r="I72" s="46">
        <f t="shared" si="23"/>
        <v>2</v>
      </c>
      <c r="J72" s="46">
        <f t="shared" si="23"/>
        <v>2</v>
      </c>
      <c r="K72" s="46">
        <f t="shared" si="23"/>
        <v>2</v>
      </c>
      <c r="L72" s="46">
        <f t="shared" si="23"/>
        <v>2</v>
      </c>
      <c r="M72" s="46">
        <f t="shared" si="23"/>
        <v>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0" t="s">
        <v>230</v>
      </c>
      <c r="B73" s="46">
        <f t="shared" ref="B73:M73" si="24">$B$5+B40</f>
        <v>2</v>
      </c>
      <c r="C73" s="46">
        <f t="shared" si="24"/>
        <v>2</v>
      </c>
      <c r="D73" s="46">
        <f t="shared" si="24"/>
        <v>2</v>
      </c>
      <c r="E73" s="46">
        <f t="shared" si="24"/>
        <v>2</v>
      </c>
      <c r="F73" s="46">
        <f t="shared" si="24"/>
        <v>2</v>
      </c>
      <c r="G73" s="46">
        <f t="shared" si="24"/>
        <v>2</v>
      </c>
      <c r="H73" s="46">
        <f t="shared" si="24"/>
        <v>2</v>
      </c>
      <c r="I73" s="46">
        <f t="shared" si="24"/>
        <v>2</v>
      </c>
      <c r="J73" s="46">
        <f t="shared" si="24"/>
        <v>2</v>
      </c>
      <c r="K73" s="46">
        <f t="shared" si="24"/>
        <v>2</v>
      </c>
      <c r="L73" s="46">
        <f t="shared" si="24"/>
        <v>2</v>
      </c>
      <c r="M73" s="46">
        <f t="shared" si="24"/>
        <v>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55:M62">
    <cfRule type="expression" dxfId="0" priority="1">
      <formula>AND(B55&lt;$B$7, B22&gt;$B$7)</formula>
    </cfRule>
  </conditionalFormatting>
  <conditionalFormatting sqref="B22:M29">
    <cfRule type="expression" dxfId="1" priority="2">
      <formula>AND(B22&lt;$B$7, B22&gt;0)</formula>
    </cfRule>
  </conditionalFormatting>
  <conditionalFormatting sqref="B55:M62">
    <cfRule type="expression" dxfId="2" priority="3">
      <formula>AND(B55&gt;$D$7)</formula>
    </cfRule>
  </conditionalFormatting>
  <conditionalFormatting sqref="B44:M51">
    <cfRule type="expression" dxfId="3" priority="4">
      <formula>B44=MINIFS($B$44:$M$51,$B$44:$M$51,"&gt;0.6")</formula>
    </cfRule>
  </conditionalFormatting>
  <conditionalFormatting sqref="B44:M51">
    <cfRule type="expression" dxfId="4" priority="5">
      <formula>B44=MAX($B$44:$M$51)</formula>
    </cfRule>
  </conditionalFormatting>
  <conditionalFormatting sqref="B33:M40">
    <cfRule type="cellIs" dxfId="5" priority="6" operator="equal">
      <formula>0</formula>
    </cfRule>
  </conditionalFormatting>
  <conditionalFormatting sqref="B33:M40">
    <cfRule type="colorScale" priority="7">
      <colorScale>
        <cfvo type="formula" val="6"/>
        <cfvo type="percentile" val="50"/>
        <cfvo type="max"/>
        <color rgb="FF1155CC"/>
        <color rgb="FFFFFFFF"/>
        <color rgb="FFCC0000"/>
      </colorScale>
    </cfRule>
  </conditionalFormatting>
  <printOptions/>
  <pageMargins bottom="0.75" footer="0.0" header="0.0" left="0.25" right="0.25" top="0.75"/>
  <pageSetup fitToHeight="0" orientation="landscape"/>
  <drawing r:id="rId1"/>
</worksheet>
</file>