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uilherme\Things\FATEC\API\Doce Sabor\Sprint 3\"/>
    </mc:Choice>
  </mc:AlternateContent>
  <xr:revisionPtr revIDLastSave="0" documentId="13_ncr:1_{290316CA-8385-45C5-8899-6EEE95C263C0}" xr6:coauthVersionLast="47" xr6:coauthVersionMax="47" xr10:uidLastSave="{00000000-0000-0000-0000-000000000000}"/>
  <bookViews>
    <workbookView xWindow="-28620" yWindow="3150" windowWidth="28800" windowHeight="15885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1" l="1"/>
  <c r="I61" i="1"/>
  <c r="J61" i="1" s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M52" i="1"/>
  <c r="J52" i="1"/>
  <c r="I52" i="1"/>
  <c r="I51" i="1"/>
  <c r="J51" i="1" s="1"/>
  <c r="J50" i="1"/>
  <c r="I50" i="1"/>
  <c r="M49" i="1"/>
  <c r="I49" i="1"/>
  <c r="J49" i="1" s="1"/>
  <c r="I48" i="1"/>
  <c r="J48" i="1" s="1"/>
  <c r="I47" i="1"/>
  <c r="J47" i="1" s="1"/>
  <c r="I46" i="1"/>
  <c r="J46" i="1" s="1"/>
  <c r="I45" i="1"/>
  <c r="J45" i="1" s="1"/>
  <c r="K45" i="1" s="1"/>
  <c r="I29" i="1"/>
  <c r="I32" i="1"/>
  <c r="D42" i="1"/>
  <c r="I41" i="1"/>
  <c r="E40" i="1"/>
  <c r="E38" i="1"/>
  <c r="E41" i="1"/>
  <c r="E29" i="1"/>
  <c r="E34" i="1"/>
  <c r="E26" i="1"/>
  <c r="E36" i="1"/>
  <c r="E37" i="1"/>
  <c r="E33" i="1"/>
  <c r="E31" i="1"/>
  <c r="E30" i="1"/>
  <c r="E32" i="1"/>
  <c r="E35" i="1"/>
  <c r="E28" i="1"/>
  <c r="E27" i="1"/>
  <c r="E39" i="1"/>
  <c r="E25" i="1"/>
  <c r="E17" i="1"/>
  <c r="E18" i="1"/>
  <c r="E19" i="1"/>
  <c r="E20" i="1"/>
  <c r="E21" i="1"/>
  <c r="E22" i="1"/>
  <c r="E16" i="1"/>
  <c r="E4" i="1"/>
  <c r="E5" i="1"/>
  <c r="E6" i="1"/>
  <c r="E7" i="1"/>
  <c r="E8" i="1"/>
  <c r="E9" i="1"/>
  <c r="E10" i="1"/>
  <c r="E11" i="1"/>
  <c r="E12" i="1"/>
  <c r="E3" i="1"/>
  <c r="E42" i="1"/>
  <c r="E13" i="1"/>
  <c r="K46" i="1" l="1"/>
  <c r="L45" i="1"/>
  <c r="F25" i="1"/>
  <c r="F39" i="1"/>
  <c r="F27" i="1"/>
  <c r="F28" i="1"/>
  <c r="F35" i="1"/>
  <c r="F32" i="1"/>
  <c r="F30" i="1"/>
  <c r="F31" i="1"/>
  <c r="F33" i="1"/>
  <c r="F37" i="1"/>
  <c r="F36" i="1"/>
  <c r="F26" i="1"/>
  <c r="F34" i="1"/>
  <c r="F29" i="1"/>
  <c r="F41" i="1"/>
  <c r="F38" i="1"/>
  <c r="F40" i="1"/>
  <c r="G25" i="1"/>
  <c r="H25" i="1" s="1"/>
  <c r="L46" i="1" l="1"/>
  <c r="K47" i="1"/>
  <c r="G26" i="1"/>
  <c r="K48" i="1" l="1"/>
  <c r="L47" i="1"/>
  <c r="G27" i="1"/>
  <c r="H26" i="1"/>
  <c r="L48" i="1" l="1"/>
  <c r="K49" i="1"/>
  <c r="G28" i="1"/>
  <c r="H27" i="1"/>
  <c r="L49" i="1" l="1"/>
  <c r="K50" i="1"/>
  <c r="G29" i="1"/>
  <c r="H28" i="1"/>
  <c r="K51" i="1" l="1"/>
  <c r="L50" i="1"/>
  <c r="G30" i="1"/>
  <c r="H29" i="1"/>
  <c r="L51" i="1" l="1"/>
  <c r="K52" i="1"/>
  <c r="G31" i="1"/>
  <c r="H30" i="1"/>
  <c r="K53" i="1" l="1"/>
  <c r="L52" i="1"/>
  <c r="G32" i="1"/>
  <c r="H31" i="1"/>
  <c r="L53" i="1" l="1"/>
  <c r="K54" i="1"/>
  <c r="G33" i="1"/>
  <c r="H32" i="1"/>
  <c r="K55" i="1" l="1"/>
  <c r="L54" i="1"/>
  <c r="G34" i="1"/>
  <c r="H33" i="1"/>
  <c r="L55" i="1" l="1"/>
  <c r="K56" i="1"/>
  <c r="G35" i="1"/>
  <c r="H34" i="1"/>
  <c r="K57" i="1" l="1"/>
  <c r="L56" i="1"/>
  <c r="G36" i="1"/>
  <c r="H35" i="1"/>
  <c r="L57" i="1" l="1"/>
  <c r="K58" i="1"/>
  <c r="G37" i="1"/>
  <c r="H36" i="1"/>
  <c r="K59" i="1" l="1"/>
  <c r="L58" i="1"/>
  <c r="G38" i="1"/>
  <c r="H37" i="1"/>
  <c r="L59" i="1" l="1"/>
  <c r="K60" i="1"/>
  <c r="G39" i="1"/>
  <c r="H38" i="1"/>
  <c r="K61" i="1" l="1"/>
  <c r="L61" i="1" s="1"/>
  <c r="L60" i="1"/>
  <c r="G40" i="1"/>
  <c r="H39" i="1"/>
  <c r="G41" i="1" l="1"/>
  <c r="H41" i="1" s="1"/>
  <c r="H40" i="1"/>
</calcChain>
</file>

<file path=xl/sharedStrings.xml><?xml version="1.0" encoding="utf-8"?>
<sst xmlns="http://schemas.openxmlformats.org/spreadsheetml/2006/main" count="111" uniqueCount="35">
  <si>
    <t>Itens para Manutenção NHX3</t>
  </si>
  <si>
    <t>SKU</t>
  </si>
  <si>
    <t>Valor Unitário</t>
  </si>
  <si>
    <t>Consumo unitário por produto</t>
  </si>
  <si>
    <t>Total</t>
  </si>
  <si>
    <t>A216</t>
  </si>
  <si>
    <t>B615</t>
  </si>
  <si>
    <t>C064</t>
  </si>
  <si>
    <t>L022</t>
  </si>
  <si>
    <t>N245</t>
  </si>
  <si>
    <t>P112</t>
  </si>
  <si>
    <t>R116</t>
  </si>
  <si>
    <t>R221</t>
  </si>
  <si>
    <t>T045</t>
  </si>
  <si>
    <t>'</t>
  </si>
  <si>
    <t>T552</t>
  </si>
  <si>
    <t>Itens para Manutenção PDR27</t>
  </si>
  <si>
    <t>A200</t>
  </si>
  <si>
    <t>B315</t>
  </si>
  <si>
    <t>C0944</t>
  </si>
  <si>
    <t>L020</t>
  </si>
  <si>
    <t>N078</t>
  </si>
  <si>
    <t>P014</t>
  </si>
  <si>
    <t>W027</t>
  </si>
  <si>
    <t>Valor 
Unitário</t>
  </si>
  <si>
    <t>Consumo unitário 
por produto</t>
  </si>
  <si>
    <t>Porcentagem 
individual</t>
  </si>
  <si>
    <t>Porcentagem 
acumulado</t>
  </si>
  <si>
    <t>Conceito</t>
  </si>
  <si>
    <t>% do estoque</t>
  </si>
  <si>
    <t>-</t>
  </si>
  <si>
    <t>%</t>
  </si>
  <si>
    <t>A</t>
  </si>
  <si>
    <t>B</t>
  </si>
  <si>
    <t xml:space="preserve">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</si>
</sst>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A442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2" applyFont="1" applyFill="1" applyBorder="1"/>
    <xf numFmtId="0" fontId="0" fillId="2" borderId="3" xfId="0" applyFill="1" applyBorder="1" applyAlignment="1">
      <alignment horizontal="center" vertical="center"/>
    </xf>
    <xf numFmtId="166" fontId="0" fillId="2" borderId="3" xfId="1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165" fontId="0" fillId="0" borderId="0" xfId="1" applyFont="1"/>
    <xf numFmtId="9" fontId="0" fillId="0" borderId="1" xfId="0" applyNumberFormat="1" applyBorder="1"/>
    <xf numFmtId="166" fontId="0" fillId="0" borderId="4" xfId="0" applyNumberFormat="1" applyBorder="1"/>
    <xf numFmtId="164" fontId="0" fillId="0" borderId="4" xfId="0" applyNumberFormat="1" applyBorder="1"/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4" borderId="5" xfId="0" applyFill="1" applyBorder="1"/>
    <xf numFmtId="164" fontId="0" fillId="4" borderId="11" xfId="2" applyFont="1" applyFill="1" applyBorder="1"/>
    <xf numFmtId="166" fontId="0" fillId="4" borderId="8" xfId="1" applyNumberFormat="1" applyFont="1" applyFill="1" applyBorder="1" applyAlignment="1">
      <alignment horizontal="center" vertical="center"/>
    </xf>
    <xf numFmtId="164" fontId="0" fillId="4" borderId="11" xfId="0" applyNumberFormat="1" applyFill="1" applyBorder="1"/>
    <xf numFmtId="10" fontId="0" fillId="4" borderId="8" xfId="3" applyNumberFormat="1" applyFont="1" applyFill="1" applyBorder="1" applyAlignment="1">
      <alignment horizontal="center" vertical="center"/>
    </xf>
    <xf numFmtId="10" fontId="0" fillId="4" borderId="11" xfId="3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/>
    <xf numFmtId="164" fontId="0" fillId="4" borderId="12" xfId="2" applyFont="1" applyFill="1" applyBorder="1"/>
    <xf numFmtId="166" fontId="0" fillId="4" borderId="9" xfId="1" applyNumberFormat="1" applyFont="1" applyFill="1" applyBorder="1" applyAlignment="1">
      <alignment horizontal="center" vertical="center"/>
    </xf>
    <xf numFmtId="164" fontId="0" fillId="4" borderId="12" xfId="0" applyNumberFormat="1" applyFill="1" applyBorder="1"/>
    <xf numFmtId="10" fontId="0" fillId="4" borderId="9" xfId="3" applyNumberFormat="1" applyFont="1" applyFill="1" applyBorder="1" applyAlignment="1">
      <alignment horizontal="center" vertical="center"/>
    </xf>
    <xf numFmtId="10" fontId="0" fillId="4" borderId="12" xfId="3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6" xfId="0" applyFill="1" applyBorder="1"/>
    <xf numFmtId="164" fontId="0" fillId="5" borderId="12" xfId="2" applyFont="1" applyFill="1" applyBorder="1"/>
    <xf numFmtId="166" fontId="0" fillId="5" borderId="9" xfId="1" applyNumberFormat="1" applyFont="1" applyFill="1" applyBorder="1" applyAlignment="1">
      <alignment horizontal="center" vertical="center"/>
    </xf>
    <xf numFmtId="164" fontId="0" fillId="5" borderId="12" xfId="0" applyNumberFormat="1" applyFill="1" applyBorder="1"/>
    <xf numFmtId="10" fontId="0" fillId="5" borderId="9" xfId="3" applyNumberFormat="1" applyFont="1" applyFill="1" applyBorder="1" applyAlignment="1">
      <alignment horizontal="center" vertical="center"/>
    </xf>
    <xf numFmtId="10" fontId="0" fillId="5" borderId="12" xfId="3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0" fontId="0" fillId="5" borderId="12" xfId="1" applyNumberFormat="1" applyFont="1" applyFill="1" applyBorder="1" applyAlignment="1">
      <alignment horizontal="center" vertical="center"/>
    </xf>
    <xf numFmtId="0" fontId="0" fillId="6" borderId="6" xfId="0" applyFill="1" applyBorder="1"/>
    <xf numFmtId="164" fontId="0" fillId="6" borderId="12" xfId="2" applyFont="1" applyFill="1" applyBorder="1"/>
    <xf numFmtId="166" fontId="0" fillId="6" borderId="9" xfId="1" applyNumberFormat="1" applyFont="1" applyFill="1" applyBorder="1" applyAlignment="1">
      <alignment horizontal="center" vertical="center"/>
    </xf>
    <xf numFmtId="164" fontId="0" fillId="6" borderId="12" xfId="0" applyNumberFormat="1" applyFill="1" applyBorder="1"/>
    <xf numFmtId="10" fontId="0" fillId="6" borderId="9" xfId="3" applyNumberFormat="1" applyFont="1" applyFill="1" applyBorder="1" applyAlignment="1">
      <alignment horizontal="center" vertical="center"/>
    </xf>
    <xf numFmtId="10" fontId="0" fillId="6" borderId="12" xfId="3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7" xfId="0" applyFill="1" applyBorder="1"/>
    <xf numFmtId="164" fontId="0" fillId="6" borderId="13" xfId="2" applyFont="1" applyFill="1" applyBorder="1"/>
    <xf numFmtId="166" fontId="0" fillId="6" borderId="10" xfId="1" applyNumberFormat="1" applyFont="1" applyFill="1" applyBorder="1" applyAlignment="1">
      <alignment horizontal="center" vertical="center"/>
    </xf>
    <xf numFmtId="164" fontId="0" fillId="6" borderId="13" xfId="0" applyNumberFormat="1" applyFill="1" applyBorder="1"/>
    <xf numFmtId="10" fontId="0" fillId="6" borderId="10" xfId="3" applyNumberFormat="1" applyFont="1" applyFill="1" applyBorder="1" applyAlignment="1">
      <alignment horizontal="center" vertical="center"/>
    </xf>
    <xf numFmtId="10" fontId="0" fillId="6" borderId="13" xfId="3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FA4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8842966205991E-2"/>
          <c:y val="6.396802606067456E-2"/>
          <c:w val="0.89427531102180691"/>
          <c:h val="0.863275269967420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73A3C2B-7EC9-41D4-9417-7F6688239BEB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52A-405C-877F-181726C0A3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8EBD41-ACF3-4EA0-80BD-7A86EABDA525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2A-405C-877F-181726C0A3D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8D069A-DF36-4887-9CFB-E255B3A69C18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2A-405C-877F-181726C0A3D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38A096-EE32-432F-BCE4-43BA67CCEA45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2A-405C-877F-181726C0A3D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D0E46E-BB17-4842-93AA-F32C10AC3015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2A-405C-877F-181726C0A3D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8CD27AE-B2AD-4417-B971-3BE42A8F2FF6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2A-405C-877F-181726C0A3D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E33A03-400C-4255-9181-507DFE88C265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2A-405C-877F-181726C0A3D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274D24-2393-41BA-B7B0-8CBCAB4F0BA9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2A-405C-877F-181726C0A3D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197074-FBC0-462B-8F90-C78B89DFA746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2A-405C-877F-181726C0A3D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8C42054-CAF8-4B1C-91FD-9541240A0FFA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2A-405C-877F-181726C0A3D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AE4FD22-ACC0-40F9-80BF-3C8A16F5C662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52A-405C-877F-181726C0A3D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40505FE-4B9A-4492-B207-692778356270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2A-405C-877F-181726C0A3D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C011643-E15E-4C60-A77C-53E6A82E2C77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2A-405C-877F-181726C0A3D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322A394-3FA7-4419-9DFD-D53D790A7CCD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2A-405C-877F-181726C0A3D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CD9EA80-3AAA-4CD6-80F8-703190AC565E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2A-405C-877F-181726C0A3D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F4E5DB3-0441-48EC-A8EC-C83EE3C32818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2A-405C-877F-181726C0A3D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B4A070F-89ED-46AF-A388-5237B66FFABB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2A-405C-877F-181726C0A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Planilha1!$B$25:$B$41</c:f>
              <c:strCache>
                <c:ptCount val="17"/>
                <c:pt idx="0">
                  <c:v>A216</c:v>
                </c:pt>
                <c:pt idx="1">
                  <c:v>N245</c:v>
                </c:pt>
                <c:pt idx="2">
                  <c:v>C064</c:v>
                </c:pt>
                <c:pt idx="3">
                  <c:v>B315</c:v>
                </c:pt>
                <c:pt idx="4">
                  <c:v>C0944</c:v>
                </c:pt>
                <c:pt idx="5">
                  <c:v>R221</c:v>
                </c:pt>
                <c:pt idx="6">
                  <c:v>P112</c:v>
                </c:pt>
                <c:pt idx="7">
                  <c:v>R116</c:v>
                </c:pt>
                <c:pt idx="8">
                  <c:v>L020</c:v>
                </c:pt>
                <c:pt idx="9">
                  <c:v>T045</c:v>
                </c:pt>
                <c:pt idx="10">
                  <c:v>B615</c:v>
                </c:pt>
                <c:pt idx="11">
                  <c:v>L022</c:v>
                </c:pt>
                <c:pt idx="12">
                  <c:v>N078</c:v>
                </c:pt>
                <c:pt idx="13">
                  <c:v>T552</c:v>
                </c:pt>
                <c:pt idx="14">
                  <c:v>A200</c:v>
                </c:pt>
                <c:pt idx="15">
                  <c:v>W027</c:v>
                </c:pt>
                <c:pt idx="16">
                  <c:v>P014</c:v>
                </c:pt>
              </c:strCache>
            </c:strRef>
          </c:cat>
          <c:val>
            <c:numRef>
              <c:f>Planilha1!$F$25:$F$41</c:f>
              <c:numCache>
                <c:formatCode>0.00%</c:formatCode>
                <c:ptCount val="17"/>
                <c:pt idx="0">
                  <c:v>0.29149265438510946</c:v>
                </c:pt>
                <c:pt idx="1">
                  <c:v>0.26499332216828136</c:v>
                </c:pt>
                <c:pt idx="2">
                  <c:v>8.2664666850395363E-2</c:v>
                </c:pt>
                <c:pt idx="3">
                  <c:v>7.2873163596277366E-2</c:v>
                </c:pt>
                <c:pt idx="4">
                  <c:v>6.7573297152911743E-2</c:v>
                </c:pt>
                <c:pt idx="5">
                  <c:v>6.5188357253397208E-2</c:v>
                </c:pt>
                <c:pt idx="6">
                  <c:v>4.7698797990290642E-2</c:v>
                </c:pt>
                <c:pt idx="7">
                  <c:v>3.9748998325242202E-2</c:v>
                </c:pt>
                <c:pt idx="8">
                  <c:v>2.3173666023616202E-2</c:v>
                </c:pt>
                <c:pt idx="9">
                  <c:v>1.3965148078268427E-2</c:v>
                </c:pt>
                <c:pt idx="10">
                  <c:v>1.1593457844862308E-2</c:v>
                </c:pt>
                <c:pt idx="11">
                  <c:v>7.2873163596277367E-3</c:v>
                </c:pt>
                <c:pt idx="12">
                  <c:v>6.2008437387377829E-3</c:v>
                </c:pt>
                <c:pt idx="13">
                  <c:v>3.4449131881876573E-3</c:v>
                </c:pt>
                <c:pt idx="14">
                  <c:v>1.2719679464077505E-3</c:v>
                </c:pt>
                <c:pt idx="15">
                  <c:v>7.4807614848105826E-4</c:v>
                </c:pt>
                <c:pt idx="16">
                  <c:v>8.1352949905662365E-5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Planilha1!$H$25:$H$41</c15:f>
                <c15:dlblRangeCache>
                  <c:ptCount val="17"/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C </c:v>
                  </c:pt>
                  <c:pt idx="9">
                    <c:v>C </c:v>
                  </c:pt>
                  <c:pt idx="10">
                    <c:v>C </c:v>
                  </c:pt>
                  <c:pt idx="11">
                    <c:v>C </c:v>
                  </c:pt>
                  <c:pt idx="12">
                    <c:v>C </c:v>
                  </c:pt>
                  <c:pt idx="13">
                    <c:v>C </c:v>
                  </c:pt>
                  <c:pt idx="14">
                    <c:v>C </c:v>
                  </c:pt>
                  <c:pt idx="15">
                    <c:v>C </c:v>
                  </c:pt>
                  <c:pt idx="16">
                    <c:v>C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2A-405C-877F-181726C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579039"/>
        <c:axId val="7606436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Planilha1!$G$25:$G$41</c:f>
              <c:numCache>
                <c:formatCode>0.00%</c:formatCode>
                <c:ptCount val="17"/>
                <c:pt idx="0">
                  <c:v>0.29149265438510946</c:v>
                </c:pt>
                <c:pt idx="1">
                  <c:v>0.55648597655339083</c:v>
                </c:pt>
                <c:pt idx="2">
                  <c:v>0.63915064340378613</c:v>
                </c:pt>
                <c:pt idx="3">
                  <c:v>0.71202380700006351</c:v>
                </c:pt>
                <c:pt idx="4">
                  <c:v>0.77959710415297523</c:v>
                </c:pt>
                <c:pt idx="5">
                  <c:v>0.84478546140637245</c:v>
                </c:pt>
                <c:pt idx="6">
                  <c:v>0.89248425939666309</c:v>
                </c:pt>
                <c:pt idx="7">
                  <c:v>0.93223325772190524</c:v>
                </c:pt>
                <c:pt idx="8">
                  <c:v>0.95540692374552139</c:v>
                </c:pt>
                <c:pt idx="9">
                  <c:v>0.96937207182378982</c:v>
                </c:pt>
                <c:pt idx="10">
                  <c:v>0.98096552966865214</c:v>
                </c:pt>
                <c:pt idx="11">
                  <c:v>0.9882528460282799</c:v>
                </c:pt>
                <c:pt idx="12">
                  <c:v>0.99445368976701765</c:v>
                </c:pt>
                <c:pt idx="13">
                  <c:v>0.99789860295520527</c:v>
                </c:pt>
                <c:pt idx="14">
                  <c:v>0.99917057090161299</c:v>
                </c:pt>
                <c:pt idx="15">
                  <c:v>0.99991864705009403</c:v>
                </c:pt>
                <c:pt idx="16">
                  <c:v>0.99999999999999967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A-405C-877F-181726C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79039"/>
        <c:axId val="76064367"/>
      </c:lineChart>
      <c:catAx>
        <c:axId val="21375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4367"/>
        <c:crosses val="autoZero"/>
        <c:auto val="1"/>
        <c:lblAlgn val="ctr"/>
        <c:lblOffset val="100"/>
        <c:noMultiLvlLbl val="0"/>
      </c:catAx>
      <c:valAx>
        <c:axId val="76064367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7903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23</xdr:row>
      <xdr:rowOff>9525</xdr:rowOff>
    </xdr:from>
    <xdr:to>
      <xdr:col>21</xdr:col>
      <xdr:colOff>438150</xdr:colOff>
      <xdr:row>41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75759F6-E411-F158-3EA8-9CFD79C1F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1"/>
  <sheetViews>
    <sheetView tabSelected="1" topLeftCell="F22" workbookViewId="0">
      <selection activeCell="F44" sqref="F44:M61"/>
    </sheetView>
  </sheetViews>
  <sheetFormatPr defaultRowHeight="15" x14ac:dyDescent="0.25"/>
  <cols>
    <col min="3" max="3" width="10.5703125" customWidth="1"/>
    <col min="4" max="4" width="16.7109375" customWidth="1"/>
    <col min="5" max="5" width="14.28515625" bestFit="1" customWidth="1"/>
    <col min="6" max="6" width="13.42578125" customWidth="1"/>
    <col min="7" max="7" width="14" customWidth="1"/>
    <col min="8" max="8" width="9.5703125" customWidth="1"/>
    <col min="9" max="9" width="13.140625" bestFit="1" customWidth="1"/>
  </cols>
  <sheetData>
    <row r="1" spans="2:6" x14ac:dyDescent="0.25">
      <c r="B1" s="60" t="s">
        <v>0</v>
      </c>
      <c r="C1" s="60"/>
      <c r="D1" s="60"/>
    </row>
    <row r="2" spans="2:6" x14ac:dyDescent="0.25">
      <c r="B2" s="4" t="s">
        <v>1</v>
      </c>
      <c r="C2" s="4" t="s">
        <v>2</v>
      </c>
      <c r="D2" s="7" t="s">
        <v>3</v>
      </c>
      <c r="E2" s="4" t="s">
        <v>4</v>
      </c>
    </row>
    <row r="3" spans="2:6" x14ac:dyDescent="0.25">
      <c r="B3" s="5" t="s">
        <v>5</v>
      </c>
      <c r="C3" s="6">
        <v>1</v>
      </c>
      <c r="D3" s="8">
        <v>22000</v>
      </c>
      <c r="E3" s="9">
        <f t="shared" ref="E3:E12" si="0">C3*D3</f>
        <v>22000</v>
      </c>
    </row>
    <row r="4" spans="2:6" x14ac:dyDescent="0.25">
      <c r="B4" s="5" t="s">
        <v>6</v>
      </c>
      <c r="C4" s="6">
        <v>0.25</v>
      </c>
      <c r="D4" s="8">
        <v>3500</v>
      </c>
      <c r="E4" s="9">
        <f t="shared" si="0"/>
        <v>875</v>
      </c>
    </row>
    <row r="5" spans="2:6" x14ac:dyDescent="0.25">
      <c r="B5" s="5" t="s">
        <v>7</v>
      </c>
      <c r="C5" s="6">
        <v>4.25</v>
      </c>
      <c r="D5" s="8">
        <v>1468</v>
      </c>
      <c r="E5" s="9">
        <f t="shared" si="0"/>
        <v>6239</v>
      </c>
    </row>
    <row r="6" spans="2:6" x14ac:dyDescent="0.25">
      <c r="B6" s="5" t="s">
        <v>8</v>
      </c>
      <c r="C6" s="6">
        <v>1.25</v>
      </c>
      <c r="D6" s="8">
        <v>440</v>
      </c>
      <c r="E6" s="9">
        <f t="shared" si="0"/>
        <v>550</v>
      </c>
    </row>
    <row r="7" spans="2:6" x14ac:dyDescent="0.25">
      <c r="B7" s="5" t="s">
        <v>9</v>
      </c>
      <c r="C7" s="6">
        <v>0.5</v>
      </c>
      <c r="D7" s="8">
        <v>40000</v>
      </c>
      <c r="E7" s="9">
        <f t="shared" si="0"/>
        <v>20000</v>
      </c>
    </row>
    <row r="8" spans="2:6" x14ac:dyDescent="0.25">
      <c r="B8" s="5" t="s">
        <v>10</v>
      </c>
      <c r="C8" s="6">
        <v>2.25</v>
      </c>
      <c r="D8" s="8">
        <v>1600</v>
      </c>
      <c r="E8" s="9">
        <f t="shared" si="0"/>
        <v>3600</v>
      </c>
    </row>
    <row r="9" spans="2:6" x14ac:dyDescent="0.25">
      <c r="B9" s="5" t="s">
        <v>11</v>
      </c>
      <c r="C9" s="6">
        <v>0.12</v>
      </c>
      <c r="D9" s="8">
        <v>25000</v>
      </c>
      <c r="E9" s="9">
        <f t="shared" si="0"/>
        <v>3000</v>
      </c>
    </row>
    <row r="10" spans="2:6" x14ac:dyDescent="0.25">
      <c r="B10" s="5" t="s">
        <v>12</v>
      </c>
      <c r="C10" s="6">
        <v>12</v>
      </c>
      <c r="D10" s="8">
        <v>410</v>
      </c>
      <c r="E10" s="9">
        <f t="shared" si="0"/>
        <v>4920</v>
      </c>
    </row>
    <row r="11" spans="2:6" x14ac:dyDescent="0.25">
      <c r="B11" s="5" t="s">
        <v>13</v>
      </c>
      <c r="C11" s="6">
        <v>8.5</v>
      </c>
      <c r="D11" s="8">
        <v>124</v>
      </c>
      <c r="E11" s="9">
        <f t="shared" si="0"/>
        <v>1054</v>
      </c>
      <c r="F11" s="2" t="s">
        <v>14</v>
      </c>
    </row>
    <row r="12" spans="2:6" x14ac:dyDescent="0.25">
      <c r="B12" s="5" t="s">
        <v>15</v>
      </c>
      <c r="C12" s="6">
        <v>26</v>
      </c>
      <c r="D12" s="8">
        <v>10</v>
      </c>
      <c r="E12" s="9">
        <f t="shared" si="0"/>
        <v>260</v>
      </c>
    </row>
    <row r="13" spans="2:6" x14ac:dyDescent="0.25">
      <c r="E13" s="1">
        <f>SUM(E3:E12)</f>
        <v>62498</v>
      </c>
    </row>
    <row r="14" spans="2:6" x14ac:dyDescent="0.25">
      <c r="B14" s="60" t="s">
        <v>16</v>
      </c>
      <c r="C14" s="60"/>
      <c r="D14" s="60"/>
      <c r="E14" s="1"/>
    </row>
    <row r="15" spans="2:6" x14ac:dyDescent="0.25">
      <c r="B15" s="4" t="s">
        <v>1</v>
      </c>
      <c r="C15" s="4" t="s">
        <v>2</v>
      </c>
      <c r="D15" s="7" t="s">
        <v>3</v>
      </c>
      <c r="E15" s="4" t="s">
        <v>4</v>
      </c>
    </row>
    <row r="16" spans="2:6" x14ac:dyDescent="0.25">
      <c r="B16" s="5" t="s">
        <v>17</v>
      </c>
      <c r="C16" s="6">
        <v>0.32</v>
      </c>
      <c r="D16" s="8">
        <v>300</v>
      </c>
      <c r="E16" s="9">
        <f t="shared" ref="E16:E22" si="1">C16*D16</f>
        <v>96</v>
      </c>
    </row>
    <row r="17" spans="2:12" x14ac:dyDescent="0.25">
      <c r="B17" s="5" t="s">
        <v>18</v>
      </c>
      <c r="C17" s="6">
        <v>2.2000000000000002</v>
      </c>
      <c r="D17" s="8">
        <v>2500</v>
      </c>
      <c r="E17" s="9">
        <f t="shared" si="1"/>
        <v>5500</v>
      </c>
    </row>
    <row r="18" spans="2:12" x14ac:dyDescent="0.25">
      <c r="B18" s="5" t="s">
        <v>19</v>
      </c>
      <c r="C18" s="6">
        <v>51</v>
      </c>
      <c r="D18" s="8">
        <v>100</v>
      </c>
      <c r="E18" s="9">
        <f t="shared" si="1"/>
        <v>5100</v>
      </c>
    </row>
    <row r="19" spans="2:12" x14ac:dyDescent="0.25">
      <c r="B19" s="5" t="s">
        <v>20</v>
      </c>
      <c r="C19" s="6">
        <v>5.3</v>
      </c>
      <c r="D19" s="8">
        <v>330</v>
      </c>
      <c r="E19" s="9">
        <f t="shared" si="1"/>
        <v>1749</v>
      </c>
    </row>
    <row r="20" spans="2:12" x14ac:dyDescent="0.25">
      <c r="B20" s="5" t="s">
        <v>21</v>
      </c>
      <c r="C20" s="6">
        <v>0.75</v>
      </c>
      <c r="D20" s="8">
        <v>624</v>
      </c>
      <c r="E20" s="9">
        <f t="shared" si="1"/>
        <v>468</v>
      </c>
    </row>
    <row r="21" spans="2:12" x14ac:dyDescent="0.25">
      <c r="B21" s="5" t="s">
        <v>22</v>
      </c>
      <c r="C21" s="6">
        <v>6.14</v>
      </c>
      <c r="D21" s="8">
        <v>1</v>
      </c>
      <c r="E21" s="9">
        <f t="shared" si="1"/>
        <v>6.14</v>
      </c>
    </row>
    <row r="22" spans="2:12" x14ac:dyDescent="0.25">
      <c r="B22" s="5" t="s">
        <v>23</v>
      </c>
      <c r="C22" s="6">
        <v>9.41</v>
      </c>
      <c r="D22" s="8">
        <v>6</v>
      </c>
      <c r="E22" s="9">
        <f t="shared" si="1"/>
        <v>56.46</v>
      </c>
    </row>
    <row r="23" spans="2:12" ht="15.75" thickBot="1" x14ac:dyDescent="0.3">
      <c r="B23" s="3"/>
      <c r="C23" s="3"/>
      <c r="D23" s="3"/>
    </row>
    <row r="24" spans="2:12" ht="45.75" thickBot="1" x14ac:dyDescent="0.3">
      <c r="B24" s="15" t="s">
        <v>1</v>
      </c>
      <c r="C24" s="16" t="s">
        <v>24</v>
      </c>
      <c r="D24" s="17" t="s">
        <v>25</v>
      </c>
      <c r="E24" s="18" t="s">
        <v>4</v>
      </c>
      <c r="F24" s="16" t="s">
        <v>26</v>
      </c>
      <c r="G24" s="16" t="s">
        <v>27</v>
      </c>
      <c r="H24" s="18" t="s">
        <v>28</v>
      </c>
      <c r="I24" s="19" t="s">
        <v>29</v>
      </c>
    </row>
    <row r="25" spans="2:12" x14ac:dyDescent="0.25">
      <c r="B25" s="20" t="s">
        <v>5</v>
      </c>
      <c r="C25" s="21">
        <v>1</v>
      </c>
      <c r="D25" s="22">
        <v>22000</v>
      </c>
      <c r="E25" s="23">
        <f t="shared" ref="E25:E41" si="2">C25*D25</f>
        <v>22000</v>
      </c>
      <c r="F25" s="24">
        <f>E25/$E$42</f>
        <v>0.29149265438510946</v>
      </c>
      <c r="G25" s="25">
        <f>F25</f>
        <v>0.29149265438510946</v>
      </c>
      <c r="H25" s="26" t="str">
        <f>IF(G25&lt;$C$45,$B$45,IF(G25&lt;$C$46,$B$46,$B$47))</f>
        <v>A</v>
      </c>
      <c r="I25" s="27" t="s">
        <v>30</v>
      </c>
    </row>
    <row r="26" spans="2:12" x14ac:dyDescent="0.25">
      <c r="B26" s="28" t="s">
        <v>9</v>
      </c>
      <c r="C26" s="29">
        <v>0.5</v>
      </c>
      <c r="D26" s="30">
        <v>40000</v>
      </c>
      <c r="E26" s="31">
        <f t="shared" si="2"/>
        <v>20000</v>
      </c>
      <c r="F26" s="32">
        <f>E26/$E$42</f>
        <v>0.26499332216828136</v>
      </c>
      <c r="G26" s="33">
        <f>SUM(G25,F26)</f>
        <v>0.55648597655339083</v>
      </c>
      <c r="H26" s="34" t="str">
        <f t="shared" ref="H26:H41" si="3">IF(G26&lt;$C$45,$B$45,IF(G26&lt;$C$46,$B$46,$B$47))</f>
        <v>A</v>
      </c>
      <c r="I26" s="35" t="s">
        <v>30</v>
      </c>
    </row>
    <row r="27" spans="2:12" x14ac:dyDescent="0.25">
      <c r="B27" s="28" t="s">
        <v>7</v>
      </c>
      <c r="C27" s="29">
        <v>4.25</v>
      </c>
      <c r="D27" s="30">
        <v>1468</v>
      </c>
      <c r="E27" s="31">
        <f t="shared" si="2"/>
        <v>6239</v>
      </c>
      <c r="F27" s="32">
        <f t="shared" ref="F27:F41" si="4">E27/$E$42</f>
        <v>8.2664666850395363E-2</v>
      </c>
      <c r="G27" s="33">
        <f>SUM(G26,F27)</f>
        <v>0.63915064340378613</v>
      </c>
      <c r="H27" s="34" t="str">
        <f t="shared" si="3"/>
        <v>A</v>
      </c>
      <c r="I27" s="35" t="s">
        <v>30</v>
      </c>
    </row>
    <row r="28" spans="2:12" x14ac:dyDescent="0.25">
      <c r="B28" s="28" t="s">
        <v>18</v>
      </c>
      <c r="C28" s="29">
        <v>2.2000000000000002</v>
      </c>
      <c r="D28" s="30">
        <v>2500</v>
      </c>
      <c r="E28" s="31">
        <f t="shared" si="2"/>
        <v>5500</v>
      </c>
      <c r="F28" s="32">
        <f t="shared" si="4"/>
        <v>7.2873163596277366E-2</v>
      </c>
      <c r="G28" s="33">
        <f t="shared" ref="G28:G41" si="5">SUM(G27,F28)</f>
        <v>0.71202380700006351</v>
      </c>
      <c r="H28" s="34" t="str">
        <f t="shared" si="3"/>
        <v>A</v>
      </c>
      <c r="I28" s="35" t="s">
        <v>30</v>
      </c>
    </row>
    <row r="29" spans="2:12" x14ac:dyDescent="0.25">
      <c r="B29" s="28" t="s">
        <v>19</v>
      </c>
      <c r="C29" s="29">
        <v>51</v>
      </c>
      <c r="D29" s="30">
        <v>100</v>
      </c>
      <c r="E29" s="31">
        <f t="shared" si="2"/>
        <v>5100</v>
      </c>
      <c r="F29" s="32">
        <f t="shared" si="4"/>
        <v>6.7573297152911743E-2</v>
      </c>
      <c r="G29" s="33">
        <f t="shared" si="5"/>
        <v>0.77959710415297523</v>
      </c>
      <c r="H29" s="34" t="str">
        <f t="shared" si="3"/>
        <v>A</v>
      </c>
      <c r="I29" s="33">
        <f>(5*100)/17/100</f>
        <v>0.29411764705882354</v>
      </c>
    </row>
    <row r="30" spans="2:12" x14ac:dyDescent="0.25">
      <c r="B30" s="36" t="s">
        <v>12</v>
      </c>
      <c r="C30" s="37">
        <v>12</v>
      </c>
      <c r="D30" s="38">
        <v>410</v>
      </c>
      <c r="E30" s="39">
        <f t="shared" si="2"/>
        <v>4920</v>
      </c>
      <c r="F30" s="40">
        <f t="shared" si="4"/>
        <v>6.5188357253397208E-2</v>
      </c>
      <c r="G30" s="41">
        <f t="shared" si="5"/>
        <v>0.84478546140637245</v>
      </c>
      <c r="H30" s="42" t="str">
        <f t="shared" si="3"/>
        <v>B</v>
      </c>
      <c r="I30" s="43" t="s">
        <v>30</v>
      </c>
    </row>
    <row r="31" spans="2:12" x14ac:dyDescent="0.25">
      <c r="B31" s="36" t="s">
        <v>10</v>
      </c>
      <c r="C31" s="37">
        <v>2.25</v>
      </c>
      <c r="D31" s="38">
        <v>1600</v>
      </c>
      <c r="E31" s="39">
        <f t="shared" si="2"/>
        <v>3600</v>
      </c>
      <c r="F31" s="40">
        <f t="shared" si="4"/>
        <v>4.7698797990290642E-2</v>
      </c>
      <c r="G31" s="41">
        <f t="shared" si="5"/>
        <v>0.89248425939666309</v>
      </c>
      <c r="H31" s="42" t="str">
        <f t="shared" si="3"/>
        <v>B</v>
      </c>
      <c r="I31" s="43" t="s">
        <v>30</v>
      </c>
    </row>
    <row r="32" spans="2:12" x14ac:dyDescent="0.25">
      <c r="B32" s="36" t="s">
        <v>11</v>
      </c>
      <c r="C32" s="37">
        <v>0.12</v>
      </c>
      <c r="D32" s="38">
        <v>25000</v>
      </c>
      <c r="E32" s="39">
        <f t="shared" si="2"/>
        <v>3000</v>
      </c>
      <c r="F32" s="40">
        <f t="shared" si="4"/>
        <v>3.9748998325242202E-2</v>
      </c>
      <c r="G32" s="41">
        <f t="shared" si="5"/>
        <v>0.93223325772190524</v>
      </c>
      <c r="H32" s="42" t="str">
        <f t="shared" si="3"/>
        <v>B</v>
      </c>
      <c r="I32" s="44">
        <f>3/17</f>
        <v>0.17647058823529413</v>
      </c>
      <c r="L32" s="11"/>
    </row>
    <row r="33" spans="2:13" x14ac:dyDescent="0.25">
      <c r="B33" s="45" t="s">
        <v>20</v>
      </c>
      <c r="C33" s="46">
        <v>5.3</v>
      </c>
      <c r="D33" s="47">
        <v>330</v>
      </c>
      <c r="E33" s="48">
        <f t="shared" si="2"/>
        <v>1749</v>
      </c>
      <c r="F33" s="49">
        <f t="shared" si="4"/>
        <v>2.3173666023616202E-2</v>
      </c>
      <c r="G33" s="50">
        <f t="shared" si="5"/>
        <v>0.95540692374552139</v>
      </c>
      <c r="H33" s="51" t="str">
        <f t="shared" si="3"/>
        <v xml:space="preserve">C </v>
      </c>
      <c r="I33" s="50" t="s">
        <v>30</v>
      </c>
      <c r="L33" s="11"/>
    </row>
    <row r="34" spans="2:13" x14ac:dyDescent="0.25">
      <c r="B34" s="45" t="s">
        <v>13</v>
      </c>
      <c r="C34" s="46">
        <v>8.5</v>
      </c>
      <c r="D34" s="47">
        <v>124</v>
      </c>
      <c r="E34" s="48">
        <f t="shared" si="2"/>
        <v>1054</v>
      </c>
      <c r="F34" s="49">
        <f t="shared" si="4"/>
        <v>1.3965148078268427E-2</v>
      </c>
      <c r="G34" s="50">
        <f t="shared" si="5"/>
        <v>0.96937207182378982</v>
      </c>
      <c r="H34" s="51" t="str">
        <f t="shared" si="3"/>
        <v xml:space="preserve">C </v>
      </c>
      <c r="I34" s="52" t="s">
        <v>30</v>
      </c>
      <c r="L34" s="11"/>
    </row>
    <row r="35" spans="2:13" x14ac:dyDescent="0.25">
      <c r="B35" s="45" t="s">
        <v>6</v>
      </c>
      <c r="C35" s="46">
        <v>0.25</v>
      </c>
      <c r="D35" s="47">
        <v>3500</v>
      </c>
      <c r="E35" s="48">
        <f t="shared" si="2"/>
        <v>875</v>
      </c>
      <c r="F35" s="49">
        <f t="shared" si="4"/>
        <v>1.1593457844862308E-2</v>
      </c>
      <c r="G35" s="50">
        <f t="shared" si="5"/>
        <v>0.98096552966865214</v>
      </c>
      <c r="H35" s="51" t="str">
        <f t="shared" si="3"/>
        <v xml:space="preserve">C </v>
      </c>
      <c r="I35" s="52" t="s">
        <v>30</v>
      </c>
    </row>
    <row r="36" spans="2:13" x14ac:dyDescent="0.25">
      <c r="B36" s="45" t="s">
        <v>8</v>
      </c>
      <c r="C36" s="46">
        <v>1.25</v>
      </c>
      <c r="D36" s="47">
        <v>440</v>
      </c>
      <c r="E36" s="48">
        <f t="shared" si="2"/>
        <v>550</v>
      </c>
      <c r="F36" s="49">
        <f t="shared" si="4"/>
        <v>7.2873163596277367E-3</v>
      </c>
      <c r="G36" s="50">
        <f t="shared" si="5"/>
        <v>0.9882528460282799</v>
      </c>
      <c r="H36" s="51" t="str">
        <f t="shared" si="3"/>
        <v xml:space="preserve">C </v>
      </c>
      <c r="I36" s="52" t="s">
        <v>30</v>
      </c>
    </row>
    <row r="37" spans="2:13" x14ac:dyDescent="0.25">
      <c r="B37" s="45" t="s">
        <v>21</v>
      </c>
      <c r="C37" s="46">
        <v>0.75</v>
      </c>
      <c r="D37" s="47">
        <v>624</v>
      </c>
      <c r="E37" s="48">
        <f t="shared" si="2"/>
        <v>468</v>
      </c>
      <c r="F37" s="49">
        <f t="shared" si="4"/>
        <v>6.2008437387377829E-3</v>
      </c>
      <c r="G37" s="50">
        <f t="shared" si="5"/>
        <v>0.99445368976701765</v>
      </c>
      <c r="H37" s="51" t="str">
        <f t="shared" si="3"/>
        <v xml:space="preserve">C </v>
      </c>
      <c r="I37" s="52" t="s">
        <v>30</v>
      </c>
    </row>
    <row r="38" spans="2:13" x14ac:dyDescent="0.25">
      <c r="B38" s="45" t="s">
        <v>15</v>
      </c>
      <c r="C38" s="46">
        <v>26</v>
      </c>
      <c r="D38" s="47">
        <v>10</v>
      </c>
      <c r="E38" s="48">
        <f t="shared" si="2"/>
        <v>260</v>
      </c>
      <c r="F38" s="49">
        <f t="shared" si="4"/>
        <v>3.4449131881876573E-3</v>
      </c>
      <c r="G38" s="50">
        <f t="shared" si="5"/>
        <v>0.99789860295520527</v>
      </c>
      <c r="H38" s="51" t="str">
        <f t="shared" si="3"/>
        <v xml:space="preserve">C </v>
      </c>
      <c r="I38" s="52" t="s">
        <v>30</v>
      </c>
    </row>
    <row r="39" spans="2:13" x14ac:dyDescent="0.25">
      <c r="B39" s="45" t="s">
        <v>17</v>
      </c>
      <c r="C39" s="46">
        <v>0.32</v>
      </c>
      <c r="D39" s="47">
        <v>300</v>
      </c>
      <c r="E39" s="48">
        <f t="shared" si="2"/>
        <v>96</v>
      </c>
      <c r="F39" s="49">
        <f t="shared" si="4"/>
        <v>1.2719679464077505E-3</v>
      </c>
      <c r="G39" s="50">
        <f t="shared" si="5"/>
        <v>0.99917057090161299</v>
      </c>
      <c r="H39" s="51" t="str">
        <f t="shared" si="3"/>
        <v xml:space="preserve">C </v>
      </c>
      <c r="I39" s="52" t="s">
        <v>30</v>
      </c>
    </row>
    <row r="40" spans="2:13" x14ac:dyDescent="0.25">
      <c r="B40" s="45" t="s">
        <v>23</v>
      </c>
      <c r="C40" s="46">
        <v>9.41</v>
      </c>
      <c r="D40" s="47">
        <v>6</v>
      </c>
      <c r="E40" s="48">
        <f t="shared" si="2"/>
        <v>56.46</v>
      </c>
      <c r="F40" s="49">
        <f t="shared" si="4"/>
        <v>7.4807614848105826E-4</v>
      </c>
      <c r="G40" s="50">
        <f t="shared" si="5"/>
        <v>0.99991864705009403</v>
      </c>
      <c r="H40" s="51" t="str">
        <f t="shared" si="3"/>
        <v xml:space="preserve">C </v>
      </c>
      <c r="I40" s="52" t="s">
        <v>30</v>
      </c>
    </row>
    <row r="41" spans="2:13" ht="15.75" thickBot="1" x14ac:dyDescent="0.3">
      <c r="B41" s="53" t="s">
        <v>22</v>
      </c>
      <c r="C41" s="54">
        <v>6.14</v>
      </c>
      <c r="D41" s="55">
        <v>1</v>
      </c>
      <c r="E41" s="56">
        <f t="shared" si="2"/>
        <v>6.14</v>
      </c>
      <c r="F41" s="57">
        <f t="shared" si="4"/>
        <v>8.1352949905662365E-5</v>
      </c>
      <c r="G41" s="58">
        <f t="shared" si="5"/>
        <v>0.99999999999999967</v>
      </c>
      <c r="H41" s="59" t="str">
        <f t="shared" si="3"/>
        <v xml:space="preserve">C </v>
      </c>
      <c r="I41" s="58">
        <f>(8*100)/17/100</f>
        <v>0.4705882352941177</v>
      </c>
    </row>
    <row r="42" spans="2:13" x14ac:dyDescent="0.25">
      <c r="D42" s="13">
        <f>SUM(D25:D41)</f>
        <v>98413</v>
      </c>
      <c r="E42" s="14">
        <f>SUM(E25:E41)</f>
        <v>75473.600000000006</v>
      </c>
      <c r="F42" s="11"/>
    </row>
    <row r="43" spans="2:13" ht="15.75" thickBot="1" x14ac:dyDescent="0.3"/>
    <row r="44" spans="2:13" ht="60.75" thickBot="1" x14ac:dyDescent="0.3">
      <c r="B44" s="10" t="s">
        <v>28</v>
      </c>
      <c r="C44" s="10" t="s">
        <v>31</v>
      </c>
      <c r="F44" s="15" t="s">
        <v>1</v>
      </c>
      <c r="G44" s="16" t="s">
        <v>24</v>
      </c>
      <c r="H44" s="17" t="s">
        <v>25</v>
      </c>
      <c r="I44" s="18" t="s">
        <v>4</v>
      </c>
      <c r="J44" s="16" t="s">
        <v>26</v>
      </c>
      <c r="K44" s="16" t="s">
        <v>27</v>
      </c>
      <c r="L44" s="18" t="s">
        <v>28</v>
      </c>
      <c r="M44" s="19" t="s">
        <v>29</v>
      </c>
    </row>
    <row r="45" spans="2:13" x14ac:dyDescent="0.25">
      <c r="B45" s="10" t="s">
        <v>32</v>
      </c>
      <c r="C45" s="12">
        <v>0.8</v>
      </c>
      <c r="F45" s="20" t="s">
        <v>5</v>
      </c>
      <c r="G45" s="21">
        <v>1</v>
      </c>
      <c r="H45" s="22">
        <v>22000</v>
      </c>
      <c r="I45" s="23">
        <f t="shared" ref="I45:I61" si="6">G45*H45</f>
        <v>22000</v>
      </c>
      <c r="J45" s="24">
        <f>I45/$E$42</f>
        <v>0.29149265438510946</v>
      </c>
      <c r="K45" s="25">
        <f>J45</f>
        <v>0.29149265438510946</v>
      </c>
      <c r="L45" s="26" t="str">
        <f>IF(K45&lt;$C$45,$B$45,IF(K45&lt;$C$46,$B$46,$B$47))</f>
        <v>A</v>
      </c>
      <c r="M45" s="27" t="s">
        <v>30</v>
      </c>
    </row>
    <row r="46" spans="2:13" x14ac:dyDescent="0.25">
      <c r="B46" s="10" t="s">
        <v>33</v>
      </c>
      <c r="C46" s="12">
        <v>0.95</v>
      </c>
      <c r="F46" s="28" t="s">
        <v>9</v>
      </c>
      <c r="G46" s="29">
        <v>0.5</v>
      </c>
      <c r="H46" s="30">
        <v>40000</v>
      </c>
      <c r="I46" s="31">
        <f t="shared" si="6"/>
        <v>20000</v>
      </c>
      <c r="J46" s="32">
        <f>I46/$E$42</f>
        <v>0.26499332216828136</v>
      </c>
      <c r="K46" s="33">
        <f>SUM(K45,J46)</f>
        <v>0.55648597655339083</v>
      </c>
      <c r="L46" s="34" t="str">
        <f t="shared" ref="L46:L61" si="7">IF(K46&lt;$C$45,$B$45,IF(K46&lt;$C$46,$B$46,$B$47))</f>
        <v>A</v>
      </c>
      <c r="M46" s="35" t="s">
        <v>30</v>
      </c>
    </row>
    <row r="47" spans="2:13" x14ac:dyDescent="0.25">
      <c r="B47" s="10" t="s">
        <v>34</v>
      </c>
      <c r="C47" s="12">
        <v>1</v>
      </c>
      <c r="F47" s="28" t="s">
        <v>7</v>
      </c>
      <c r="G47" s="29">
        <v>4.25</v>
      </c>
      <c r="H47" s="30">
        <v>1468</v>
      </c>
      <c r="I47" s="31">
        <f t="shared" si="6"/>
        <v>6239</v>
      </c>
      <c r="J47" s="32">
        <f t="shared" ref="J47:J61" si="8">I47/$E$42</f>
        <v>8.2664666850395363E-2</v>
      </c>
      <c r="K47" s="33">
        <f>SUM(K46,J47)</f>
        <v>0.63915064340378613</v>
      </c>
      <c r="L47" s="34" t="str">
        <f t="shared" si="7"/>
        <v>A</v>
      </c>
      <c r="M47" s="35" t="s">
        <v>30</v>
      </c>
    </row>
    <row r="48" spans="2:13" x14ac:dyDescent="0.25">
      <c r="F48" s="28" t="s">
        <v>18</v>
      </c>
      <c r="G48" s="29">
        <v>2.2000000000000002</v>
      </c>
      <c r="H48" s="30">
        <v>2500</v>
      </c>
      <c r="I48" s="31">
        <f t="shared" si="6"/>
        <v>5500</v>
      </c>
      <c r="J48" s="32">
        <f t="shared" si="8"/>
        <v>7.2873163596277366E-2</v>
      </c>
      <c r="K48" s="33">
        <f t="shared" ref="K48:K61" si="9">SUM(K47,J48)</f>
        <v>0.71202380700006351</v>
      </c>
      <c r="L48" s="34" t="str">
        <f t="shared" si="7"/>
        <v>A</v>
      </c>
      <c r="M48" s="35" t="s">
        <v>30</v>
      </c>
    </row>
    <row r="49" spans="6:13" x14ac:dyDescent="0.25">
      <c r="F49" s="28" t="s">
        <v>19</v>
      </c>
      <c r="G49" s="29">
        <v>51</v>
      </c>
      <c r="H49" s="30">
        <v>100</v>
      </c>
      <c r="I49" s="31">
        <f t="shared" si="6"/>
        <v>5100</v>
      </c>
      <c r="J49" s="32">
        <f t="shared" si="8"/>
        <v>6.7573297152911743E-2</v>
      </c>
      <c r="K49" s="33">
        <f t="shared" si="9"/>
        <v>0.77959710415297523</v>
      </c>
      <c r="L49" s="34" t="str">
        <f t="shared" si="7"/>
        <v>A</v>
      </c>
      <c r="M49" s="33">
        <f>(5*100)/17/100</f>
        <v>0.29411764705882354</v>
      </c>
    </row>
    <row r="50" spans="6:13" x14ac:dyDescent="0.25">
      <c r="F50" s="36" t="s">
        <v>12</v>
      </c>
      <c r="G50" s="37">
        <v>12</v>
      </c>
      <c r="H50" s="38">
        <v>410</v>
      </c>
      <c r="I50" s="39">
        <f t="shared" si="6"/>
        <v>4920</v>
      </c>
      <c r="J50" s="40">
        <f t="shared" si="8"/>
        <v>6.5188357253397208E-2</v>
      </c>
      <c r="K50" s="41">
        <f t="shared" si="9"/>
        <v>0.84478546140637245</v>
      </c>
      <c r="L50" s="42" t="str">
        <f t="shared" si="7"/>
        <v>B</v>
      </c>
      <c r="M50" s="43" t="s">
        <v>30</v>
      </c>
    </row>
    <row r="51" spans="6:13" x14ac:dyDescent="0.25">
      <c r="F51" s="36" t="s">
        <v>10</v>
      </c>
      <c r="G51" s="37">
        <v>2.25</v>
      </c>
      <c r="H51" s="38">
        <v>1600</v>
      </c>
      <c r="I51" s="39">
        <f t="shared" si="6"/>
        <v>3600</v>
      </c>
      <c r="J51" s="40">
        <f t="shared" si="8"/>
        <v>4.7698797990290642E-2</v>
      </c>
      <c r="K51" s="41">
        <f t="shared" si="9"/>
        <v>0.89248425939666309</v>
      </c>
      <c r="L51" s="42" t="str">
        <f t="shared" si="7"/>
        <v>B</v>
      </c>
      <c r="M51" s="43" t="s">
        <v>30</v>
      </c>
    </row>
    <row r="52" spans="6:13" x14ac:dyDescent="0.25">
      <c r="F52" s="36" t="s">
        <v>11</v>
      </c>
      <c r="G52" s="37">
        <v>0.12</v>
      </c>
      <c r="H52" s="38">
        <v>25000</v>
      </c>
      <c r="I52" s="39">
        <f t="shared" si="6"/>
        <v>3000</v>
      </c>
      <c r="J52" s="40">
        <f t="shared" si="8"/>
        <v>3.9748998325242202E-2</v>
      </c>
      <c r="K52" s="41">
        <f t="shared" si="9"/>
        <v>0.93223325772190524</v>
      </c>
      <c r="L52" s="42" t="str">
        <f t="shared" si="7"/>
        <v>B</v>
      </c>
      <c r="M52" s="44">
        <f>3/17</f>
        <v>0.17647058823529413</v>
      </c>
    </row>
    <row r="53" spans="6:13" x14ac:dyDescent="0.25">
      <c r="F53" s="45" t="s">
        <v>20</v>
      </c>
      <c r="G53" s="46">
        <v>5.3</v>
      </c>
      <c r="H53" s="47">
        <v>330</v>
      </c>
      <c r="I53" s="48">
        <f t="shared" si="6"/>
        <v>1749</v>
      </c>
      <c r="J53" s="49">
        <f t="shared" si="8"/>
        <v>2.3173666023616202E-2</v>
      </c>
      <c r="K53" s="50">
        <f t="shared" si="9"/>
        <v>0.95540692374552139</v>
      </c>
      <c r="L53" s="51" t="str">
        <f t="shared" si="7"/>
        <v xml:space="preserve">C </v>
      </c>
      <c r="M53" s="50" t="s">
        <v>30</v>
      </c>
    </row>
    <row r="54" spans="6:13" x14ac:dyDescent="0.25">
      <c r="F54" s="45" t="s">
        <v>13</v>
      </c>
      <c r="G54" s="46">
        <v>8.5</v>
      </c>
      <c r="H54" s="47">
        <v>124</v>
      </c>
      <c r="I54" s="48">
        <f t="shared" si="6"/>
        <v>1054</v>
      </c>
      <c r="J54" s="49">
        <f t="shared" si="8"/>
        <v>1.3965148078268427E-2</v>
      </c>
      <c r="K54" s="50">
        <f t="shared" si="9"/>
        <v>0.96937207182378982</v>
      </c>
      <c r="L54" s="51" t="str">
        <f t="shared" si="7"/>
        <v xml:space="preserve">C </v>
      </c>
      <c r="M54" s="52" t="s">
        <v>30</v>
      </c>
    </row>
    <row r="55" spans="6:13" x14ac:dyDescent="0.25">
      <c r="F55" s="45" t="s">
        <v>6</v>
      </c>
      <c r="G55" s="46">
        <v>0.25</v>
      </c>
      <c r="H55" s="47">
        <v>3500</v>
      </c>
      <c r="I55" s="48">
        <f t="shared" si="6"/>
        <v>875</v>
      </c>
      <c r="J55" s="49">
        <f t="shared" si="8"/>
        <v>1.1593457844862308E-2</v>
      </c>
      <c r="K55" s="50">
        <f t="shared" si="9"/>
        <v>0.98096552966865214</v>
      </c>
      <c r="L55" s="51" t="str">
        <f t="shared" si="7"/>
        <v xml:space="preserve">C </v>
      </c>
      <c r="M55" s="52" t="s">
        <v>30</v>
      </c>
    </row>
    <row r="56" spans="6:13" x14ac:dyDescent="0.25">
      <c r="F56" s="45" t="s">
        <v>8</v>
      </c>
      <c r="G56" s="46">
        <v>1.25</v>
      </c>
      <c r="H56" s="47">
        <v>440</v>
      </c>
      <c r="I56" s="48">
        <f t="shared" si="6"/>
        <v>550</v>
      </c>
      <c r="J56" s="49">
        <f t="shared" si="8"/>
        <v>7.2873163596277367E-3</v>
      </c>
      <c r="K56" s="50">
        <f t="shared" si="9"/>
        <v>0.9882528460282799</v>
      </c>
      <c r="L56" s="51" t="str">
        <f t="shared" si="7"/>
        <v xml:space="preserve">C </v>
      </c>
      <c r="M56" s="52" t="s">
        <v>30</v>
      </c>
    </row>
    <row r="57" spans="6:13" x14ac:dyDescent="0.25">
      <c r="F57" s="45" t="s">
        <v>21</v>
      </c>
      <c r="G57" s="46">
        <v>0.75</v>
      </c>
      <c r="H57" s="47">
        <v>624</v>
      </c>
      <c r="I57" s="48">
        <f t="shared" si="6"/>
        <v>468</v>
      </c>
      <c r="J57" s="49">
        <f t="shared" si="8"/>
        <v>6.2008437387377829E-3</v>
      </c>
      <c r="K57" s="50">
        <f t="shared" si="9"/>
        <v>0.99445368976701765</v>
      </c>
      <c r="L57" s="51" t="str">
        <f t="shared" si="7"/>
        <v xml:space="preserve">C </v>
      </c>
      <c r="M57" s="52" t="s">
        <v>30</v>
      </c>
    </row>
    <row r="58" spans="6:13" x14ac:dyDescent="0.25">
      <c r="F58" s="45" t="s">
        <v>15</v>
      </c>
      <c r="G58" s="46">
        <v>26</v>
      </c>
      <c r="H58" s="47">
        <v>10</v>
      </c>
      <c r="I58" s="48">
        <f t="shared" si="6"/>
        <v>260</v>
      </c>
      <c r="J58" s="49">
        <f t="shared" si="8"/>
        <v>3.4449131881876573E-3</v>
      </c>
      <c r="K58" s="50">
        <f t="shared" si="9"/>
        <v>0.99789860295520527</v>
      </c>
      <c r="L58" s="51" t="str">
        <f t="shared" si="7"/>
        <v xml:space="preserve">C </v>
      </c>
      <c r="M58" s="52" t="s">
        <v>30</v>
      </c>
    </row>
    <row r="59" spans="6:13" x14ac:dyDescent="0.25">
      <c r="F59" s="45" t="s">
        <v>17</v>
      </c>
      <c r="G59" s="46">
        <v>0.32</v>
      </c>
      <c r="H59" s="47">
        <v>300</v>
      </c>
      <c r="I59" s="48">
        <f t="shared" si="6"/>
        <v>96</v>
      </c>
      <c r="J59" s="49">
        <f t="shared" si="8"/>
        <v>1.2719679464077505E-3</v>
      </c>
      <c r="K59" s="50">
        <f t="shared" si="9"/>
        <v>0.99917057090161299</v>
      </c>
      <c r="L59" s="51" t="str">
        <f t="shared" si="7"/>
        <v xml:space="preserve">C </v>
      </c>
      <c r="M59" s="52" t="s">
        <v>30</v>
      </c>
    </row>
    <row r="60" spans="6:13" x14ac:dyDescent="0.25">
      <c r="F60" s="45" t="s">
        <v>23</v>
      </c>
      <c r="G60" s="46">
        <v>9.41</v>
      </c>
      <c r="H60" s="47">
        <v>6</v>
      </c>
      <c r="I60" s="48">
        <f t="shared" si="6"/>
        <v>56.46</v>
      </c>
      <c r="J60" s="49">
        <f t="shared" si="8"/>
        <v>7.4807614848105826E-4</v>
      </c>
      <c r="K60" s="50">
        <f t="shared" si="9"/>
        <v>0.99991864705009403</v>
      </c>
      <c r="L60" s="51" t="str">
        <f t="shared" si="7"/>
        <v xml:space="preserve">C </v>
      </c>
      <c r="M60" s="52" t="s">
        <v>30</v>
      </c>
    </row>
    <row r="61" spans="6:13" ht="15.75" thickBot="1" x14ac:dyDescent="0.3">
      <c r="F61" s="53" t="s">
        <v>22</v>
      </c>
      <c r="G61" s="54">
        <v>6.14</v>
      </c>
      <c r="H61" s="55">
        <v>1</v>
      </c>
      <c r="I61" s="56">
        <f t="shared" si="6"/>
        <v>6.14</v>
      </c>
      <c r="J61" s="57">
        <f t="shared" si="8"/>
        <v>8.1352949905662365E-5</v>
      </c>
      <c r="K61" s="58">
        <f t="shared" si="9"/>
        <v>0.99999999999999967</v>
      </c>
      <c r="L61" s="59" t="str">
        <f t="shared" si="7"/>
        <v xml:space="preserve">C </v>
      </c>
      <c r="M61" s="58">
        <f>(8*100)/17/100</f>
        <v>0.4705882352941177</v>
      </c>
    </row>
  </sheetData>
  <mergeCells count="2">
    <mergeCell ref="B1:D1"/>
    <mergeCell ref="B14:D1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233D7DE5A7224B8AFBD6DE54F89479" ma:contentTypeVersion="14" ma:contentTypeDescription="Crie um novo documento." ma:contentTypeScope="" ma:versionID="d58c2bc472c6a34c860c635e6a8c283f">
  <xsd:schema xmlns:xsd="http://www.w3.org/2001/XMLSchema" xmlns:xs="http://www.w3.org/2001/XMLSchema" xmlns:p="http://schemas.microsoft.com/office/2006/metadata/properties" xmlns:ns2="9481dffb-0913-46f5-9798-666104f5525d" xmlns:ns3="3930b2d2-6aba-4030-82a9-8ddd926d6941" targetNamespace="http://schemas.microsoft.com/office/2006/metadata/properties" ma:root="true" ma:fieldsID="5e1c574e0d86e384efe6369b3f30e4ea" ns2:_="" ns3:_="">
    <xsd:import namespace="9481dffb-0913-46f5-9798-666104f5525d"/>
    <xsd:import namespace="3930b2d2-6aba-4030-82a9-8ddd926d694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1dffb-0913-46f5-9798-666104f5525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0b2d2-6aba-4030-82a9-8ddd926d694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c9fd152-b752-4706-87ab-a6bdf2d2f550}" ma:internalName="TaxCatchAll" ma:showField="CatchAllData" ma:web="3930b2d2-6aba-4030-82a9-8ddd926d69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81dffb-0913-46f5-9798-666104f5525d">
      <Terms xmlns="http://schemas.microsoft.com/office/infopath/2007/PartnerControls"/>
    </lcf76f155ced4ddcb4097134ff3c332f>
    <TaxCatchAll xmlns="3930b2d2-6aba-4030-82a9-8ddd926d6941" xsi:nil="true"/>
  </documentManagement>
</p:properties>
</file>

<file path=customXml/itemProps1.xml><?xml version="1.0" encoding="utf-8"?>
<ds:datastoreItem xmlns:ds="http://schemas.openxmlformats.org/officeDocument/2006/customXml" ds:itemID="{2959D9AE-BF3A-4E9E-8D8A-14A266054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1dffb-0913-46f5-9798-666104f5525d"/>
    <ds:schemaRef ds:uri="3930b2d2-6aba-4030-82a9-8ddd926d6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77364-89A6-466A-B08A-C25B39E554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F4A957-0F62-4E9E-A3A9-A7077ED915B1}">
  <ds:schemaRefs>
    <ds:schemaRef ds:uri="http://schemas.microsoft.com/office/2006/metadata/properties"/>
    <ds:schemaRef ds:uri="http://schemas.microsoft.com/office/infopath/2007/PartnerControls"/>
    <ds:schemaRef ds:uri="9481dffb-0913-46f5-9798-666104f5525d"/>
    <ds:schemaRef ds:uri="3930b2d2-6aba-4030-82a9-8ddd926d69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 Yamada</dc:creator>
  <cp:keywords/>
  <dc:description/>
  <cp:lastModifiedBy>GUILHERME ALEXANDRINO PASSOS</cp:lastModifiedBy>
  <cp:revision/>
  <dcterms:created xsi:type="dcterms:W3CDTF">2020-10-13T18:52:19Z</dcterms:created>
  <dcterms:modified xsi:type="dcterms:W3CDTF">2023-11-16T13:27:04Z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d9504faa-4962-4302-9495-591d29a39b95</vt:lpwstr>
  </property>
  <property fmtid="{D5CDD505-2E9C-101B-9397-08002B2CF9AE}" pid="3" name="ContentTypeId">
    <vt:lpwstr>0x01010017233D7DE5A7224B8AFBD6DE54F89479</vt:lpwstr>
  </property>
  <property fmtid="{D5CDD505-2E9C-101B-9397-08002B2CF9AE}" pid="4" name="MediaServiceImageTags">
    <vt:lpwstr/>
  </property>
</Properties>
</file>