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KPI3PL1\test2\"/>
    </mc:Choice>
  </mc:AlternateContent>
  <bookViews>
    <workbookView xWindow="0" yWindow="0" windowWidth="20490" windowHeight="7755"/>
  </bookViews>
  <sheets>
    <sheet name="DN SUMMERY-MAR-24" sheetId="7" r:id="rId1"/>
    <sheet name="KOLKATA" sheetId="2" state="hidden" r:id="rId2"/>
  </sheets>
  <definedNames>
    <definedName name="_xlnm._FilterDatabase" localSheetId="0" hidden="1">'DN SUMMERY-MAR-24'!$A$1:$U$205</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Connection"/>
        </x15:modelTables>
      </x15:dataModel>
    </ext>
  </extLst>
</workbook>
</file>

<file path=xl/calcChain.xml><?xml version="1.0" encoding="utf-8"?>
<calcChain xmlns="http://schemas.openxmlformats.org/spreadsheetml/2006/main">
  <c r="L199" i="7" l="1"/>
  <c r="M199" i="7" s="1"/>
  <c r="L187" i="7"/>
  <c r="M187" i="7" s="1"/>
  <c r="L186" i="7"/>
  <c r="M186" i="7" s="1"/>
  <c r="L162" i="7"/>
  <c r="M162" i="7" s="1"/>
  <c r="L161" i="7"/>
  <c r="M161" i="7" s="1"/>
  <c r="L200" i="7"/>
  <c r="M200" i="7" s="1"/>
  <c r="L205" i="7"/>
  <c r="M205" i="7" s="1"/>
  <c r="L177" i="7"/>
  <c r="M177" i="7" s="1"/>
  <c r="L176" i="7"/>
  <c r="M176" i="7" s="1"/>
  <c r="L163" i="7"/>
  <c r="M163" i="7" s="1"/>
  <c r="L82" i="7"/>
  <c r="M82" i="7" s="1"/>
  <c r="L70" i="7"/>
  <c r="M70" i="7" s="1"/>
  <c r="L69" i="7"/>
  <c r="M69" i="7" s="1"/>
  <c r="L64" i="7"/>
  <c r="M64" i="7" s="1"/>
  <c r="L63" i="7"/>
  <c r="M63" i="7" s="1"/>
  <c r="L23" i="7"/>
  <c r="M23" i="7" s="1"/>
  <c r="L204" i="7"/>
  <c r="M204" i="7" s="1"/>
  <c r="L203" i="7"/>
  <c r="M203" i="7" s="1"/>
  <c r="L202" i="7"/>
  <c r="M202" i="7" s="1"/>
  <c r="L201" i="7"/>
  <c r="M201" i="7" s="1"/>
  <c r="L198" i="7"/>
  <c r="M198" i="7" s="1"/>
  <c r="L197" i="7"/>
  <c r="M197" i="7" s="1"/>
  <c r="L196" i="7"/>
  <c r="M196" i="7" s="1"/>
  <c r="L195" i="7"/>
  <c r="M195" i="7" s="1"/>
  <c r="L194" i="7"/>
  <c r="M194" i="7" s="1"/>
  <c r="L193" i="7"/>
  <c r="M193" i="7" s="1"/>
  <c r="L192" i="7"/>
  <c r="M192" i="7" s="1"/>
  <c r="L191" i="7"/>
  <c r="M191" i="7" s="1"/>
  <c r="L190" i="7"/>
  <c r="M190" i="7" s="1"/>
  <c r="L189" i="7"/>
  <c r="M189" i="7" s="1"/>
  <c r="L188" i="7"/>
  <c r="M188" i="7" s="1"/>
  <c r="L185" i="7"/>
  <c r="M185" i="7" s="1"/>
  <c r="L184" i="7"/>
  <c r="M184" i="7" s="1"/>
  <c r="L183" i="7"/>
  <c r="M183" i="7" s="1"/>
  <c r="L182" i="7"/>
  <c r="M182" i="7" s="1"/>
  <c r="L181" i="7"/>
  <c r="M181" i="7" s="1"/>
  <c r="L180" i="7"/>
  <c r="M180" i="7" s="1"/>
  <c r="L179" i="7"/>
  <c r="M179" i="7" s="1"/>
  <c r="L178" i="7"/>
  <c r="M178" i="7" s="1"/>
  <c r="L175" i="7"/>
  <c r="M175" i="7" s="1"/>
  <c r="L174" i="7"/>
  <c r="M174" i="7" s="1"/>
  <c r="L173" i="7"/>
  <c r="M173" i="7" s="1"/>
  <c r="L172" i="7"/>
  <c r="M172" i="7" s="1"/>
  <c r="L171" i="7"/>
  <c r="M171" i="7" s="1"/>
  <c r="L170" i="7"/>
  <c r="M170" i="7" s="1"/>
  <c r="L169" i="7"/>
  <c r="M169" i="7" s="1"/>
  <c r="L168" i="7"/>
  <c r="M168" i="7" s="1"/>
  <c r="L167" i="7"/>
  <c r="M167" i="7" s="1"/>
  <c r="L166" i="7"/>
  <c r="M166" i="7" s="1"/>
  <c r="L165" i="7"/>
  <c r="M165" i="7" s="1"/>
  <c r="L164" i="7"/>
  <c r="M164" i="7" s="1"/>
  <c r="L160" i="7"/>
  <c r="M160" i="7" s="1"/>
  <c r="L159" i="7"/>
  <c r="L158" i="7"/>
  <c r="M158" i="7" s="1"/>
  <c r="L157" i="7"/>
  <c r="M157" i="7" s="1"/>
  <c r="L156" i="7"/>
  <c r="M156" i="7" s="1"/>
  <c r="L155" i="7"/>
  <c r="M155" i="7" s="1"/>
  <c r="L154" i="7"/>
  <c r="M154" i="7" s="1"/>
  <c r="L153" i="7"/>
  <c r="M153" i="7" s="1"/>
  <c r="L152" i="7"/>
  <c r="M152" i="7" s="1"/>
  <c r="L151" i="7"/>
  <c r="M151" i="7" s="1"/>
  <c r="L150" i="7"/>
  <c r="M150" i="7" s="1"/>
  <c r="L149" i="7"/>
  <c r="M149" i="7" s="1"/>
  <c r="L148" i="7"/>
  <c r="M148" i="7" s="1"/>
  <c r="L147" i="7"/>
  <c r="M147" i="7" s="1"/>
  <c r="L146" i="7"/>
  <c r="M146" i="7" s="1"/>
  <c r="L145" i="7"/>
  <c r="M145" i="7" s="1"/>
  <c r="L144" i="7"/>
  <c r="M144" i="7" s="1"/>
  <c r="L143" i="7"/>
  <c r="M143" i="7" s="1"/>
  <c r="L142" i="7"/>
  <c r="M142" i="7" s="1"/>
  <c r="L141" i="7"/>
  <c r="M141" i="7" s="1"/>
  <c r="L140" i="7"/>
  <c r="M140" i="7" s="1"/>
  <c r="L139" i="7"/>
  <c r="M139" i="7" s="1"/>
  <c r="L138" i="7"/>
  <c r="M138" i="7" s="1"/>
  <c r="L137" i="7"/>
  <c r="M137" i="7" s="1"/>
  <c r="L136" i="7"/>
  <c r="M136" i="7" s="1"/>
  <c r="L135" i="7"/>
  <c r="L134" i="7"/>
  <c r="M134" i="7" s="1"/>
  <c r="L133" i="7"/>
  <c r="M133" i="7" s="1"/>
  <c r="L132" i="7"/>
  <c r="M132" i="7" s="1"/>
  <c r="L131" i="7"/>
  <c r="M131" i="7" s="1"/>
  <c r="L130" i="7"/>
  <c r="M130" i="7" s="1"/>
  <c r="L129" i="7"/>
  <c r="M129" i="7" s="1"/>
  <c r="L128" i="7"/>
  <c r="M128" i="7" s="1"/>
  <c r="L127" i="7"/>
  <c r="M127" i="7" s="1"/>
  <c r="L126" i="7"/>
  <c r="M126" i="7" s="1"/>
  <c r="L125" i="7"/>
  <c r="M125" i="7" s="1"/>
  <c r="L124" i="7"/>
  <c r="M124" i="7" s="1"/>
  <c r="L123" i="7"/>
  <c r="M123" i="7" s="1"/>
  <c r="L122" i="7"/>
  <c r="M122" i="7" s="1"/>
  <c r="L121" i="7"/>
  <c r="M121" i="7" s="1"/>
  <c r="L120" i="7"/>
  <c r="M120" i="7" s="1"/>
  <c r="L119" i="7"/>
  <c r="L118" i="7"/>
  <c r="M118" i="7" s="1"/>
  <c r="L117" i="7"/>
  <c r="M117" i="7" s="1"/>
  <c r="L116" i="7"/>
  <c r="M116" i="7" s="1"/>
  <c r="L115" i="7"/>
  <c r="M115" i="7" s="1"/>
  <c r="L114" i="7"/>
  <c r="L113" i="7"/>
  <c r="M113" i="7" s="1"/>
  <c r="L112" i="7"/>
  <c r="M112" i="7" s="1"/>
  <c r="L111" i="7"/>
  <c r="M111" i="7" s="1"/>
  <c r="L110" i="7"/>
  <c r="M110" i="7" s="1"/>
  <c r="L109" i="7"/>
  <c r="M109" i="7" s="1"/>
  <c r="L108" i="7"/>
  <c r="M108" i="7" s="1"/>
  <c r="L107" i="7"/>
  <c r="M107" i="7" s="1"/>
  <c r="L106" i="7"/>
  <c r="M106" i="7" s="1"/>
  <c r="L105" i="7"/>
  <c r="M105" i="7" s="1"/>
  <c r="L104" i="7"/>
  <c r="M104" i="7" s="1"/>
  <c r="L103" i="7"/>
  <c r="L102" i="7"/>
  <c r="M102" i="7" s="1"/>
  <c r="L101" i="7"/>
  <c r="L100" i="7"/>
  <c r="M100" i="7" s="1"/>
  <c r="L99" i="7"/>
  <c r="M99" i="7" s="1"/>
  <c r="L98" i="7"/>
  <c r="M98" i="7" s="1"/>
  <c r="L97" i="7"/>
  <c r="M97" i="7" s="1"/>
  <c r="L96" i="7"/>
  <c r="M96" i="7" s="1"/>
  <c r="L95" i="7"/>
  <c r="M95" i="7" s="1"/>
  <c r="L94" i="7"/>
  <c r="L93" i="7"/>
  <c r="M93" i="7" s="1"/>
  <c r="L92" i="7"/>
  <c r="M92" i="7" s="1"/>
  <c r="L91" i="7"/>
  <c r="M91" i="7" s="1"/>
  <c r="L90" i="7"/>
  <c r="M90" i="7" s="1"/>
  <c r="L89" i="7"/>
  <c r="M89" i="7" s="1"/>
  <c r="L88" i="7"/>
  <c r="M88" i="7" s="1"/>
  <c r="L86" i="7"/>
  <c r="M86" i="7" s="1"/>
  <c r="L85" i="7"/>
  <c r="M85" i="7" s="1"/>
  <c r="L84" i="7"/>
  <c r="M84" i="7" s="1"/>
  <c r="L83" i="7"/>
  <c r="M83" i="7" s="1"/>
  <c r="L81" i="7"/>
  <c r="M81" i="7" s="1"/>
  <c r="L80" i="7"/>
  <c r="M80" i="7" s="1"/>
  <c r="L79" i="7"/>
  <c r="M79" i="7" s="1"/>
  <c r="L78" i="7"/>
  <c r="M78" i="7" s="1"/>
  <c r="L77" i="7"/>
  <c r="M77" i="7" s="1"/>
  <c r="L76" i="7"/>
  <c r="M76" i="7" s="1"/>
  <c r="L75" i="7"/>
  <c r="M75" i="7" s="1"/>
  <c r="L74" i="7"/>
  <c r="L73" i="7"/>
  <c r="M73" i="7" s="1"/>
  <c r="L72" i="7"/>
  <c r="M72" i="7" s="1"/>
  <c r="L71" i="7"/>
  <c r="M71" i="7" s="1"/>
  <c r="L68" i="7"/>
  <c r="M68" i="7" s="1"/>
  <c r="L67" i="7"/>
  <c r="M67" i="7" s="1"/>
  <c r="L66" i="7"/>
  <c r="M66" i="7" s="1"/>
  <c r="L65" i="7"/>
  <c r="M65" i="7" s="1"/>
  <c r="L62" i="7"/>
  <c r="M62" i="7" s="1"/>
  <c r="L61" i="7"/>
  <c r="M61" i="7" s="1"/>
  <c r="L60" i="7"/>
  <c r="M60" i="7" s="1"/>
  <c r="L59" i="7"/>
  <c r="M59" i="7" s="1"/>
  <c r="L58" i="7"/>
  <c r="M58" i="7" s="1"/>
  <c r="L57" i="7"/>
  <c r="M57" i="7" s="1"/>
  <c r="L56" i="7"/>
  <c r="M56" i="7" s="1"/>
  <c r="L55" i="7"/>
  <c r="M55" i="7" s="1"/>
  <c r="L54" i="7"/>
  <c r="M54" i="7" s="1"/>
  <c r="L53" i="7"/>
  <c r="M53" i="7" s="1"/>
  <c r="L52" i="7"/>
  <c r="M52" i="7" s="1"/>
  <c r="L51" i="7"/>
  <c r="M51" i="7" s="1"/>
  <c r="L49" i="7"/>
  <c r="M49" i="7" s="1"/>
  <c r="L48" i="7"/>
  <c r="M48" i="7" s="1"/>
  <c r="L47" i="7"/>
  <c r="M47" i="7" s="1"/>
  <c r="L46" i="7"/>
  <c r="M46" i="7" s="1"/>
  <c r="L45" i="7"/>
  <c r="M45" i="7" s="1"/>
  <c r="L44" i="7"/>
  <c r="M44" i="7" s="1"/>
  <c r="L43" i="7"/>
  <c r="M43" i="7" s="1"/>
  <c r="L42" i="7"/>
  <c r="M42" i="7" s="1"/>
  <c r="L41" i="7"/>
  <c r="M41" i="7" s="1"/>
  <c r="L40" i="7"/>
  <c r="M40" i="7" s="1"/>
  <c r="L39" i="7"/>
  <c r="M39" i="7" s="1"/>
  <c r="L38" i="7"/>
  <c r="M38" i="7" s="1"/>
  <c r="L37" i="7"/>
  <c r="M37" i="7" s="1"/>
  <c r="L36" i="7"/>
  <c r="M36" i="7" s="1"/>
  <c r="L35" i="7"/>
  <c r="M35" i="7" s="1"/>
  <c r="L34" i="7"/>
  <c r="M34" i="7" s="1"/>
  <c r="L33" i="7"/>
  <c r="M33" i="7" s="1"/>
  <c r="L32" i="7"/>
  <c r="M32" i="7" s="1"/>
  <c r="L31" i="7"/>
  <c r="M31" i="7" s="1"/>
  <c r="L30" i="7"/>
  <c r="M30" i="7" s="1"/>
  <c r="L29" i="7"/>
  <c r="M29" i="7" s="1"/>
  <c r="L28" i="7"/>
  <c r="M28" i="7" s="1"/>
  <c r="L27" i="7"/>
  <c r="M27" i="7" s="1"/>
  <c r="L26" i="7"/>
  <c r="M26" i="7" s="1"/>
  <c r="L25" i="7"/>
  <c r="M25" i="7" s="1"/>
  <c r="L24" i="7"/>
  <c r="M24" i="7" s="1"/>
  <c r="L22" i="7"/>
  <c r="M22" i="7" s="1"/>
  <c r="L21" i="7"/>
  <c r="M21" i="7" s="1"/>
  <c r="L20" i="7"/>
  <c r="M20" i="7" s="1"/>
  <c r="L19" i="7"/>
  <c r="M19" i="7" s="1"/>
  <c r="L18" i="7"/>
  <c r="M18" i="7" s="1"/>
  <c r="L17" i="7"/>
  <c r="M17" i="7" s="1"/>
  <c r="L16" i="7"/>
  <c r="M16" i="7" s="1"/>
  <c r="L15" i="7"/>
  <c r="M15" i="7" s="1"/>
  <c r="L14" i="7"/>
  <c r="M14" i="7" s="1"/>
  <c r="L13" i="7"/>
  <c r="M13" i="7" s="1"/>
  <c r="L12" i="7"/>
  <c r="M12" i="7" s="1"/>
  <c r="L11" i="7"/>
  <c r="M11" i="7" s="1"/>
  <c r="L10" i="7"/>
  <c r="M10" i="7" s="1"/>
  <c r="L9" i="7"/>
  <c r="M9" i="7" s="1"/>
  <c r="L8" i="7"/>
  <c r="M8" i="7" s="1"/>
  <c r="L7" i="7"/>
  <c r="M7" i="7" s="1"/>
  <c r="L6" i="7"/>
  <c r="M6" i="7" s="1"/>
  <c r="L5" i="7"/>
  <c r="M5" i="7" s="1"/>
  <c r="L4" i="7"/>
  <c r="M4" i="7" s="1"/>
  <c r="L3" i="7"/>
  <c r="M3" i="7" s="1"/>
  <c r="L2" i="7"/>
  <c r="M2" i="7" s="1"/>
  <c r="M74" i="7"/>
  <c r="P130" i="7" l="1"/>
  <c r="M114" i="7"/>
  <c r="P124" i="7"/>
  <c r="M101" i="7"/>
  <c r="M94" i="7"/>
  <c r="P119" i="7" l="1"/>
  <c r="M119" i="7"/>
  <c r="P159" i="7"/>
  <c r="M159" i="7"/>
  <c r="P94" i="7"/>
  <c r="P114" i="7"/>
  <c r="P101" i="7"/>
  <c r="O186" i="7"/>
  <c r="T86" i="7" l="1"/>
  <c r="U86" i="7" s="1"/>
  <c r="M135" i="7"/>
  <c r="M103" i="7"/>
  <c r="P46" i="7"/>
  <c r="T204" i="7"/>
  <c r="U204" i="7" s="1"/>
  <c r="T203" i="7"/>
  <c r="U203" i="7" s="1"/>
  <c r="T166" i="7"/>
  <c r="U166" i="7" s="1"/>
  <c r="T196" i="7"/>
  <c r="U196" i="7" s="1"/>
  <c r="T195" i="7"/>
  <c r="U195" i="7" s="1"/>
  <c r="T194" i="7"/>
  <c r="U194" i="7" s="1"/>
  <c r="T193" i="7"/>
  <c r="U193" i="7" s="1"/>
  <c r="T192" i="7"/>
  <c r="U192" i="7" s="1"/>
  <c r="T191" i="7"/>
  <c r="U191" i="7" s="1"/>
  <c r="T190" i="7"/>
  <c r="U190" i="7" s="1"/>
  <c r="T189" i="7"/>
  <c r="U189" i="7" s="1"/>
  <c r="T181" i="7"/>
  <c r="U181" i="7" s="1"/>
  <c r="T155" i="7"/>
  <c r="U155" i="7" s="1"/>
  <c r="T179" i="7"/>
  <c r="U179" i="7" s="1"/>
  <c r="T175" i="7"/>
  <c r="U175" i="7" s="1"/>
  <c r="T174" i="7"/>
  <c r="U174" i="7" s="1"/>
  <c r="T92" i="7"/>
  <c r="U92" i="7" s="1"/>
  <c r="T57" i="7"/>
  <c r="U57" i="7" s="1"/>
  <c r="T171" i="7"/>
  <c r="U171" i="7" s="1"/>
  <c r="T170" i="7"/>
  <c r="U170" i="7" s="1"/>
  <c r="T169" i="7"/>
  <c r="U169" i="7" s="1"/>
  <c r="T168" i="7"/>
  <c r="U168" i="7" s="1"/>
  <c r="T167" i="7"/>
  <c r="U167" i="7" s="1"/>
  <c r="T150" i="7"/>
  <c r="U150" i="7" s="1"/>
  <c r="T165" i="7"/>
  <c r="U165" i="7" s="1"/>
  <c r="T164" i="7"/>
  <c r="U164" i="7" s="1"/>
  <c r="T141" i="7"/>
  <c r="U141" i="7" s="1"/>
  <c r="T140" i="7"/>
  <c r="U140" i="7" s="1"/>
  <c r="T130" i="7"/>
  <c r="T160" i="7"/>
  <c r="U160" i="7" s="1"/>
  <c r="T159" i="7"/>
  <c r="U159" i="7" s="1"/>
  <c r="T158" i="7"/>
  <c r="U158" i="7" s="1"/>
  <c r="T157" i="7"/>
  <c r="U157" i="7" s="1"/>
  <c r="T156" i="7"/>
  <c r="U156" i="7" s="1"/>
  <c r="T202" i="7"/>
  <c r="U202" i="7" s="1"/>
  <c r="T154" i="7"/>
  <c r="U154" i="7" s="1"/>
  <c r="T153" i="7"/>
  <c r="U153" i="7" s="1"/>
  <c r="T152" i="7"/>
  <c r="U152" i="7" s="1"/>
  <c r="T151" i="7"/>
  <c r="U151" i="7" s="1"/>
  <c r="T183" i="7"/>
  <c r="U183" i="7" s="1"/>
  <c r="T149" i="7"/>
  <c r="U149" i="7" s="1"/>
  <c r="T148" i="7"/>
  <c r="U148" i="7" s="1"/>
  <c r="T147" i="7"/>
  <c r="U147" i="7" s="1"/>
  <c r="T146" i="7"/>
  <c r="U146" i="7" s="1"/>
  <c r="T145" i="7"/>
  <c r="U145" i="7" s="1"/>
  <c r="T144" i="7"/>
  <c r="U144" i="7" s="1"/>
  <c r="T143" i="7"/>
  <c r="U143" i="7" s="1"/>
  <c r="T142" i="7"/>
  <c r="U142" i="7" s="1"/>
  <c r="T125" i="7"/>
  <c r="U125" i="7" s="1"/>
  <c r="T182" i="7"/>
  <c r="U182" i="7" s="1"/>
  <c r="T139" i="7"/>
  <c r="U139" i="7" s="1"/>
  <c r="T138" i="7"/>
  <c r="U138" i="7" s="1"/>
  <c r="T137" i="7"/>
  <c r="U137" i="7" s="1"/>
  <c r="T136" i="7"/>
  <c r="U136" i="7" s="1"/>
  <c r="T135" i="7"/>
  <c r="T134" i="7"/>
  <c r="U134" i="7" s="1"/>
  <c r="T133" i="7"/>
  <c r="U133" i="7" s="1"/>
  <c r="T132" i="7"/>
  <c r="U132" i="7" s="1"/>
  <c r="T131" i="7"/>
  <c r="U131" i="7" s="1"/>
  <c r="T201" i="7"/>
  <c r="U201" i="7" s="1"/>
  <c r="T129" i="7"/>
  <c r="U129" i="7" s="1"/>
  <c r="T128" i="7"/>
  <c r="U128" i="7" s="1"/>
  <c r="T127" i="7"/>
  <c r="U127" i="7" s="1"/>
  <c r="T126" i="7"/>
  <c r="U126" i="7" s="1"/>
  <c r="T124" i="7"/>
  <c r="T15" i="7"/>
  <c r="U15" i="7" s="1"/>
  <c r="T123" i="7"/>
  <c r="U123" i="7" s="1"/>
  <c r="T122" i="7"/>
  <c r="U122" i="7" s="1"/>
  <c r="T121" i="7"/>
  <c r="U121" i="7" s="1"/>
  <c r="T120" i="7"/>
  <c r="U120" i="7" s="1"/>
  <c r="T119" i="7"/>
  <c r="U119" i="7" s="1"/>
  <c r="T118" i="7"/>
  <c r="U118" i="7" s="1"/>
  <c r="T117" i="7"/>
  <c r="U117" i="7" s="1"/>
  <c r="T116" i="7"/>
  <c r="U116" i="7" s="1"/>
  <c r="T115" i="7"/>
  <c r="U115" i="7" s="1"/>
  <c r="T114" i="7"/>
  <c r="U114" i="7" s="1"/>
  <c r="T113" i="7"/>
  <c r="U113" i="7" s="1"/>
  <c r="T112" i="7"/>
  <c r="U112" i="7" s="1"/>
  <c r="T111" i="7"/>
  <c r="U111" i="7" s="1"/>
  <c r="T110" i="7"/>
  <c r="U110" i="7" s="1"/>
  <c r="T108" i="7"/>
  <c r="U108" i="7" s="1"/>
  <c r="T107" i="7"/>
  <c r="U107" i="7" s="1"/>
  <c r="T106" i="7"/>
  <c r="U106" i="7" s="1"/>
  <c r="T105" i="7"/>
  <c r="U105" i="7" s="1"/>
  <c r="T104" i="7"/>
  <c r="U104" i="7" s="1"/>
  <c r="T103" i="7"/>
  <c r="T180" i="7"/>
  <c r="U180" i="7" s="1"/>
  <c r="T101" i="7"/>
  <c r="U101" i="7" s="1"/>
  <c r="T100" i="7"/>
  <c r="U100" i="7" s="1"/>
  <c r="T99" i="7"/>
  <c r="U99" i="7" s="1"/>
  <c r="T98" i="7"/>
  <c r="U98" i="7" s="1"/>
  <c r="T97" i="7"/>
  <c r="U97" i="7" s="1"/>
  <c r="T80" i="7"/>
  <c r="U80" i="7" s="1"/>
  <c r="T95" i="7"/>
  <c r="U95" i="7" s="1"/>
  <c r="T94" i="7"/>
  <c r="T109" i="7"/>
  <c r="U109" i="7" s="1"/>
  <c r="T178" i="7"/>
  <c r="U178" i="7" s="1"/>
  <c r="T173" i="7"/>
  <c r="U173" i="7" s="1"/>
  <c r="T90" i="7"/>
  <c r="U90" i="7" s="1"/>
  <c r="T89" i="7"/>
  <c r="U89" i="7" s="1"/>
  <c r="T88" i="7"/>
  <c r="U88" i="7" s="1"/>
  <c r="T87" i="7"/>
  <c r="T85" i="7"/>
  <c r="U85" i="7" s="1"/>
  <c r="T84" i="7"/>
  <c r="U84" i="7" s="1"/>
  <c r="T83" i="7"/>
  <c r="U83" i="7" s="1"/>
  <c r="T81" i="7"/>
  <c r="U81" i="7" s="1"/>
  <c r="T46" i="7"/>
  <c r="T79" i="7"/>
  <c r="U79" i="7" s="1"/>
  <c r="T78" i="7"/>
  <c r="U78" i="7" s="1"/>
  <c r="T77" i="7"/>
  <c r="U77" i="7" s="1"/>
  <c r="T76" i="7"/>
  <c r="U76" i="7" s="1"/>
  <c r="T102" i="7"/>
  <c r="U102" i="7" s="1"/>
  <c r="T74" i="7"/>
  <c r="U74" i="7" s="1"/>
  <c r="T73" i="7"/>
  <c r="U73" i="7" s="1"/>
  <c r="T72" i="7"/>
  <c r="U72" i="7" s="1"/>
  <c r="T71" i="7"/>
  <c r="U71" i="7" s="1"/>
  <c r="T198" i="7"/>
  <c r="U198" i="7" s="1"/>
  <c r="T197" i="7"/>
  <c r="U197" i="7" s="1"/>
  <c r="T68" i="7"/>
  <c r="U68" i="7" s="1"/>
  <c r="T67" i="7"/>
  <c r="U67" i="7" s="1"/>
  <c r="T66" i="7"/>
  <c r="U66" i="7" s="1"/>
  <c r="T65" i="7"/>
  <c r="U65" i="7" s="1"/>
  <c r="T75" i="7"/>
  <c r="U75" i="7" s="1"/>
  <c r="T172" i="7"/>
  <c r="U172" i="7" s="1"/>
  <c r="T62" i="7"/>
  <c r="U62" i="7" s="1"/>
  <c r="T61" i="7"/>
  <c r="U61" i="7" s="1"/>
  <c r="T60" i="7"/>
  <c r="U60" i="7" s="1"/>
  <c r="T59" i="7"/>
  <c r="U59" i="7" s="1"/>
  <c r="T58" i="7"/>
  <c r="U58" i="7" s="1"/>
  <c r="T96" i="7"/>
  <c r="U96" i="7" s="1"/>
  <c r="T56" i="7"/>
  <c r="U56" i="7" s="1"/>
  <c r="T55" i="7"/>
  <c r="U55" i="7" s="1"/>
  <c r="T54" i="7"/>
  <c r="U54" i="7" s="1"/>
  <c r="T53" i="7"/>
  <c r="U53" i="7" s="1"/>
  <c r="T52" i="7"/>
  <c r="U52" i="7" s="1"/>
  <c r="T51" i="7"/>
  <c r="U51" i="7" s="1"/>
  <c r="T49" i="7"/>
  <c r="U49" i="7" s="1"/>
  <c r="T48" i="7"/>
  <c r="U48" i="7" s="1"/>
  <c r="T47" i="7"/>
  <c r="U47" i="7" s="1"/>
  <c r="T91" i="7"/>
  <c r="U91" i="7" s="1"/>
  <c r="T45" i="7"/>
  <c r="U45" i="7" s="1"/>
  <c r="T44" i="7"/>
  <c r="U44" i="7" s="1"/>
  <c r="T43" i="7"/>
  <c r="U43" i="7" s="1"/>
  <c r="T42" i="7"/>
  <c r="U42" i="7" s="1"/>
  <c r="T41" i="7"/>
  <c r="U41" i="7" s="1"/>
  <c r="T40" i="7"/>
  <c r="U40" i="7" s="1"/>
  <c r="T39" i="7"/>
  <c r="U39" i="7" s="1"/>
  <c r="T38" i="7"/>
  <c r="U38" i="7" s="1"/>
  <c r="T37" i="7"/>
  <c r="U37" i="7" s="1"/>
  <c r="T36" i="7"/>
  <c r="U36" i="7" s="1"/>
  <c r="T35" i="7"/>
  <c r="U35" i="7" s="1"/>
  <c r="T34" i="7"/>
  <c r="U34" i="7" s="1"/>
  <c r="T33" i="7"/>
  <c r="U33" i="7" s="1"/>
  <c r="T32" i="7"/>
  <c r="U32" i="7" s="1"/>
  <c r="T31" i="7"/>
  <c r="U31" i="7" s="1"/>
  <c r="T30" i="7"/>
  <c r="U30" i="7" s="1"/>
  <c r="T29" i="7"/>
  <c r="U29" i="7" s="1"/>
  <c r="T28" i="7"/>
  <c r="U28" i="7" s="1"/>
  <c r="T27" i="7"/>
  <c r="U27" i="7" s="1"/>
  <c r="T26" i="7"/>
  <c r="U26" i="7" s="1"/>
  <c r="T25" i="7"/>
  <c r="U25" i="7" s="1"/>
  <c r="T24" i="7"/>
  <c r="U24" i="7" s="1"/>
  <c r="T18" i="7"/>
  <c r="U18" i="7" s="1"/>
  <c r="T22" i="7"/>
  <c r="U22" i="7" s="1"/>
  <c r="T21" i="7"/>
  <c r="U21" i="7" s="1"/>
  <c r="T20" i="7"/>
  <c r="U20" i="7" s="1"/>
  <c r="T19" i="7"/>
  <c r="U19" i="7" s="1"/>
  <c r="T93" i="7"/>
  <c r="U93" i="7" s="1"/>
  <c r="T17" i="7"/>
  <c r="U17" i="7" s="1"/>
  <c r="T16" i="7"/>
  <c r="U16" i="7" s="1"/>
  <c r="T184" i="7"/>
  <c r="U184" i="7" s="1"/>
  <c r="T14" i="7"/>
  <c r="U14" i="7" s="1"/>
  <c r="T13" i="7"/>
  <c r="U13" i="7" s="1"/>
  <c r="T12" i="7"/>
  <c r="U12" i="7" s="1"/>
  <c r="T11" i="7"/>
  <c r="U11" i="7" s="1"/>
  <c r="T10" i="7"/>
  <c r="U10" i="7" s="1"/>
  <c r="T9" i="7"/>
  <c r="U9" i="7" s="1"/>
  <c r="T8" i="7"/>
  <c r="U8" i="7" s="1"/>
  <c r="T7" i="7"/>
  <c r="U7" i="7" s="1"/>
  <c r="T6" i="7"/>
  <c r="U6" i="7" s="1"/>
  <c r="T5" i="7"/>
  <c r="U5" i="7" s="1"/>
  <c r="T4" i="7"/>
  <c r="U4" i="7" s="1"/>
  <c r="T3" i="7"/>
  <c r="U3" i="7" s="1"/>
  <c r="T2" i="7"/>
  <c r="U2" i="7" s="1"/>
  <c r="P36" i="7"/>
  <c r="P86" i="7"/>
  <c r="P70" i="7"/>
  <c r="P204" i="7"/>
  <c r="P203" i="7"/>
  <c r="P69" i="7"/>
  <c r="P64" i="7"/>
  <c r="P200" i="7"/>
  <c r="P205" i="7"/>
  <c r="P166" i="7"/>
  <c r="P196" i="7"/>
  <c r="P195" i="7"/>
  <c r="P194" i="7"/>
  <c r="P193" i="7"/>
  <c r="P192" i="7"/>
  <c r="P191" i="7"/>
  <c r="P190" i="7"/>
  <c r="P189" i="7"/>
  <c r="P163" i="7"/>
  <c r="P162" i="7"/>
  <c r="P161" i="7"/>
  <c r="P181" i="7"/>
  <c r="P155" i="7"/>
  <c r="P179" i="7"/>
  <c r="P63" i="7"/>
  <c r="P177" i="7"/>
  <c r="P176" i="7"/>
  <c r="P175" i="7"/>
  <c r="P174" i="7"/>
  <c r="P92" i="7"/>
  <c r="P57" i="7"/>
  <c r="P171" i="7"/>
  <c r="P170" i="7"/>
  <c r="P169" i="7"/>
  <c r="P168" i="7"/>
  <c r="P150" i="7"/>
  <c r="P165" i="7"/>
  <c r="P164" i="7"/>
  <c r="P141" i="7"/>
  <c r="P140" i="7"/>
  <c r="P160" i="7"/>
  <c r="P158" i="7"/>
  <c r="P157" i="7"/>
  <c r="P156" i="7"/>
  <c r="P202" i="7"/>
  <c r="P154" i="7"/>
  <c r="P153" i="7"/>
  <c r="P152" i="7"/>
  <c r="P151" i="7"/>
  <c r="P183" i="7"/>
  <c r="P149" i="7"/>
  <c r="P148" i="7"/>
  <c r="P147" i="7"/>
  <c r="P146" i="7"/>
  <c r="P144" i="7"/>
  <c r="P143" i="7"/>
  <c r="P142" i="7"/>
  <c r="P125" i="7"/>
  <c r="P182" i="7"/>
  <c r="P139" i="7"/>
  <c r="P138" i="7"/>
  <c r="P137" i="7"/>
  <c r="P136" i="7"/>
  <c r="P133" i="7"/>
  <c r="P132" i="7"/>
  <c r="P131" i="7"/>
  <c r="P201" i="7"/>
  <c r="P129" i="7"/>
  <c r="P128" i="7"/>
  <c r="P127" i="7"/>
  <c r="P126" i="7"/>
  <c r="P15" i="7"/>
  <c r="P122" i="7"/>
  <c r="P121" i="7"/>
  <c r="P120" i="7"/>
  <c r="P118" i="7"/>
  <c r="P117" i="7"/>
  <c r="P116" i="7"/>
  <c r="P115" i="7"/>
  <c r="P113" i="7"/>
  <c r="P112" i="7"/>
  <c r="P111" i="7"/>
  <c r="P110" i="7"/>
  <c r="P108" i="7"/>
  <c r="P107" i="7"/>
  <c r="P106" i="7"/>
  <c r="P105" i="7"/>
  <c r="P180" i="7"/>
  <c r="P100" i="7"/>
  <c r="P98" i="7"/>
  <c r="P97" i="7"/>
  <c r="P80" i="7"/>
  <c r="P95" i="7"/>
  <c r="P109" i="7"/>
  <c r="P178" i="7"/>
  <c r="P173" i="7"/>
  <c r="P90" i="7"/>
  <c r="P89" i="7"/>
  <c r="P88" i="7"/>
  <c r="P87" i="7"/>
  <c r="P50" i="7"/>
  <c r="P85" i="7"/>
  <c r="P84" i="7"/>
  <c r="P83" i="7"/>
  <c r="P82" i="7"/>
  <c r="P81" i="7"/>
  <c r="P79" i="7"/>
  <c r="P78" i="7"/>
  <c r="P77" i="7"/>
  <c r="P76" i="7"/>
  <c r="P102" i="7"/>
  <c r="P74" i="7"/>
  <c r="P73" i="7"/>
  <c r="P72" i="7"/>
  <c r="P71" i="7"/>
  <c r="P198" i="7"/>
  <c r="P197" i="7"/>
  <c r="P68" i="7"/>
  <c r="P67" i="7"/>
  <c r="P66" i="7"/>
  <c r="P65" i="7"/>
  <c r="P75" i="7"/>
  <c r="P172" i="7"/>
  <c r="P62" i="7"/>
  <c r="P61" i="7"/>
  <c r="P59" i="7"/>
  <c r="P58" i="7"/>
  <c r="P96" i="7"/>
  <c r="P56" i="7"/>
  <c r="P55" i="7"/>
  <c r="P54" i="7"/>
  <c r="P53" i="7"/>
  <c r="P52" i="7"/>
  <c r="P51" i="7"/>
  <c r="P23" i="7"/>
  <c r="P49" i="7"/>
  <c r="P48" i="7"/>
  <c r="P47" i="7"/>
  <c r="P91" i="7"/>
  <c r="P45" i="7"/>
  <c r="P44" i="7"/>
  <c r="P43" i="7"/>
  <c r="P42" i="7"/>
  <c r="P41" i="7"/>
  <c r="P40" i="7"/>
  <c r="P38" i="7"/>
  <c r="P37" i="7"/>
  <c r="P35" i="7"/>
  <c r="P34" i="7"/>
  <c r="P33" i="7"/>
  <c r="P32" i="7"/>
  <c r="P31" i="7"/>
  <c r="P30" i="7"/>
  <c r="P29" i="7"/>
  <c r="P28" i="7"/>
  <c r="P27" i="7"/>
  <c r="P26" i="7"/>
  <c r="P25" i="7"/>
  <c r="P24" i="7"/>
  <c r="P18" i="7"/>
  <c r="P22" i="7"/>
  <c r="P21" i="7"/>
  <c r="P20" i="7"/>
  <c r="P19" i="7"/>
  <c r="P93" i="7"/>
  <c r="P17" i="7"/>
  <c r="P16" i="7"/>
  <c r="P184" i="7"/>
  <c r="P14" i="7"/>
  <c r="P12" i="7"/>
  <c r="P11" i="7"/>
  <c r="P10" i="7"/>
  <c r="P9" i="7"/>
  <c r="P8" i="7"/>
  <c r="P7" i="7"/>
  <c r="P6" i="7"/>
  <c r="P5" i="7"/>
  <c r="P4" i="7"/>
  <c r="P3" i="7"/>
  <c r="P2" i="7"/>
  <c r="U94" i="7" l="1"/>
  <c r="U130" i="7"/>
  <c r="U124" i="7"/>
  <c r="P103" i="7"/>
  <c r="P135" i="7"/>
  <c r="U135" i="7"/>
  <c r="U103" i="7"/>
  <c r="U46" i="7"/>
  <c r="P99" i="7"/>
  <c r="O187" i="7"/>
  <c r="P187" i="7" s="1"/>
  <c r="P134" i="7"/>
  <c r="P60" i="7"/>
  <c r="P13" i="7"/>
  <c r="P145" i="7"/>
  <c r="P104" i="7"/>
  <c r="P167" i="7"/>
  <c r="P123" i="7"/>
  <c r="P39" i="7" l="1"/>
  <c r="O185" i="7"/>
  <c r="P185" i="7" s="1"/>
  <c r="O188" i="7"/>
  <c r="P188" i="7" s="1"/>
  <c r="P186" i="7"/>
  <c r="O199" i="7"/>
  <c r="P199" i="7" s="1"/>
  <c r="J87" i="7" l="1"/>
  <c r="L87" i="7" s="1"/>
  <c r="K50" i="7"/>
  <c r="M87" i="7" l="1"/>
  <c r="U87" i="7"/>
  <c r="T50" i="7"/>
  <c r="L50" i="7"/>
  <c r="M50" i="7" s="1"/>
  <c r="U50" i="7" l="1"/>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Range"/>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<sst xmlns="http://schemas.openxmlformats.org/spreadsheetml/2006/main" count="2419" uniqueCount="726">
  <si>
    <t>ECCI COUNT</t>
  </si>
  <si>
    <t>WAREHOUSE</t>
  </si>
  <si>
    <t>CUSTOMER CODE</t>
  </si>
  <si>
    <t>CUSTOMER NAME</t>
  </si>
  <si>
    <t>TRANSACTION TYPE</t>
  </si>
  <si>
    <t>MODE OF DELIVERY</t>
  </si>
  <si>
    <t>ITEM CODE</t>
  </si>
  <si>
    <t>ITEM NAME</t>
  </si>
  <si>
    <t>LOCATION ID</t>
  </si>
  <si>
    <t>JOB NO</t>
  </si>
  <si>
    <t>ASN UPLOAD DATE</t>
  </si>
  <si>
    <t>ECCI NUMBER</t>
  </si>
  <si>
    <t>ECCI DATE</t>
  </si>
  <si>
    <t>ORDER NUMBER</t>
  </si>
  <si>
    <t>INVOICE NUMBER</t>
  </si>
  <si>
    <t>INVOICE DATE</t>
  </si>
  <si>
    <t>INVOICE VALUE</t>
  </si>
  <si>
    <t>VENDOR CODE</t>
  </si>
  <si>
    <t>VENDOR NAME</t>
  </si>
  <si>
    <t>IN REF NO</t>
  </si>
  <si>
    <t>IN DATE</t>
  </si>
  <si>
    <t>GI NUMBER</t>
  </si>
  <si>
    <t>LOADING ID</t>
  </si>
  <si>
    <t>DELIVERY PLANT</t>
  </si>
  <si>
    <t>STORE LOCATION</t>
  </si>
  <si>
    <t>PACKAGE TYPE</t>
  </si>
  <si>
    <t>VENDOR PACKAGE ID</t>
  </si>
  <si>
    <t>NO OF PACKAGES</t>
  </si>
  <si>
    <t>WEIGHT</t>
  </si>
  <si>
    <t>LENGTH</t>
  </si>
  <si>
    <t>WIDTH</t>
  </si>
  <si>
    <t>HEIGHT</t>
  </si>
  <si>
    <t>VOLUME</t>
  </si>
  <si>
    <t>VEHICLE TYPE</t>
  </si>
  <si>
    <t>VEHICLE CAPACITY</t>
  </si>
  <si>
    <t>VEHICLE NUMBER</t>
  </si>
  <si>
    <t>TRANSACTION ID</t>
  </si>
  <si>
    <t>TRANS DATE</t>
  </si>
  <si>
    <t>TRANS NO</t>
  </si>
  <si>
    <t>BOX ID</t>
  </si>
  <si>
    <t>TRANSPORTER</t>
  </si>
  <si>
    <t>DRIVER MOBILE NO</t>
  </si>
  <si>
    <t>DRIVER NAME</t>
  </si>
  <si>
    <t>SHIPMENT ID</t>
  </si>
  <si>
    <t xml:space="preserve">volumetric cft </t>
  </si>
  <si>
    <t>volumetric cft into kg</t>
  </si>
  <si>
    <t>CHARGEABLE WEIGHT Kg</t>
  </si>
  <si>
    <t>C000002</t>
  </si>
  <si>
    <t>TATA STEEL LIMITED [JAMSHEDPUR]</t>
  </si>
  <si>
    <t>DO</t>
  </si>
  <si>
    <t>MILK RUN</t>
  </si>
  <si>
    <t/>
  </si>
  <si>
    <t>STAGE</t>
  </si>
  <si>
    <t>27-Feb-2024</t>
  </si>
  <si>
    <t>27-FEB-24</t>
  </si>
  <si>
    <t>TSK</t>
  </si>
  <si>
    <t>CARDBOARD BOX</t>
  </si>
  <si>
    <t>1</t>
  </si>
  <si>
    <t>LPT/407</t>
  </si>
  <si>
    <t>JH05DC5140</t>
  </si>
  <si>
    <t>01-Mar-2024</t>
  </si>
  <si>
    <t>DN240300001</t>
  </si>
  <si>
    <t>MANISH LOGISTICSM,UMA SHANKAR</t>
  </si>
  <si>
    <t>28-Feb-2024</t>
  </si>
  <si>
    <t>WOODEN BOX</t>
  </si>
  <si>
    <t>JH05DD7027</t>
  </si>
  <si>
    <t>DN240300002</t>
  </si>
  <si>
    <t>OTHER</t>
  </si>
  <si>
    <t>JH05DP7026</t>
  </si>
  <si>
    <t>DN240300003</t>
  </si>
  <si>
    <t>JODA</t>
  </si>
  <si>
    <t>GUNNY BAG</t>
  </si>
  <si>
    <t>PICKUP</t>
  </si>
  <si>
    <t>JH09BD6390</t>
  </si>
  <si>
    <t>DN240300004</t>
  </si>
  <si>
    <t>SARTHAK LOGISTICS</t>
  </si>
  <si>
    <t>6202138986</t>
  </si>
  <si>
    <t>LALU</t>
  </si>
  <si>
    <t>JH05DQ1175</t>
  </si>
  <si>
    <t>DN240300005</t>
  </si>
  <si>
    <t>9661162675</t>
  </si>
  <si>
    <t>UDAY PRAKASH DUBEY</t>
  </si>
  <si>
    <t>JH05DN7198</t>
  </si>
  <si>
    <t>DN240300006</t>
  </si>
  <si>
    <t>9471317703</t>
  </si>
  <si>
    <t>NIKHIL RAO</t>
  </si>
  <si>
    <t>JH05DD9123</t>
  </si>
  <si>
    <t>DN240300007</t>
  </si>
  <si>
    <t>KHONDBOND</t>
  </si>
  <si>
    <t>TSJ</t>
  </si>
  <si>
    <t>JH05DG5491</t>
  </si>
  <si>
    <t>DN240300009</t>
  </si>
  <si>
    <t>2</t>
  </si>
  <si>
    <t>CWH</t>
  </si>
  <si>
    <t>JH05CA5609</t>
  </si>
  <si>
    <t>DN240300010</t>
  </si>
  <si>
    <t>JH05CB6248</t>
  </si>
  <si>
    <t>DN240300011</t>
  </si>
  <si>
    <t>3</t>
  </si>
  <si>
    <t>JH05CA0264</t>
  </si>
  <si>
    <t>DN240300012</t>
  </si>
  <si>
    <t>8409515156</t>
  </si>
  <si>
    <t>ASLAM</t>
  </si>
  <si>
    <t>CRM BARA</t>
  </si>
  <si>
    <t>JH05DQ5140</t>
  </si>
  <si>
    <t>DN240300014</t>
  </si>
  <si>
    <t>8252111501</t>
  </si>
  <si>
    <t>WB</t>
  </si>
  <si>
    <t>JH01DS6399</t>
  </si>
  <si>
    <t>02-Mar-2024</t>
  </si>
  <si>
    <t>DN240300016</t>
  </si>
  <si>
    <t>TSM</t>
  </si>
  <si>
    <t>Main Store_Angul</t>
  </si>
  <si>
    <t>JH05DE8254</t>
  </si>
  <si>
    <t>DN240300017</t>
  </si>
  <si>
    <t>8178164327</t>
  </si>
  <si>
    <t>RAJ KUMAR</t>
  </si>
  <si>
    <t>User Location_Angul</t>
  </si>
  <si>
    <t>JH01DS5602</t>
  </si>
  <si>
    <t>DN240300018</t>
  </si>
  <si>
    <t>7482838636</t>
  </si>
  <si>
    <t>PREMESHWAR</t>
  </si>
  <si>
    <t>BR02GC8566</t>
  </si>
  <si>
    <t>DN240300019</t>
  </si>
  <si>
    <t>JH05BR2390</t>
  </si>
  <si>
    <t>DN240300020</t>
  </si>
  <si>
    <t>DN240300021</t>
  </si>
  <si>
    <t>WRAPPING</t>
  </si>
  <si>
    <t>19-FEB-24</t>
  </si>
  <si>
    <t>DN240300022</t>
  </si>
  <si>
    <t>DN240300023</t>
  </si>
  <si>
    <t>DN240300024</t>
  </si>
  <si>
    <t>04-Mar-2024</t>
  </si>
  <si>
    <t>DN240300029</t>
  </si>
  <si>
    <t>DN240300028</t>
  </si>
  <si>
    <t>DN240300031</t>
  </si>
  <si>
    <t>02-MAR-24</t>
  </si>
  <si>
    <t>DN240300032</t>
  </si>
  <si>
    <t>04-MAR-24</t>
  </si>
  <si>
    <t>DN240300033</t>
  </si>
  <si>
    <t>JH15AE2638</t>
  </si>
  <si>
    <t>05-Mar-2024</t>
  </si>
  <si>
    <t>DN240300041</t>
  </si>
  <si>
    <t>9708422055</t>
  </si>
  <si>
    <t>JH05CM1120</t>
  </si>
  <si>
    <t>DN240300042</t>
  </si>
  <si>
    <t>FAP JODA</t>
  </si>
  <si>
    <t>JH05DJ3330</t>
  </si>
  <si>
    <t>DN240300043</t>
  </si>
  <si>
    <t>DN240300044</t>
  </si>
  <si>
    <t>DN240300045</t>
  </si>
  <si>
    <t>JH05CN9387</t>
  </si>
  <si>
    <t>DN240300046</t>
  </si>
  <si>
    <t>J.P DUBEY</t>
  </si>
  <si>
    <t>7294805284</t>
  </si>
  <si>
    <t>PWAN KUMAR</t>
  </si>
  <si>
    <t>KPO Central WH</t>
  </si>
  <si>
    <t>DN240300053</t>
  </si>
  <si>
    <t>JH05DJ1539</t>
  </si>
  <si>
    <t>DN240300054</t>
  </si>
  <si>
    <t>HMC</t>
  </si>
  <si>
    <t>WB11E0227</t>
  </si>
  <si>
    <t>DN240300058</t>
  </si>
  <si>
    <t>DN240300059</t>
  </si>
  <si>
    <t>JH05CC1531</t>
  </si>
  <si>
    <t>DN240300062</t>
  </si>
  <si>
    <t>DN240300065</t>
  </si>
  <si>
    <t>DN240300067</t>
  </si>
  <si>
    <t>DN240300069</t>
  </si>
  <si>
    <t>DN240300071</t>
  </si>
  <si>
    <t>07-Mar-2024</t>
  </si>
  <si>
    <t>DN240300074</t>
  </si>
  <si>
    <t>DN240300075</t>
  </si>
  <si>
    <t>DN240300076</t>
  </si>
  <si>
    <t>NOAMUNDI</t>
  </si>
  <si>
    <t>JH05DG1392</t>
  </si>
  <si>
    <t>DN240300078</t>
  </si>
  <si>
    <t>7004460950</t>
  </si>
  <si>
    <t>VICKY KUMAR</t>
  </si>
  <si>
    <t>2298247</t>
  </si>
  <si>
    <t>JH05BD5180</t>
  </si>
  <si>
    <t>DN240300082</t>
  </si>
  <si>
    <t>6200571255</t>
  </si>
  <si>
    <t>RAJ KUMAR DAS</t>
  </si>
  <si>
    <t>2298745</t>
  </si>
  <si>
    <t>DN240300081</t>
  </si>
  <si>
    <t>2298737</t>
  </si>
  <si>
    <t>DN240300085</t>
  </si>
  <si>
    <t>1001580866_1</t>
  </si>
  <si>
    <t>WAREHOUSE 01   KOL OWM</t>
  </si>
  <si>
    <t>WHO240358710062</t>
  </si>
  <si>
    <t>1001580866</t>
  </si>
  <si>
    <t>2100842273</t>
  </si>
  <si>
    <t>M/2324/2073</t>
  </si>
  <si>
    <t>MR85</t>
  </si>
  <si>
    <t>M.AZAVERY &amp; CO.</t>
  </si>
  <si>
    <t>GR240306500</t>
  </si>
  <si>
    <t>TASK240300168</t>
  </si>
  <si>
    <t>LD240300077</t>
  </si>
  <si>
    <t>SO240300077</t>
  </si>
  <si>
    <t>DN240300077</t>
  </si>
  <si>
    <t>BOX240300427</t>
  </si>
  <si>
    <t>1001581087_1</t>
  </si>
  <si>
    <t>1001581087-1</t>
  </si>
  <si>
    <t>WHO-240358710068</t>
  </si>
  <si>
    <t>1001581087</t>
  </si>
  <si>
    <t>2100841817</t>
  </si>
  <si>
    <t>AE/23-24/407</t>
  </si>
  <si>
    <t>A344</t>
  </si>
  <si>
    <t>ADVANCE ELECTRONICS ADVANCE ELECTRO</t>
  </si>
  <si>
    <t>GR240306555</t>
  </si>
  <si>
    <t>TASK240300179</t>
  </si>
  <si>
    <t>LD240300083</t>
  </si>
  <si>
    <t>CWH (K LOT)</t>
  </si>
  <si>
    <t>SO240300083</t>
  </si>
  <si>
    <t>DN240300083</t>
  </si>
  <si>
    <t>BOX240300444</t>
  </si>
  <si>
    <t>1001576290_1</t>
  </si>
  <si>
    <t>1001576290-1</t>
  </si>
  <si>
    <t>1001576290</t>
  </si>
  <si>
    <t>2100838067</t>
  </si>
  <si>
    <t>AE/23-24/397</t>
  </si>
  <si>
    <t>GR240207455</t>
  </si>
  <si>
    <t>Automation WH(K Lot)</t>
  </si>
  <si>
    <t>BOX240203418</t>
  </si>
  <si>
    <t>1001579849_1</t>
  </si>
  <si>
    <t>1001579849-1</t>
  </si>
  <si>
    <t>1001579849</t>
  </si>
  <si>
    <t>2100842154</t>
  </si>
  <si>
    <t>98/23-24</t>
  </si>
  <si>
    <t>J463</t>
  </si>
  <si>
    <t>JMS ENTERPRISE</t>
  </si>
  <si>
    <t>GR240306554</t>
  </si>
  <si>
    <t>BOX240300445</t>
  </si>
  <si>
    <t>1001577370_1</t>
  </si>
  <si>
    <t>1001577370-1</t>
  </si>
  <si>
    <t>WHO-240358710064</t>
  </si>
  <si>
    <t>1001577370</t>
  </si>
  <si>
    <t>3700904417</t>
  </si>
  <si>
    <t>G0810/23-24</t>
  </si>
  <si>
    <t>T101</t>
  </si>
  <si>
    <t>TESHI ENGINEERS AND SALES PROMOTERS</t>
  </si>
  <si>
    <t>GR240306392</t>
  </si>
  <si>
    <t>TASK240300175</t>
  </si>
  <si>
    <t>LD240300079</t>
  </si>
  <si>
    <t>SO240300079</t>
  </si>
  <si>
    <t>DN240300079</t>
  </si>
  <si>
    <t>BOX240300279</t>
  </si>
  <si>
    <t>1001577333_1</t>
  </si>
  <si>
    <t>1001577333-1</t>
  </si>
  <si>
    <t>1001577333</t>
  </si>
  <si>
    <t>3700903732</t>
  </si>
  <si>
    <t>G0808/23-24</t>
  </si>
  <si>
    <t>GR240306390</t>
  </si>
  <si>
    <t>BOX240300280</t>
  </si>
  <si>
    <t>08-Mar-2024</t>
  </si>
  <si>
    <t>DN240300095</t>
  </si>
  <si>
    <t>MUKESH GIRI</t>
  </si>
  <si>
    <t>DN240300096</t>
  </si>
  <si>
    <t>DN240300098</t>
  </si>
  <si>
    <t>JH05DG5140</t>
  </si>
  <si>
    <t>DN240300097</t>
  </si>
  <si>
    <t>DN240300100</t>
  </si>
  <si>
    <t>DN240300101</t>
  </si>
  <si>
    <t>DN240300102</t>
  </si>
  <si>
    <t>DN240300103</t>
  </si>
  <si>
    <t>08-MAR-24</t>
  </si>
  <si>
    <t>DN240300104</t>
  </si>
  <si>
    <t>JH05DQ4347</t>
  </si>
  <si>
    <t>DN240300105</t>
  </si>
  <si>
    <t>DN240300110</t>
  </si>
  <si>
    <t>DN240300117</t>
  </si>
  <si>
    <t>DN240300118</t>
  </si>
  <si>
    <t>NINL</t>
  </si>
  <si>
    <t>DN240300119</t>
  </si>
  <si>
    <t>DN240300122</t>
  </si>
  <si>
    <t>DN240300124</t>
  </si>
  <si>
    <t>DN240300125</t>
  </si>
  <si>
    <t>DN240300126</t>
  </si>
  <si>
    <t>DN240300131</t>
  </si>
  <si>
    <t>DN240300132</t>
  </si>
  <si>
    <t>DN240300133</t>
  </si>
  <si>
    <t>JH05CB0164</t>
  </si>
  <si>
    <t>DN240300134</t>
  </si>
  <si>
    <t>DN240300135</t>
  </si>
  <si>
    <t>DN240300136</t>
  </si>
  <si>
    <t>DN240300138</t>
  </si>
  <si>
    <t>DN240300139</t>
  </si>
  <si>
    <t>DN240300140</t>
  </si>
  <si>
    <t>DN240300141</t>
  </si>
  <si>
    <t>DN240300142</t>
  </si>
  <si>
    <t>DN240300143</t>
  </si>
  <si>
    <t>11-MAR-24</t>
  </si>
  <si>
    <t>DN240300148</t>
  </si>
  <si>
    <t>JH05CD3315</t>
  </si>
  <si>
    <t>13-Mar-2024</t>
  </si>
  <si>
    <t>DN240300150</t>
  </si>
  <si>
    <t>DN240300151</t>
  </si>
  <si>
    <t>JH05DE7581</t>
  </si>
  <si>
    <t>DN240300152</t>
  </si>
  <si>
    <t>DN240300153</t>
  </si>
  <si>
    <t>DN240300155</t>
  </si>
  <si>
    <t>Brahmani Warehouse ( BWH)</t>
  </si>
  <si>
    <t>DN240300157</t>
  </si>
  <si>
    <t>DN240300158</t>
  </si>
  <si>
    <t>DN240300159</t>
  </si>
  <si>
    <t>14-Mar-2024</t>
  </si>
  <si>
    <t>DN240300160</t>
  </si>
  <si>
    <t>DN240300161</t>
  </si>
  <si>
    <t>13-MAR-24</t>
  </si>
  <si>
    <t>14-MAR-24</t>
  </si>
  <si>
    <t>DN240300166</t>
  </si>
  <si>
    <t>DN240300167</t>
  </si>
  <si>
    <t>DN240300170</t>
  </si>
  <si>
    <t>15-Mar-2024</t>
  </si>
  <si>
    <t>DN240300172</t>
  </si>
  <si>
    <t>DN240300173</t>
  </si>
  <si>
    <t>DN240300174</t>
  </si>
  <si>
    <t>DN240300175</t>
  </si>
  <si>
    <t>DN240300179</t>
  </si>
  <si>
    <t>DN240300177</t>
  </si>
  <si>
    <t>16-Mar-2024</t>
  </si>
  <si>
    <t>15-MAR-24</t>
  </si>
  <si>
    <t>DN240300180</t>
  </si>
  <si>
    <t>DN240300182</t>
  </si>
  <si>
    <t>JAMADOBA</t>
  </si>
  <si>
    <t>DN240300183</t>
  </si>
  <si>
    <t>DN240300184</t>
  </si>
  <si>
    <t>2324971</t>
  </si>
  <si>
    <t>DN240300188</t>
  </si>
  <si>
    <t>16-MAR-24</t>
  </si>
  <si>
    <t>DN240300187</t>
  </si>
  <si>
    <t>1001586539_1</t>
  </si>
  <si>
    <t>1001586539-1</t>
  </si>
  <si>
    <t>WHO-240358710146</t>
  </si>
  <si>
    <t>1001586539</t>
  </si>
  <si>
    <t>2100825730</t>
  </si>
  <si>
    <t>I0927ETE2324TS</t>
  </si>
  <si>
    <t>E443</t>
  </si>
  <si>
    <t>EASTMAN TEFT ENGG.(P)LTD.</t>
  </si>
  <si>
    <t>GR240307296</t>
  </si>
  <si>
    <t>TASK240300412</t>
  </si>
  <si>
    <t>LD240300185</t>
  </si>
  <si>
    <t>SO240300185</t>
  </si>
  <si>
    <t>DN240300185</t>
  </si>
  <si>
    <t>BOX240301638</t>
  </si>
  <si>
    <t>18-Mar-2024</t>
  </si>
  <si>
    <t>DN240300191</t>
  </si>
  <si>
    <t>DN240300192</t>
  </si>
  <si>
    <t>DN240300193</t>
  </si>
  <si>
    <t>DN240300194</t>
  </si>
  <si>
    <t>18-MAR-24</t>
  </si>
  <si>
    <t>DN240300195</t>
  </si>
  <si>
    <t>DN240300196</t>
  </si>
  <si>
    <t>JH05DD7779</t>
  </si>
  <si>
    <t>DN240300190</t>
  </si>
  <si>
    <t>19-Mar-2024</t>
  </si>
  <si>
    <t>DN240300198</t>
  </si>
  <si>
    <t>DN240300199</t>
  </si>
  <si>
    <t>DN240300203</t>
  </si>
  <si>
    <t>DN240300204</t>
  </si>
  <si>
    <t>DN240300205</t>
  </si>
  <si>
    <t>DN240300206</t>
  </si>
  <si>
    <t>19-MAR-24</t>
  </si>
  <si>
    <t>DN240300207</t>
  </si>
  <si>
    <t>DN240300208</t>
  </si>
  <si>
    <t>20-Mar-2024</t>
  </si>
  <si>
    <t>DN240300211</t>
  </si>
  <si>
    <t>2335895</t>
  </si>
  <si>
    <t>DN240300213</t>
  </si>
  <si>
    <t>DN240300219</t>
  </si>
  <si>
    <t>2336541</t>
  </si>
  <si>
    <t>DN240300215</t>
  </si>
  <si>
    <t>DN240300216</t>
  </si>
  <si>
    <t>DN240300217</t>
  </si>
  <si>
    <t>1001590494_1</t>
  </si>
  <si>
    <t>1001590494-1</t>
  </si>
  <si>
    <t>WHO-240358710172</t>
  </si>
  <si>
    <t>1001590494</t>
  </si>
  <si>
    <t>2100845576</t>
  </si>
  <si>
    <t>M/23-24/2152</t>
  </si>
  <si>
    <t>GR240307734</t>
  </si>
  <si>
    <t>TASK240300470</t>
  </si>
  <si>
    <t>LD240300212</t>
  </si>
  <si>
    <t>Wst Bokaro</t>
  </si>
  <si>
    <t>SO240300212</t>
  </si>
  <si>
    <t>DN240300212</t>
  </si>
  <si>
    <t>BOX240302176</t>
  </si>
  <si>
    <t>1001589873_1</t>
  </si>
  <si>
    <t>1001589873-1</t>
  </si>
  <si>
    <t>WHO-240358710178</t>
  </si>
  <si>
    <t>1001589873</t>
  </si>
  <si>
    <t>2100836590</t>
  </si>
  <si>
    <t>AE/23-24/426</t>
  </si>
  <si>
    <t>GR240307640</t>
  </si>
  <si>
    <t>TASK240300490</t>
  </si>
  <si>
    <t>LD240300218</t>
  </si>
  <si>
    <t>SO240300218</t>
  </si>
  <si>
    <t>DN240300218</t>
  </si>
  <si>
    <t>BOX240302150</t>
  </si>
  <si>
    <t>1001591224_1</t>
  </si>
  <si>
    <t>1001591224-1</t>
  </si>
  <si>
    <t>1001591224</t>
  </si>
  <si>
    <t>2100838257</t>
  </si>
  <si>
    <t>ST/2324/IGST/356</t>
  </si>
  <si>
    <t>ST29</t>
  </si>
  <si>
    <t>SEALTECH INDIA .</t>
  </si>
  <si>
    <t>GR240307736</t>
  </si>
  <si>
    <t>BOX240302177</t>
  </si>
  <si>
    <t>1001587454_1</t>
  </si>
  <si>
    <t>1001587454-1</t>
  </si>
  <si>
    <t>1001587454</t>
  </si>
  <si>
    <t>2100844608</t>
  </si>
  <si>
    <t>105/23-24</t>
  </si>
  <si>
    <t>GR240307634</t>
  </si>
  <si>
    <t>BOX240302140</t>
  </si>
  <si>
    <t>1001587376_1</t>
  </si>
  <si>
    <t>1001587376-1</t>
  </si>
  <si>
    <t>1001587376</t>
  </si>
  <si>
    <t>3700907842</t>
  </si>
  <si>
    <t>G0858/23-24</t>
  </si>
  <si>
    <t>GR240307632</t>
  </si>
  <si>
    <t>BOX240302143</t>
  </si>
  <si>
    <t>1001590547_1</t>
  </si>
  <si>
    <t>1001590547-1</t>
  </si>
  <si>
    <t>1001590547</t>
  </si>
  <si>
    <t>4412158913</t>
  </si>
  <si>
    <t>ST/2324/IGST/355</t>
  </si>
  <si>
    <t>GR240307641</t>
  </si>
  <si>
    <t>BOX240302148</t>
  </si>
  <si>
    <t>1001589720_1</t>
  </si>
  <si>
    <t>1001589720-1</t>
  </si>
  <si>
    <t>1001589720</t>
  </si>
  <si>
    <t>4411921310</t>
  </si>
  <si>
    <t>HI/S/23-24/158</t>
  </si>
  <si>
    <t>I093</t>
  </si>
  <si>
    <t>HELIOS INFRAPRO PRIVATE LIMITED</t>
  </si>
  <si>
    <t>GR240307639</t>
  </si>
  <si>
    <t>BOX240302149</t>
  </si>
  <si>
    <t>1001587651_1</t>
  </si>
  <si>
    <t>1001587651-1</t>
  </si>
  <si>
    <t>1001587651</t>
  </si>
  <si>
    <t>2100841257</t>
  </si>
  <si>
    <t>AE/23-24/422</t>
  </si>
  <si>
    <t>GR240307635</t>
  </si>
  <si>
    <t>BOX240302144</t>
  </si>
  <si>
    <t>1001589321_1</t>
  </si>
  <si>
    <t>1001589321-1</t>
  </si>
  <si>
    <t>1001589321</t>
  </si>
  <si>
    <t>4411792420</t>
  </si>
  <si>
    <t>HI/23-24/156</t>
  </si>
  <si>
    <t>GR240307841</t>
  </si>
  <si>
    <t>BOX240302331</t>
  </si>
  <si>
    <t>1001584175_1</t>
  </si>
  <si>
    <t>1001584175-1</t>
  </si>
  <si>
    <t>1001584175</t>
  </si>
  <si>
    <t>2100834175</t>
  </si>
  <si>
    <t>OE/031/23</t>
  </si>
  <si>
    <t>O091</t>
  </si>
  <si>
    <t>OYSTER ENTREPRENEURS</t>
  </si>
  <si>
    <t>GR240307631</t>
  </si>
  <si>
    <t>BOX240302138</t>
  </si>
  <si>
    <t>1001588118_1</t>
  </si>
  <si>
    <t>1001588118-1</t>
  </si>
  <si>
    <t>1001588118</t>
  </si>
  <si>
    <t>2100825827</t>
  </si>
  <si>
    <t>AE/23-24/424</t>
  </si>
  <si>
    <t>GR240307637</t>
  </si>
  <si>
    <t>BOX240302137</t>
  </si>
  <si>
    <t>DN240300221</t>
  </si>
  <si>
    <t>DN240300222</t>
  </si>
  <si>
    <t>2338952</t>
  </si>
  <si>
    <t>1001584162_1</t>
  </si>
  <si>
    <t>1001584162-3</t>
  </si>
  <si>
    <t>WHO-240358710182</t>
  </si>
  <si>
    <t>1001584162</t>
  </si>
  <si>
    <t>2100828011</t>
  </si>
  <si>
    <t>OE/030/23</t>
  </si>
  <si>
    <t>GR240307630</t>
  </si>
  <si>
    <t>TASK240300513</t>
  </si>
  <si>
    <t>LD240300223</t>
  </si>
  <si>
    <t>SO240300223</t>
  </si>
  <si>
    <t>DN240300223</t>
  </si>
  <si>
    <t>BOX240302136</t>
  </si>
  <si>
    <t>1001584162_2</t>
  </si>
  <si>
    <t>1001584162-1</t>
  </si>
  <si>
    <t>BOX240302135</t>
  </si>
  <si>
    <t>1001584162_3</t>
  </si>
  <si>
    <t>1001584162-2</t>
  </si>
  <si>
    <t>BOX240302141</t>
  </si>
  <si>
    <t>DN240300224</t>
  </si>
  <si>
    <t>DN240300226</t>
  </si>
  <si>
    <t>2339094</t>
  </si>
  <si>
    <t>1001591404_1</t>
  </si>
  <si>
    <t>1001591404-1</t>
  </si>
  <si>
    <t>WHO-240358710186</t>
  </si>
  <si>
    <t>1001591404</t>
  </si>
  <si>
    <t>2100841854</t>
  </si>
  <si>
    <t>AE/23-24/428</t>
  </si>
  <si>
    <t>GR240307737</t>
  </si>
  <si>
    <t>TASK240300521</t>
  </si>
  <si>
    <t>LD240300227</t>
  </si>
  <si>
    <t>SO240300227</t>
  </si>
  <si>
    <t>DN240300227</t>
  </si>
  <si>
    <t>BOX240302174</t>
  </si>
  <si>
    <t>DN240300228</t>
  </si>
  <si>
    <t>DN240300229</t>
  </si>
  <si>
    <t>DN240300232</t>
  </si>
  <si>
    <t>DN240300230</t>
  </si>
  <si>
    <t>2339481</t>
  </si>
  <si>
    <t>1001588116_1</t>
  </si>
  <si>
    <t>1001588116-1</t>
  </si>
  <si>
    <t>WHO-240358710190</t>
  </si>
  <si>
    <t>1001588116</t>
  </si>
  <si>
    <t>AE/23-24/423</t>
  </si>
  <si>
    <t>GR240307636</t>
  </si>
  <si>
    <t>TASK240300527</t>
  </si>
  <si>
    <t>LD240300231</t>
  </si>
  <si>
    <t>CWH(K LOT)</t>
  </si>
  <si>
    <t>SO240300231</t>
  </si>
  <si>
    <t>DN240300231</t>
  </si>
  <si>
    <t>BOX240302139</t>
  </si>
  <si>
    <t>1001590925_1</t>
  </si>
  <si>
    <t>1001590925-1</t>
  </si>
  <si>
    <t>WHO-240358710194</t>
  </si>
  <si>
    <t>1001590925</t>
  </si>
  <si>
    <t>2100838286</t>
  </si>
  <si>
    <t>SI/2023-24/0600</t>
  </si>
  <si>
    <t>SL47</t>
  </si>
  <si>
    <t>SINHA INDUSTRIES</t>
  </si>
  <si>
    <t>GR240307738</t>
  </si>
  <si>
    <t>TASK240300534</t>
  </si>
  <si>
    <t>LD240300235</t>
  </si>
  <si>
    <t>SO240300235</t>
  </si>
  <si>
    <t>22-Mar-2024</t>
  </si>
  <si>
    <t>DN240300235</t>
  </si>
  <si>
    <t>BOX240302296</t>
  </si>
  <si>
    <t>2341434</t>
  </si>
  <si>
    <t>DN240300239</t>
  </si>
  <si>
    <t>DN240300240</t>
  </si>
  <si>
    <t>DN240300241</t>
  </si>
  <si>
    <t>DN240300242</t>
  </si>
  <si>
    <t>DN240300243</t>
  </si>
  <si>
    <t>DN240300244</t>
  </si>
  <si>
    <t>25-Mar-2024</t>
  </si>
  <si>
    <t>DN240300249</t>
  </si>
  <si>
    <t>DN240300250</t>
  </si>
  <si>
    <t>DN240300251</t>
  </si>
  <si>
    <t>MOHAMMAD NAUSHAD</t>
  </si>
  <si>
    <t>2357894</t>
  </si>
  <si>
    <t>DN240300253</t>
  </si>
  <si>
    <t>DN240300255</t>
  </si>
  <si>
    <t>1001588904_1</t>
  </si>
  <si>
    <t>1001588904-1</t>
  </si>
  <si>
    <t>WHO-240358710211</t>
  </si>
  <si>
    <t>1001588904</t>
  </si>
  <si>
    <t>4412159756</t>
  </si>
  <si>
    <t>ST/2324/IGST/351</t>
  </si>
  <si>
    <t>GR240307638</t>
  </si>
  <si>
    <t>TASK240300575</t>
  </si>
  <si>
    <t>LD240300253</t>
  </si>
  <si>
    <t>SO240300252</t>
  </si>
  <si>
    <t>DN240300252</t>
  </si>
  <si>
    <t>BOX240302147</t>
  </si>
  <si>
    <t>JH05DN0705</t>
  </si>
  <si>
    <t>26-Mar-2024</t>
  </si>
  <si>
    <t>DN240300256</t>
  </si>
  <si>
    <t>DN240300258</t>
  </si>
  <si>
    <t>2359088</t>
  </si>
  <si>
    <t>DN240300260</t>
  </si>
  <si>
    <t>DN240300262</t>
  </si>
  <si>
    <t>DN240300263</t>
  </si>
  <si>
    <t>JH05CP6088</t>
  </si>
  <si>
    <t>DN240300264</t>
  </si>
  <si>
    <t>DN240300265</t>
  </si>
  <si>
    <t>DN240300266</t>
  </si>
  <si>
    <t>DN240300267</t>
  </si>
  <si>
    <t>DN240300268</t>
  </si>
  <si>
    <t>1001590542_1</t>
  </si>
  <si>
    <t>1001590542-1</t>
  </si>
  <si>
    <t>WHO-240358710218</t>
  </si>
  <si>
    <t>1001590542</t>
  </si>
  <si>
    <t>2100845277</t>
  </si>
  <si>
    <t>PCI/23-24/0713</t>
  </si>
  <si>
    <t>P096</t>
  </si>
  <si>
    <t>PARTS CORPORATION OF INDIA</t>
  </si>
  <si>
    <t>GR240307735</t>
  </si>
  <si>
    <t>TASK240300586</t>
  </si>
  <si>
    <t>LD240300260</t>
  </si>
  <si>
    <t>SO240300259</t>
  </si>
  <si>
    <t>DN240300259</t>
  </si>
  <si>
    <t>BOX240302175</t>
  </si>
  <si>
    <t>1001590542_2</t>
  </si>
  <si>
    <t>1001590542-2</t>
  </si>
  <si>
    <t>BOX240302173</t>
  </si>
  <si>
    <t>DN240300270</t>
  </si>
  <si>
    <t>DN240300271</t>
  </si>
  <si>
    <t>DN240300274</t>
  </si>
  <si>
    <t>JH05DQ4148</t>
  </si>
  <si>
    <t>DN240300276</t>
  </si>
  <si>
    <t>DN240300278</t>
  </si>
  <si>
    <t>DN240300279</t>
  </si>
  <si>
    <t>DN240300280</t>
  </si>
  <si>
    <t>DN240300277</t>
  </si>
  <si>
    <t>DN240300283</t>
  </si>
  <si>
    <t>DN240300285</t>
  </si>
  <si>
    <t>DN240300287</t>
  </si>
  <si>
    <t>DN240300289</t>
  </si>
  <si>
    <t>DN240300293</t>
  </si>
  <si>
    <t>DN240300294</t>
  </si>
  <si>
    <t>DN240300295</t>
  </si>
  <si>
    <t>DN240300304</t>
  </si>
  <si>
    <t>DN240300305</t>
  </si>
  <si>
    <t>DN240300306</t>
  </si>
  <si>
    <t>DN240300307</t>
  </si>
  <si>
    <t>DN240300308</t>
  </si>
  <si>
    <t>DN240300309</t>
  </si>
  <si>
    <t>DN240300310</t>
  </si>
  <si>
    <t>DN240300311</t>
  </si>
  <si>
    <t>DIRECT DELIVERY</t>
  </si>
  <si>
    <t>JH05BM3760</t>
  </si>
  <si>
    <t>DN240300094</t>
  </si>
  <si>
    <t>TRUCK 19.5T</t>
  </si>
  <si>
    <t>JH05AF8261</t>
  </si>
  <si>
    <t>DN240300149</t>
  </si>
  <si>
    <t>DN240300290</t>
  </si>
  <si>
    <t>DN240300291</t>
  </si>
  <si>
    <t>DN240300292</t>
  </si>
  <si>
    <t>JH05DM2658</t>
  </si>
  <si>
    <t>DN240300296</t>
  </si>
  <si>
    <t>DN240300302</t>
  </si>
  <si>
    <t>TRAILER 27.5T</t>
  </si>
  <si>
    <t>JH05CZ2261</t>
  </si>
  <si>
    <t>DN240300299</t>
  </si>
  <si>
    <t>DN240300303</t>
  </si>
  <si>
    <t>JH05DQ4120</t>
  </si>
  <si>
    <t>DN240300297</t>
  </si>
  <si>
    <t>TRUCK 8.4T</t>
  </si>
  <si>
    <t>OD251770</t>
  </si>
  <si>
    <t>DN240300314</t>
  </si>
  <si>
    <t>NL01N8832</t>
  </si>
  <si>
    <t>DN240300315</t>
  </si>
  <si>
    <t>HR63B3255</t>
  </si>
  <si>
    <t>DN240300298</t>
  </si>
  <si>
    <t>DN240300300</t>
  </si>
  <si>
    <t>DN240300317</t>
  </si>
  <si>
    <t>DN240300316</t>
  </si>
  <si>
    <t>DN240300318</t>
  </si>
  <si>
    <t>DN240300313</t>
  </si>
  <si>
    <t>DN240300321</t>
  </si>
  <si>
    <t>DN240300323</t>
  </si>
  <si>
    <t>DN240300236</t>
  </si>
  <si>
    <t>DN240300237</t>
  </si>
  <si>
    <t>DN240300245</t>
  </si>
  <si>
    <t>DN240300246</t>
  </si>
  <si>
    <t>DN240300247</t>
  </si>
  <si>
    <t>DN240300248</t>
  </si>
  <si>
    <t>STO FROM TSK TO TSJ</t>
  </si>
  <si>
    <t>Sum of VEHICLE CAPACITY</t>
  </si>
  <si>
    <t>Sum of WEIGHT</t>
  </si>
  <si>
    <t>Sum of volumetric cft</t>
  </si>
  <si>
    <t>Sum of volumetric cft into kg</t>
  </si>
  <si>
    <t>Sum of CHARGEABLE WEIGHT Kg</t>
  </si>
  <si>
    <t>NL01K0937</t>
  </si>
  <si>
    <t>DN240400059</t>
  </si>
  <si>
    <t>Trans Number</t>
  </si>
  <si>
    <t>Vehicle utilization %</t>
  </si>
  <si>
    <t>WO Ser Line Item</t>
  </si>
  <si>
    <t>WO Rate (INR) Trip</t>
  </si>
  <si>
    <t>Amount (INR)</t>
  </si>
  <si>
    <t xml:space="preserve">TRIP NUMBER </t>
  </si>
  <si>
    <t>Remark</t>
  </si>
  <si>
    <t>Justification</t>
  </si>
  <si>
    <t>Chargeble wt 3800Kg CRM bara material considered since material length was 15ft we can not dispatch in small vehicle</t>
  </si>
  <si>
    <t>Chargeble Wt considerd 3800Kg since no light avaivale to stack on top of these  item.</t>
  </si>
  <si>
    <t>Chargeble Wt considerd 3800Kg since no light avaivale  for double stacking  on top of these  item.</t>
  </si>
  <si>
    <t>Chargeble Wt considerd 3800Kg since no light avaivale  for double  stacking on top of the other item (it is safety concern)</t>
  </si>
  <si>
    <t>Chargeble Wt considerd 3800Kg since no light avaivale  for double stacking  due to safety concern.</t>
  </si>
  <si>
    <t>Chargeble wt 3800Kg considered since no space available to adjust in this vehicle.</t>
  </si>
  <si>
    <t>Chargeble wt 3800Kg considered since no space available to adjust in this vehicle. It is safety consern of material.</t>
  </si>
  <si>
    <t>Chargeble wt 3800Kg considered since no space available in this vehicle to add more item because ideler item already occupy whole space of vehicle.</t>
  </si>
  <si>
    <t>Chargeble wt 3800Kg considered since no light item availble in stock for double statcking over the top of thses item and loaded item is fragile item</t>
  </si>
  <si>
    <t>Chargeble wt 3800Kg considered since sling loaded and its occuped whole space of vehicle and we can not load more item on top these item due to safety of material.</t>
  </si>
  <si>
    <t>Chargeble wt 800Kg considered since no light item available for double stacking in this vehicle. It is safety consern of material.
Elbow item loaded which is already occupied whole space of vehicle.</t>
  </si>
  <si>
    <t>Chargeble wt 3800Kg considered since no light item availble in stock for double statcking over the top of thses item .</t>
  </si>
  <si>
    <t xml:space="preserve">Chargeble wt 800Kg considered since CRM bara no stock was available to load and inventory age was crossed 15 days </t>
  </si>
  <si>
    <t>Chargeble wt 3800Kg considered since odd dimesion material loaded and we can not load more item due to safety concern.</t>
  </si>
  <si>
    <t>Chargeble wt 3800Kg considered since idler item material loaded and we can not load more item due to safety concern.</t>
  </si>
  <si>
    <t>Chargeble wt 3800Kg considered since no space available to add more item in this vehicle.</t>
  </si>
  <si>
    <t>Chargeble wt 800Kg considered since no space available to add more item in this vehicle.</t>
  </si>
  <si>
    <t>Chargeble wt 3800Kg considered since no space available to add more item in this vehicle.in this vehicle elbow item loaded.</t>
  </si>
  <si>
    <t>STO FROM TSK TO TSM</t>
  </si>
  <si>
    <t>STO FROM TSJ TO TSK</t>
  </si>
  <si>
    <t>STO FROM TSM TO TSJ</t>
  </si>
  <si>
    <t>EXPRESS DELIVERY</t>
  </si>
  <si>
    <t>USCMHI01A940</t>
  </si>
  <si>
    <t>USCMHI01A935</t>
  </si>
  <si>
    <t>USCMHI01A952</t>
  </si>
  <si>
    <t>USCMHI01A950</t>
  </si>
  <si>
    <t>USCMHI01A946</t>
  </si>
  <si>
    <t>USCMHI01A947</t>
  </si>
  <si>
    <t>USCMHI01A987</t>
  </si>
  <si>
    <t>USCMHI01A967</t>
  </si>
  <si>
    <t>USCMHI01A992</t>
  </si>
  <si>
    <t>USCMHI01A991</t>
  </si>
  <si>
    <t>USCMHI01A939</t>
  </si>
  <si>
    <t>USCMHI01A962</t>
  </si>
  <si>
    <t>USCMHI01A958</t>
  </si>
  <si>
    <t>USCMHI01A960</t>
  </si>
  <si>
    <t>USCMHI01A954</t>
  </si>
  <si>
    <t>USCMHI01A965</t>
  </si>
  <si>
    <t>USCMHI01A961</t>
  </si>
  <si>
    <t>USCMHI01B066</t>
  </si>
  <si>
    <t>USCMHI01B032</t>
  </si>
  <si>
    <t>USCMHI01B029</t>
  </si>
  <si>
    <t xml:space="preserve">Chargeble wt 800Kg considered no light item availble in stock for double statcking over the top of thses item </t>
  </si>
  <si>
    <t>Max</t>
  </si>
  <si>
    <t>Diff wt</t>
  </si>
  <si>
    <t>Material is Bleaching powder (WTP Chamical) must be delivered in separate trip as per End User advise</t>
  </si>
  <si>
    <t>FTL awaiting TSL Approval</t>
  </si>
  <si>
    <t>DCGR concern</t>
  </si>
  <si>
    <t>ECCI not showing</t>
  </si>
  <si>
    <t xml:space="preserve">As dsicussed, left </t>
  </si>
  <si>
    <t>1000011144 </t>
  </si>
  <si>
    <t>weight concern, Amount differ</t>
  </si>
  <si>
    <t xml:space="preserve">Memo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</si>
</sst>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409]dd/mmm/yy;@"/>
  </numFmts>
  <fonts count="12">
    <font>
      <sz val="11"/>
      <color theme="1"/>
      <name val="Aptos Narrow"/>
      <family val="2"/>
      <scheme val="minor"/>
    </font>
    <font>
      <sz val="11"/>
      <color theme="0"/>
      <name val="Aptos Narrow"/>
      <family val="2"/>
      <scheme val="minor"/>
    </font>
    <font>
      <sz val="11"/>
      <color theme="1"/>
      <name val="Aptos Narrow"/>
      <family val="2"/>
      <scheme val="minor"/>
    </font>
    <font>
      <sz val="10"/>
      <color theme="1"/>
      <name val="Aptos Narrow"/>
      <family val="2"/>
      <scheme val="minor"/>
    </font>
    <font>
      <sz val="9"/>
      <color theme="1"/>
      <name val="Aptos Narrow"/>
      <family val="2"/>
      <scheme val="minor"/>
    </font>
    <font>
      <b/>
      <sz val="10"/>
      <color theme="0"/>
      <name val="Aptos Narrow"/>
      <family val="2"/>
      <scheme val="minor"/>
    </font>
    <font>
      <b/>
      <sz val="10"/>
      <color theme="1"/>
      <name val="Aptos Narrow"/>
      <family val="2"/>
      <scheme val="minor"/>
    </font>
    <font>
      <b/>
      <sz val="10"/>
      <name val="Aptos Narrow"/>
      <family val="2"/>
      <scheme val="minor"/>
    </font>
    <font>
      <sz val="8.8000000000000007"/>
      <color rgb="FF000000"/>
      <name val="Arial"/>
      <family val="2"/>
    </font>
    <font>
      <b/>
      <sz val="9"/>
      <name val="Arial"/>
      <family val="2"/>
    </font>
    <font>
      <sz val="9"/>
      <color rgb="FF000000"/>
      <name val="Arial"/>
      <family val="2"/>
    </font>
    <font>
      <sz val="9"/>
      <color theme="1"/>
      <name val="Arial"/>
      <family val="2"/>
    </font>
  </fonts>
  <fills count="6">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Border="1" applyAlignment="1">
      <alignment horizontal="center"/>
    </xf>
    <xf numFmtId="165" fontId="0" fillId="0" borderId="1" xfId="0" applyNumberFormat="1" applyBorder="1" applyAlignment="1">
      <alignment horizontal="center" vertical="center"/>
    </xf>
    <xf numFmtId="165" fontId="0" fillId="0" borderId="0" xfId="0" applyNumberFormat="1"/>
    <xf numFmtId="0" fontId="0" fillId="0" borderId="1" xfId="0" applyBorder="1"/>
    <xf numFmtId="0" fontId="4" fillId="0" borderId="1" xfId="0" applyFont="1" applyBorder="1" applyAlignment="1">
      <alignment horizontal="center"/>
    </xf>
    <xf numFmtId="165" fontId="4" fillId="0" borderId="1" xfId="0" applyNumberFormat="1" applyFont="1" applyBorder="1" applyAlignment="1">
      <alignment horizontal="center"/>
    </xf>
    <xf numFmtId="1" fontId="4" fillId="0" borderId="1" xfId="0" applyNumberFormat="1" applyFont="1" applyBorder="1" applyAlignment="1">
      <alignment horizontal="center"/>
    </xf>
    <xf numFmtId="0" fontId="4" fillId="0" borderId="1" xfId="2" applyNumberFormat="1" applyFont="1" applyFill="1" applyBorder="1" applyAlignment="1">
      <alignment horizontal="center" vertical="center"/>
    </xf>
    <xf numFmtId="0" fontId="1" fillId="2" borderId="1" xfId="0" applyFont="1" applyFill="1" applyBorder="1" applyAlignment="1">
      <alignment horizontal="center"/>
    </xf>
    <xf numFmtId="0" fontId="5"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43" fontId="7" fillId="4" borderId="1" xfId="1" applyFont="1" applyFill="1" applyBorder="1" applyAlignment="1">
      <alignment horizontal="center" vertical="center" wrapText="1"/>
    </xf>
    <xf numFmtId="165" fontId="5" fillId="2" borderId="1" xfId="0" applyNumberFormat="1" applyFont="1" applyFill="1" applyBorder="1" applyAlignment="1">
      <alignment horizontal="center" vertical="center" wrapText="1"/>
    </xf>
    <xf numFmtId="0" fontId="3" fillId="0" borderId="0" xfId="0" applyFont="1" applyAlignment="1">
      <alignment vertical="center"/>
    </xf>
    <xf numFmtId="0" fontId="4" fillId="4" borderId="1" xfId="0" applyFont="1" applyFill="1" applyBorder="1" applyAlignment="1">
      <alignment horizontal="center"/>
    </xf>
    <xf numFmtId="1" fontId="4" fillId="0" borderId="1" xfId="1" applyNumberFormat="1" applyFont="1" applyFill="1" applyBorder="1" applyAlignment="1">
      <alignment horizontal="center" vertical="center"/>
    </xf>
    <xf numFmtId="43" fontId="9" fillId="4" borderId="1" xfId="1" applyFont="1" applyFill="1" applyBorder="1" applyAlignment="1">
      <alignment horizontal="center" vertical="center" wrapText="1"/>
    </xf>
    <xf numFmtId="0" fontId="3" fillId="5" borderId="1" xfId="0" applyFont="1" applyFill="1" applyBorder="1" applyAlignment="1">
      <alignment vertical="center"/>
    </xf>
    <xf numFmtId="1" fontId="0" fillId="0" borderId="0" xfId="0" applyNumberFormat="1" applyAlignment="1"/>
    <xf numFmtId="0" fontId="0" fillId="0" borderId="0" xfId="0" applyAlignment="1"/>
    <xf numFmtId="0" fontId="0" fillId="0" borderId="1" xfId="0" applyBorder="1" applyAlignment="1">
      <alignment wrapText="1"/>
    </xf>
    <xf numFmtId="0" fontId="0" fillId="0" borderId="0" xfId="0" applyAlignment="1">
      <alignment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11" fillId="0" borderId="0" xfId="0" applyFont="1" applyAlignment="1">
      <alignment horizontal="center" vertical="center" wrapText="1"/>
    </xf>
    <xf numFmtId="9" fontId="4" fillId="0" borderId="1" xfId="3" applyFont="1" applyBorder="1" applyAlignment="1">
      <alignment horizontal="center"/>
    </xf>
    <xf numFmtId="0" fontId="10" fillId="0" borderId="0" xfId="0" applyFont="1" applyAlignment="1">
      <alignment horizontal="center" wrapText="1"/>
    </xf>
    <xf numFmtId="0" fontId="0" fillId="0" borderId="1" xfId="0" applyBorder="1" applyAlignment="1">
      <alignment horizontal="center" wrapText="1"/>
    </xf>
    <xf numFmtId="0" fontId="8" fillId="0" borderId="0" xfId="0" applyFont="1" applyAlignment="1">
      <alignment horizontal="center" wrapText="1"/>
    </xf>
    <xf numFmtId="0" fontId="11" fillId="0" borderId="1" xfId="0" applyFont="1" applyBorder="1" applyAlignment="1">
      <alignment horizontal="center" wrapText="1"/>
    </xf>
    <xf numFmtId="1" fontId="0" fillId="0" borderId="1" xfId="0" applyNumberFormat="1" applyBorder="1" applyAlignment="1">
      <alignment horizontal="center" wrapText="1"/>
    </xf>
  </cellXfs>
  <cellStyles count="4">
    <cellStyle name="Comma" xfId="1" builtinId="3"/>
    <cellStyle name="Comma 2" xfId="2"/>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5"/>
  <sheetViews>
    <sheetView showGridLines="0" tabSelected="1" zoomScaleNormal="100" workbookViewId="0">
      <pane ySplit="14" topLeftCell="A15" activePane="bottomLeft" state="frozen"/>
      <selection pane="bottomLeft" activeCell="B7" sqref="B7"/>
    </sheetView>
  </sheetViews>
  <sheetFormatPr defaultColWidth="10.25" defaultRowHeight="14.25"/>
  <cols>
    <col min="1" max="1" width="16.125" bestFit="1" customWidth="1"/>
    <col min="2" max="2" width="15.375" style="6" bestFit="1" customWidth="1"/>
    <col min="3" max="3" width="15.5" bestFit="1" customWidth="1"/>
    <col min="4" max="4" width="19" bestFit="1" customWidth="1"/>
    <col min="5" max="5" width="21.5" bestFit="1" customWidth="1"/>
    <col min="6" max="6" width="19.625" bestFit="1" customWidth="1"/>
    <col min="7" max="7" width="16.75" bestFit="1" customWidth="1"/>
    <col min="8" max="8" width="26.875" bestFit="1" customWidth="1"/>
    <col min="9" max="9" width="17.75" bestFit="1" customWidth="1"/>
    <col min="10" max="10" width="22" bestFit="1" customWidth="1"/>
    <col min="11" max="11" width="28" bestFit="1" customWidth="1"/>
    <col min="12" max="12" width="32.5" bestFit="1" customWidth="1"/>
    <col min="13" max="13" width="20.625" bestFit="1" customWidth="1"/>
    <col min="14" max="14" width="18.75" bestFit="1" customWidth="1"/>
    <col min="15" max="15" width="20.625" bestFit="1" customWidth="1"/>
    <col min="16" max="16" width="15.875" bestFit="1" customWidth="1"/>
    <col min="17" max="17" width="11.25" style="30" customWidth="1"/>
    <col min="18" max="18" width="11.375" style="26" bestFit="1" customWidth="1"/>
    <col min="19" max="19" width="159.875" bestFit="1" customWidth="1"/>
    <col min="20" max="20" width="5.875" style="24" bestFit="1" customWidth="1"/>
    <col min="21" max="21" width="7.625" style="24" bestFit="1" customWidth="1"/>
  </cols>
  <sheetData>
    <row r="1" spans="1:21" s="18" customFormat="1" ht="24.6" customHeight="1">
      <c r="A1" s="13" t="s">
        <v>665</v>
      </c>
      <c r="B1" s="17" t="s">
        <v>37</v>
      </c>
      <c r="C1" s="13" t="s">
        <v>43</v>
      </c>
      <c r="D1" s="13" t="s">
        <v>23</v>
      </c>
      <c r="E1" s="13" t="s">
        <v>5</v>
      </c>
      <c r="F1" s="13" t="s">
        <v>35</v>
      </c>
      <c r="G1" s="13" t="s">
        <v>33</v>
      </c>
      <c r="H1" s="13" t="s">
        <v>658</v>
      </c>
      <c r="I1" s="13" t="s">
        <v>659</v>
      </c>
      <c r="J1" s="13" t="s">
        <v>660</v>
      </c>
      <c r="K1" s="13" t="s">
        <v>661</v>
      </c>
      <c r="L1" s="13" t="s">
        <v>662</v>
      </c>
      <c r="M1" s="14" t="s">
        <v>666</v>
      </c>
      <c r="N1" s="15" t="s">
        <v>667</v>
      </c>
      <c r="O1" s="16" t="s">
        <v>668</v>
      </c>
      <c r="P1" s="16" t="s">
        <v>669</v>
      </c>
      <c r="Q1" s="21" t="s">
        <v>670</v>
      </c>
      <c r="R1" s="16" t="s">
        <v>671</v>
      </c>
      <c r="S1" s="16" t="s">
        <v>672</v>
      </c>
      <c r="T1" s="22" t="s">
        <v>716</v>
      </c>
      <c r="U1" s="22" t="s">
        <v>717</v>
      </c>
    </row>
    <row r="2" spans="1:21">
      <c r="A2" s="8" t="s">
        <v>61</v>
      </c>
      <c r="B2" s="9">
        <v>45352</v>
      </c>
      <c r="C2" s="8">
        <v>2262551</v>
      </c>
      <c r="D2" s="8" t="s">
        <v>55</v>
      </c>
      <c r="E2" s="8" t="s">
        <v>50</v>
      </c>
      <c r="F2" s="8" t="s">
        <v>59</v>
      </c>
      <c r="G2" s="8" t="s">
        <v>58</v>
      </c>
      <c r="H2" s="8">
        <v>3800</v>
      </c>
      <c r="I2" s="10">
        <v>3913</v>
      </c>
      <c r="J2" s="10">
        <v>128.28326597061468</v>
      </c>
      <c r="K2" s="10">
        <v>1282.8326597061468</v>
      </c>
      <c r="L2" s="10">
        <f>MAX(I2:K2)</f>
        <v>3913</v>
      </c>
      <c r="M2" s="31">
        <f>L2/H2</f>
        <v>1.0297368421052631</v>
      </c>
      <c r="N2" s="11" t="s">
        <v>699</v>
      </c>
      <c r="O2" s="20">
        <v>27700</v>
      </c>
      <c r="P2" s="20">
        <f>O2</f>
        <v>27700</v>
      </c>
      <c r="Q2" s="32">
        <v>1000011162</v>
      </c>
      <c r="R2" s="25"/>
      <c r="S2" s="7"/>
      <c r="T2" s="23">
        <f>MAX(I2,K2)</f>
        <v>3913</v>
      </c>
      <c r="U2" s="23">
        <f>L2-T2</f>
        <v>0</v>
      </c>
    </row>
    <row r="3" spans="1:21">
      <c r="A3" s="8" t="s">
        <v>66</v>
      </c>
      <c r="B3" s="9">
        <v>45352</v>
      </c>
      <c r="C3" s="8">
        <v>2262764</v>
      </c>
      <c r="D3" s="8" t="s">
        <v>55</v>
      </c>
      <c r="E3" s="8" t="s">
        <v>50</v>
      </c>
      <c r="F3" s="8" t="s">
        <v>65</v>
      </c>
      <c r="G3" s="8" t="s">
        <v>58</v>
      </c>
      <c r="H3" s="8">
        <v>3800</v>
      </c>
      <c r="I3" s="10">
        <v>3931.5</v>
      </c>
      <c r="J3" s="10">
        <v>120.23042817262514</v>
      </c>
      <c r="K3" s="10">
        <v>1202.3042817262515</v>
      </c>
      <c r="L3" s="10">
        <f t="shared" ref="L3:L66" si="0">MAX(I3:K3)</f>
        <v>3931.5</v>
      </c>
      <c r="M3" s="31">
        <f t="shared" ref="M3:M66" si="1">L3/H3</f>
        <v>1.0346052631578948</v>
      </c>
      <c r="N3" s="11" t="s">
        <v>699</v>
      </c>
      <c r="O3" s="20">
        <v>27700</v>
      </c>
      <c r="P3" s="20">
        <f t="shared" ref="P3:P12" si="2">O3</f>
        <v>27700</v>
      </c>
      <c r="Q3" s="32">
        <v>1000011163</v>
      </c>
      <c r="R3" s="25"/>
      <c r="S3" s="7"/>
      <c r="T3" s="23">
        <f t="shared" ref="T3:T14" si="3">MAX(I3,K3)</f>
        <v>3931.5</v>
      </c>
      <c r="U3" s="23">
        <f t="shared" ref="U3:U14" si="4">L3-T3</f>
        <v>0</v>
      </c>
    </row>
    <row r="4" spans="1:21">
      <c r="A4" s="8" t="s">
        <v>69</v>
      </c>
      <c r="B4" s="9">
        <v>45352</v>
      </c>
      <c r="C4" s="8">
        <v>2257819</v>
      </c>
      <c r="D4" s="8" t="s">
        <v>55</v>
      </c>
      <c r="E4" s="8" t="s">
        <v>50</v>
      </c>
      <c r="F4" s="8" t="s">
        <v>68</v>
      </c>
      <c r="G4" s="8" t="s">
        <v>58</v>
      </c>
      <c r="H4" s="8">
        <v>3800</v>
      </c>
      <c r="I4" s="10">
        <v>3907</v>
      </c>
      <c r="J4" s="10">
        <v>119.41158709390346</v>
      </c>
      <c r="K4" s="10">
        <v>1194.1158709390345</v>
      </c>
      <c r="L4" s="10">
        <f t="shared" si="0"/>
        <v>3907</v>
      </c>
      <c r="M4" s="31">
        <f t="shared" si="1"/>
        <v>1.0281578947368422</v>
      </c>
      <c r="N4" s="11" t="s">
        <v>699</v>
      </c>
      <c r="O4" s="20">
        <v>27700</v>
      </c>
      <c r="P4" s="20">
        <f t="shared" si="2"/>
        <v>27700</v>
      </c>
      <c r="Q4" s="32">
        <v>1000011164</v>
      </c>
      <c r="R4" s="25"/>
      <c r="S4" s="7"/>
      <c r="T4" s="23">
        <f t="shared" si="3"/>
        <v>3907</v>
      </c>
      <c r="U4" s="23">
        <f t="shared" si="4"/>
        <v>0</v>
      </c>
    </row>
    <row r="5" spans="1:21" ht="28.5">
      <c r="A5" s="8" t="s">
        <v>74</v>
      </c>
      <c r="B5" s="9">
        <v>45352</v>
      </c>
      <c r="C5" s="8">
        <v>2263154</v>
      </c>
      <c r="D5" s="8" t="s">
        <v>70</v>
      </c>
      <c r="E5" s="8" t="s">
        <v>50</v>
      </c>
      <c r="F5" s="8" t="s">
        <v>73</v>
      </c>
      <c r="G5" s="8" t="s">
        <v>72</v>
      </c>
      <c r="H5" s="8">
        <v>800</v>
      </c>
      <c r="I5" s="10">
        <v>913</v>
      </c>
      <c r="J5" s="10">
        <v>80.271287237104417</v>
      </c>
      <c r="K5" s="10">
        <v>802.71287237104423</v>
      </c>
      <c r="L5" s="10">
        <f t="shared" si="0"/>
        <v>913</v>
      </c>
      <c r="M5" s="31">
        <f t="shared" si="1"/>
        <v>1.1412500000000001</v>
      </c>
      <c r="N5" s="11" t="s">
        <v>710</v>
      </c>
      <c r="O5" s="20">
        <v>11200</v>
      </c>
      <c r="P5" s="20">
        <f t="shared" si="2"/>
        <v>11200</v>
      </c>
      <c r="Q5" s="33" t="s">
        <v>721</v>
      </c>
      <c r="R5" s="25"/>
      <c r="S5" s="7"/>
      <c r="T5" s="23">
        <f t="shared" si="3"/>
        <v>913</v>
      </c>
      <c r="U5" s="23">
        <f t="shared" si="4"/>
        <v>0</v>
      </c>
    </row>
    <row r="6" spans="1:21">
      <c r="A6" s="8" t="s">
        <v>79</v>
      </c>
      <c r="B6" s="9">
        <v>45352</v>
      </c>
      <c r="C6" s="8">
        <v>2263084</v>
      </c>
      <c r="D6" s="8" t="s">
        <v>55</v>
      </c>
      <c r="E6" s="8" t="s">
        <v>50</v>
      </c>
      <c r="F6" s="8" t="s">
        <v>78</v>
      </c>
      <c r="G6" s="8" t="s">
        <v>58</v>
      </c>
      <c r="H6" s="8">
        <v>3800</v>
      </c>
      <c r="I6" s="10">
        <v>3937</v>
      </c>
      <c r="J6" s="10">
        <v>120.45495879661757</v>
      </c>
      <c r="K6" s="10">
        <v>1204.5495879661757</v>
      </c>
      <c r="L6" s="10">
        <f t="shared" si="0"/>
        <v>3937</v>
      </c>
      <c r="M6" s="31">
        <f t="shared" si="1"/>
        <v>1.0360526315789473</v>
      </c>
      <c r="N6" s="11" t="s">
        <v>699</v>
      </c>
      <c r="O6" s="20">
        <v>27700</v>
      </c>
      <c r="P6" s="20">
        <f t="shared" si="2"/>
        <v>27700</v>
      </c>
      <c r="Q6" s="32">
        <v>1000011165</v>
      </c>
      <c r="R6" s="25"/>
      <c r="S6" s="7"/>
      <c r="T6" s="23">
        <f t="shared" si="3"/>
        <v>3937</v>
      </c>
      <c r="U6" s="23">
        <f t="shared" si="4"/>
        <v>0</v>
      </c>
    </row>
    <row r="7" spans="1:21">
      <c r="A7" s="8" t="s">
        <v>83</v>
      </c>
      <c r="B7" s="9">
        <v>45352</v>
      </c>
      <c r="C7" s="8">
        <v>2263220</v>
      </c>
      <c r="D7" s="8" t="s">
        <v>55</v>
      </c>
      <c r="E7" s="8" t="s">
        <v>50</v>
      </c>
      <c r="F7" s="8" t="s">
        <v>82</v>
      </c>
      <c r="G7" s="8" t="s">
        <v>72</v>
      </c>
      <c r="H7" s="8">
        <v>800</v>
      </c>
      <c r="I7" s="10">
        <v>815</v>
      </c>
      <c r="J7" s="10">
        <v>40.278420798923612</v>
      </c>
      <c r="K7" s="10">
        <v>402.78420798923611</v>
      </c>
      <c r="L7" s="10">
        <f t="shared" si="0"/>
        <v>815</v>
      </c>
      <c r="M7" s="31">
        <f t="shared" si="1"/>
        <v>1.01875</v>
      </c>
      <c r="N7" s="11" t="s">
        <v>700</v>
      </c>
      <c r="O7" s="20">
        <v>15600</v>
      </c>
      <c r="P7" s="20">
        <f t="shared" si="2"/>
        <v>15600</v>
      </c>
      <c r="Q7" s="32">
        <v>1000011166</v>
      </c>
      <c r="R7" s="25"/>
      <c r="S7" s="7"/>
      <c r="T7" s="23">
        <f t="shared" si="3"/>
        <v>815</v>
      </c>
      <c r="U7" s="23">
        <f t="shared" si="4"/>
        <v>0</v>
      </c>
    </row>
    <row r="8" spans="1:21" ht="28.5">
      <c r="A8" s="8" t="s">
        <v>87</v>
      </c>
      <c r="B8" s="9">
        <v>45352</v>
      </c>
      <c r="C8" s="8">
        <v>2263310</v>
      </c>
      <c r="D8" s="8" t="s">
        <v>70</v>
      </c>
      <c r="E8" s="8" t="s">
        <v>50</v>
      </c>
      <c r="F8" s="8" t="s">
        <v>86</v>
      </c>
      <c r="G8" s="8" t="s">
        <v>72</v>
      </c>
      <c r="H8" s="8">
        <v>800</v>
      </c>
      <c r="I8" s="10">
        <v>914</v>
      </c>
      <c r="J8" s="10">
        <v>59.375248306220499</v>
      </c>
      <c r="K8" s="10">
        <v>593.75248306220499</v>
      </c>
      <c r="L8" s="10">
        <f t="shared" si="0"/>
        <v>914</v>
      </c>
      <c r="M8" s="31">
        <f t="shared" si="1"/>
        <v>1.1425000000000001</v>
      </c>
      <c r="N8" s="11" t="s">
        <v>710</v>
      </c>
      <c r="O8" s="20">
        <v>11200</v>
      </c>
      <c r="P8" s="20">
        <f t="shared" si="2"/>
        <v>11200</v>
      </c>
      <c r="Q8" s="33" t="s">
        <v>721</v>
      </c>
      <c r="R8" s="25"/>
      <c r="S8" s="7"/>
      <c r="T8" s="23">
        <f t="shared" si="3"/>
        <v>914</v>
      </c>
      <c r="U8" s="23">
        <f t="shared" si="4"/>
        <v>0</v>
      </c>
    </row>
    <row r="9" spans="1:21" ht="28.5">
      <c r="A9" s="8" t="s">
        <v>91</v>
      </c>
      <c r="B9" s="9">
        <v>45352</v>
      </c>
      <c r="C9" s="8">
        <v>2263365</v>
      </c>
      <c r="D9" s="8" t="s">
        <v>89</v>
      </c>
      <c r="E9" s="8" t="s">
        <v>50</v>
      </c>
      <c r="F9" s="8" t="s">
        <v>90</v>
      </c>
      <c r="G9" s="8" t="s">
        <v>58</v>
      </c>
      <c r="H9" s="8">
        <v>3800</v>
      </c>
      <c r="I9" s="10">
        <v>3677</v>
      </c>
      <c r="J9" s="10">
        <v>174.31405682482338</v>
      </c>
      <c r="K9" s="10">
        <v>1743.1405682482339</v>
      </c>
      <c r="L9" s="10">
        <f t="shared" si="0"/>
        <v>3677</v>
      </c>
      <c r="M9" s="31">
        <f t="shared" si="1"/>
        <v>0.9676315789473684</v>
      </c>
      <c r="N9" s="11" t="s">
        <v>695</v>
      </c>
      <c r="O9" s="20">
        <v>12900</v>
      </c>
      <c r="P9" s="20">
        <f t="shared" si="2"/>
        <v>12900</v>
      </c>
      <c r="Q9" s="27" t="s">
        <v>721</v>
      </c>
      <c r="R9" s="25"/>
      <c r="S9" s="7"/>
      <c r="T9" s="23">
        <f t="shared" si="3"/>
        <v>3677</v>
      </c>
      <c r="U9" s="23">
        <f t="shared" si="4"/>
        <v>0</v>
      </c>
    </row>
    <row r="10" spans="1:21">
      <c r="A10" s="8" t="s">
        <v>95</v>
      </c>
      <c r="B10" s="9">
        <v>45352</v>
      </c>
      <c r="C10" s="8">
        <v>2263476</v>
      </c>
      <c r="D10" s="8" t="s">
        <v>89</v>
      </c>
      <c r="E10" s="8" t="s">
        <v>50</v>
      </c>
      <c r="F10" s="8" t="s">
        <v>94</v>
      </c>
      <c r="G10" s="8" t="s">
        <v>58</v>
      </c>
      <c r="H10" s="8">
        <v>3800</v>
      </c>
      <c r="I10" s="10">
        <v>3626.45</v>
      </c>
      <c r="J10" s="10">
        <v>127.32207148747126</v>
      </c>
      <c r="K10" s="10">
        <v>1273.2207148747127</v>
      </c>
      <c r="L10" s="10">
        <f t="shared" si="0"/>
        <v>3626.45</v>
      </c>
      <c r="M10" s="31">
        <f t="shared" si="1"/>
        <v>0.954328947368421</v>
      </c>
      <c r="N10" s="11" t="s">
        <v>695</v>
      </c>
      <c r="O10" s="20">
        <v>12900</v>
      </c>
      <c r="P10" s="20">
        <f t="shared" si="2"/>
        <v>12900</v>
      </c>
      <c r="Q10" s="28">
        <v>1000011044</v>
      </c>
      <c r="R10" s="25"/>
      <c r="S10" s="7"/>
      <c r="T10" s="23">
        <f t="shared" si="3"/>
        <v>3626.45</v>
      </c>
      <c r="U10" s="23">
        <f t="shared" si="4"/>
        <v>0</v>
      </c>
    </row>
    <row r="11" spans="1:21">
      <c r="A11" s="8" t="s">
        <v>97</v>
      </c>
      <c r="B11" s="9">
        <v>45352</v>
      </c>
      <c r="C11" s="8">
        <v>2263562</v>
      </c>
      <c r="D11" s="8" t="s">
        <v>89</v>
      </c>
      <c r="E11" s="8" t="s">
        <v>50</v>
      </c>
      <c r="F11" s="8" t="s">
        <v>96</v>
      </c>
      <c r="G11" s="8" t="s">
        <v>58</v>
      </c>
      <c r="H11" s="8">
        <v>3800</v>
      </c>
      <c r="I11" s="10">
        <v>1433.5</v>
      </c>
      <c r="J11" s="10">
        <v>393.42797662875637</v>
      </c>
      <c r="K11" s="10">
        <v>3934.2797662875646</v>
      </c>
      <c r="L11" s="10">
        <f t="shared" si="0"/>
        <v>3934.2797662875646</v>
      </c>
      <c r="M11" s="31">
        <f t="shared" si="1"/>
        <v>1.0353367806019906</v>
      </c>
      <c r="N11" s="11" t="s">
        <v>695</v>
      </c>
      <c r="O11" s="20">
        <v>12900</v>
      </c>
      <c r="P11" s="20">
        <f t="shared" si="2"/>
        <v>12900</v>
      </c>
      <c r="Q11" s="28">
        <v>1000011045</v>
      </c>
      <c r="R11" s="25"/>
      <c r="S11" s="7"/>
      <c r="T11" s="23">
        <f t="shared" si="3"/>
        <v>3934.2797662875646</v>
      </c>
      <c r="U11" s="23">
        <f t="shared" si="4"/>
        <v>0</v>
      </c>
    </row>
    <row r="12" spans="1:21">
      <c r="A12" s="8" t="s">
        <v>100</v>
      </c>
      <c r="B12" s="9">
        <v>45352</v>
      </c>
      <c r="C12" s="8">
        <v>2263510</v>
      </c>
      <c r="D12" s="8" t="s">
        <v>89</v>
      </c>
      <c r="E12" s="8" t="s">
        <v>50</v>
      </c>
      <c r="F12" s="8" t="s">
        <v>99</v>
      </c>
      <c r="G12" s="8" t="s">
        <v>58</v>
      </c>
      <c r="H12" s="8">
        <v>3800</v>
      </c>
      <c r="I12" s="10">
        <v>1231</v>
      </c>
      <c r="J12" s="10">
        <v>378.36334196776829</v>
      </c>
      <c r="K12" s="10">
        <v>3783.6334196776834</v>
      </c>
      <c r="L12" s="10">
        <f t="shared" si="0"/>
        <v>3783.6334196776834</v>
      </c>
      <c r="M12" s="31">
        <f t="shared" si="1"/>
        <v>0.9956930051783377</v>
      </c>
      <c r="N12" s="11" t="s">
        <v>695</v>
      </c>
      <c r="O12" s="20">
        <v>12900</v>
      </c>
      <c r="P12" s="20">
        <f t="shared" si="2"/>
        <v>12900</v>
      </c>
      <c r="Q12" s="28">
        <v>1000011046</v>
      </c>
      <c r="R12" s="25"/>
      <c r="S12" s="7"/>
      <c r="T12" s="23">
        <f t="shared" si="3"/>
        <v>3783.6334196776834</v>
      </c>
      <c r="U12" s="23">
        <f t="shared" si="4"/>
        <v>0</v>
      </c>
    </row>
    <row r="13" spans="1:21">
      <c r="A13" s="8" t="s">
        <v>105</v>
      </c>
      <c r="B13" s="9">
        <v>45352</v>
      </c>
      <c r="C13" s="8" t="s">
        <v>103</v>
      </c>
      <c r="D13" s="8" t="s">
        <v>89</v>
      </c>
      <c r="E13" s="8" t="s">
        <v>50</v>
      </c>
      <c r="F13" s="8" t="s">
        <v>104</v>
      </c>
      <c r="G13" s="8" t="s">
        <v>58</v>
      </c>
      <c r="H13" s="8">
        <v>3800</v>
      </c>
      <c r="I13" s="10">
        <v>1950.7</v>
      </c>
      <c r="J13" s="10">
        <v>105.22261480355337</v>
      </c>
      <c r="K13" s="10">
        <v>1052.2261480355337</v>
      </c>
      <c r="L13" s="10">
        <f t="shared" si="0"/>
        <v>1950.7</v>
      </c>
      <c r="M13" s="31">
        <f t="shared" si="1"/>
        <v>0.51334210526315793</v>
      </c>
      <c r="N13" s="11" t="s">
        <v>695</v>
      </c>
      <c r="O13" s="20">
        <v>12900</v>
      </c>
      <c r="P13" s="20">
        <f>O13/H13*L13</f>
        <v>6622.113157894737</v>
      </c>
      <c r="Q13" s="28">
        <v>1000011047</v>
      </c>
      <c r="R13" s="25"/>
      <c r="S13" s="7"/>
      <c r="T13" s="23">
        <f t="shared" si="3"/>
        <v>1950.7</v>
      </c>
      <c r="U13" s="23">
        <f t="shared" si="4"/>
        <v>0</v>
      </c>
    </row>
    <row r="14" spans="1:21">
      <c r="A14" s="8" t="s">
        <v>110</v>
      </c>
      <c r="B14" s="9">
        <v>45353</v>
      </c>
      <c r="C14" s="8">
        <v>2265375</v>
      </c>
      <c r="D14" s="8" t="s">
        <v>107</v>
      </c>
      <c r="E14" s="8" t="s">
        <v>50</v>
      </c>
      <c r="F14" s="8" t="s">
        <v>108</v>
      </c>
      <c r="G14" s="8" t="s">
        <v>58</v>
      </c>
      <c r="H14" s="8">
        <v>3800</v>
      </c>
      <c r="I14" s="10">
        <v>3802</v>
      </c>
      <c r="J14" s="10">
        <v>127.75545302531884</v>
      </c>
      <c r="K14" s="10">
        <v>1277.5545302531887</v>
      </c>
      <c r="L14" s="10">
        <f t="shared" si="0"/>
        <v>3802</v>
      </c>
      <c r="M14" s="31">
        <f t="shared" si="1"/>
        <v>1.0005263157894737</v>
      </c>
      <c r="N14" s="11" t="s">
        <v>703</v>
      </c>
      <c r="O14" s="20">
        <v>21800</v>
      </c>
      <c r="P14" s="20">
        <f t="shared" ref="P14" si="5">O14</f>
        <v>21800</v>
      </c>
      <c r="Q14" s="34">
        <v>1000011184</v>
      </c>
      <c r="R14" s="25"/>
      <c r="S14" s="7"/>
      <c r="T14" s="23">
        <f t="shared" si="3"/>
        <v>3802</v>
      </c>
      <c r="U14" s="23">
        <f t="shared" si="4"/>
        <v>0</v>
      </c>
    </row>
    <row r="15" spans="1:21" ht="42.75">
      <c r="A15" s="19" t="s">
        <v>369</v>
      </c>
      <c r="B15" s="9">
        <v>45371</v>
      </c>
      <c r="C15" s="8">
        <v>2336173</v>
      </c>
      <c r="D15" s="8" t="s">
        <v>160</v>
      </c>
      <c r="E15" s="8" t="s">
        <v>50</v>
      </c>
      <c r="F15" s="8" t="s">
        <v>260</v>
      </c>
      <c r="G15" s="8" t="s">
        <v>58</v>
      </c>
      <c r="H15" s="8">
        <v>3800</v>
      </c>
      <c r="I15" s="10">
        <v>2344.6999999999998</v>
      </c>
      <c r="J15" s="10">
        <v>228.9167050713622</v>
      </c>
      <c r="K15" s="10">
        <v>2289.1670507136209</v>
      </c>
      <c r="L15" s="10">
        <f t="shared" si="0"/>
        <v>2344.6999999999998</v>
      </c>
      <c r="M15" s="31">
        <f t="shared" si="1"/>
        <v>0.61702631578947364</v>
      </c>
      <c r="N15" s="11" t="s">
        <v>706</v>
      </c>
      <c r="O15" s="20">
        <v>30000</v>
      </c>
      <c r="P15" s="20">
        <f t="shared" ref="P15:P38" si="6">O15</f>
        <v>30000</v>
      </c>
      <c r="Q15" s="33"/>
      <c r="R15" s="25" t="s">
        <v>719</v>
      </c>
      <c r="S15" s="7" t="s">
        <v>684</v>
      </c>
      <c r="T15" s="23">
        <f t="shared" ref="T15:T22" si="7">MAX(I15,K15)</f>
        <v>2344.6999999999998</v>
      </c>
      <c r="U15" s="23">
        <f t="shared" ref="U15:U22" si="8">L15-T15</f>
        <v>0</v>
      </c>
    </row>
    <row r="16" spans="1:21">
      <c r="A16" s="8" t="s">
        <v>119</v>
      </c>
      <c r="B16" s="9">
        <v>45353</v>
      </c>
      <c r="C16" s="8">
        <v>2265817</v>
      </c>
      <c r="D16" s="8" t="s">
        <v>107</v>
      </c>
      <c r="E16" s="8" t="s">
        <v>50</v>
      </c>
      <c r="F16" s="8" t="s">
        <v>118</v>
      </c>
      <c r="G16" s="8" t="s">
        <v>58</v>
      </c>
      <c r="H16" s="8">
        <v>3800</v>
      </c>
      <c r="I16" s="10">
        <v>4100</v>
      </c>
      <c r="J16" s="10">
        <v>133.10096285427227</v>
      </c>
      <c r="K16" s="10">
        <v>1331.0096285427228</v>
      </c>
      <c r="L16" s="10">
        <f t="shared" si="0"/>
        <v>4100</v>
      </c>
      <c r="M16" s="31">
        <f t="shared" si="1"/>
        <v>1.0789473684210527</v>
      </c>
      <c r="N16" s="11" t="s">
        <v>703</v>
      </c>
      <c r="O16" s="20">
        <v>21800</v>
      </c>
      <c r="P16" s="20">
        <f t="shared" si="6"/>
        <v>21800</v>
      </c>
      <c r="Q16" s="34">
        <v>1000011185</v>
      </c>
      <c r="R16" s="25"/>
      <c r="S16" s="7"/>
      <c r="T16" s="23">
        <f t="shared" si="7"/>
        <v>4100</v>
      </c>
      <c r="U16" s="23">
        <f t="shared" si="8"/>
        <v>0</v>
      </c>
    </row>
    <row r="17" spans="1:21" ht="28.5">
      <c r="A17" s="8" t="s">
        <v>123</v>
      </c>
      <c r="B17" s="9">
        <v>45353</v>
      </c>
      <c r="C17" s="8">
        <v>2265885</v>
      </c>
      <c r="D17" s="8" t="s">
        <v>70</v>
      </c>
      <c r="E17" s="8" t="s">
        <v>50</v>
      </c>
      <c r="F17" s="8" t="s">
        <v>122</v>
      </c>
      <c r="G17" s="8" t="s">
        <v>72</v>
      </c>
      <c r="H17" s="8">
        <v>800</v>
      </c>
      <c r="I17" s="10">
        <v>768</v>
      </c>
      <c r="J17" s="10">
        <v>38.669979182006479</v>
      </c>
      <c r="K17" s="10">
        <v>386.69979182006472</v>
      </c>
      <c r="L17" s="10">
        <f t="shared" si="0"/>
        <v>768</v>
      </c>
      <c r="M17" s="31">
        <f t="shared" si="1"/>
        <v>0.96</v>
      </c>
      <c r="N17" s="11" t="s">
        <v>710</v>
      </c>
      <c r="O17" s="20">
        <v>11200</v>
      </c>
      <c r="P17" s="20">
        <f t="shared" si="6"/>
        <v>11200</v>
      </c>
      <c r="Q17" s="33" t="s">
        <v>721</v>
      </c>
      <c r="R17" s="25"/>
      <c r="S17" s="7"/>
      <c r="T17" s="23">
        <f t="shared" si="7"/>
        <v>768</v>
      </c>
      <c r="U17" s="23">
        <f t="shared" si="8"/>
        <v>0</v>
      </c>
    </row>
    <row r="18" spans="1:21" ht="42.75">
      <c r="A18" s="19" t="s">
        <v>134</v>
      </c>
      <c r="B18" s="9">
        <v>45355</v>
      </c>
      <c r="C18" s="8">
        <v>2279995</v>
      </c>
      <c r="D18" s="8" t="s">
        <v>70</v>
      </c>
      <c r="E18" s="8" t="s">
        <v>50</v>
      </c>
      <c r="F18" s="8" t="s">
        <v>68</v>
      </c>
      <c r="G18" s="8" t="s">
        <v>58</v>
      </c>
      <c r="H18" s="8">
        <v>3800</v>
      </c>
      <c r="I18" s="10">
        <v>3303</v>
      </c>
      <c r="J18" s="10">
        <v>189.44762570695539</v>
      </c>
      <c r="K18" s="10">
        <v>1894.4762570695539</v>
      </c>
      <c r="L18" s="10">
        <f t="shared" si="0"/>
        <v>3303</v>
      </c>
      <c r="M18" s="31">
        <f t="shared" si="1"/>
        <v>0.86921052631578943</v>
      </c>
      <c r="N18" s="11" t="s">
        <v>709</v>
      </c>
      <c r="O18" s="20">
        <v>17700</v>
      </c>
      <c r="P18" s="20">
        <f t="shared" si="6"/>
        <v>17700</v>
      </c>
      <c r="Q18" s="33"/>
      <c r="R18" s="25" t="s">
        <v>719</v>
      </c>
      <c r="S18" s="7" t="s">
        <v>687</v>
      </c>
      <c r="T18" s="23">
        <f t="shared" si="7"/>
        <v>3303</v>
      </c>
      <c r="U18" s="23">
        <f t="shared" si="8"/>
        <v>0</v>
      </c>
    </row>
    <row r="19" spans="1:21">
      <c r="A19" s="8" t="s">
        <v>126</v>
      </c>
      <c r="B19" s="9">
        <v>45353</v>
      </c>
      <c r="C19" s="8">
        <v>2266095</v>
      </c>
      <c r="D19" s="8" t="s">
        <v>89</v>
      </c>
      <c r="E19" s="8" t="s">
        <v>50</v>
      </c>
      <c r="F19" s="8" t="s">
        <v>96</v>
      </c>
      <c r="G19" s="8" t="s">
        <v>58</v>
      </c>
      <c r="H19" s="8">
        <v>3800</v>
      </c>
      <c r="I19" s="10">
        <v>1288.1000000000001</v>
      </c>
      <c r="J19" s="10">
        <v>380.10901636304885</v>
      </c>
      <c r="K19" s="10">
        <v>3801.0901636304889</v>
      </c>
      <c r="L19" s="10">
        <f t="shared" si="0"/>
        <v>3801.0901636304889</v>
      </c>
      <c r="M19" s="31">
        <f t="shared" si="1"/>
        <v>1.0002868851659181</v>
      </c>
      <c r="N19" s="11" t="s">
        <v>695</v>
      </c>
      <c r="O19" s="20">
        <v>12900</v>
      </c>
      <c r="P19" s="20">
        <f t="shared" si="6"/>
        <v>12900</v>
      </c>
      <c r="Q19" s="28">
        <v>1000011048</v>
      </c>
      <c r="R19" s="25"/>
      <c r="S19" s="7"/>
      <c r="T19" s="23">
        <f t="shared" si="7"/>
        <v>3801.0901636304889</v>
      </c>
      <c r="U19" s="23">
        <f t="shared" si="8"/>
        <v>0</v>
      </c>
    </row>
    <row r="20" spans="1:21">
      <c r="A20" s="8" t="s">
        <v>129</v>
      </c>
      <c r="B20" s="9">
        <v>45353</v>
      </c>
      <c r="C20" s="8">
        <v>2266046</v>
      </c>
      <c r="D20" s="8" t="s">
        <v>89</v>
      </c>
      <c r="E20" s="8" t="s">
        <v>50</v>
      </c>
      <c r="F20" s="8" t="s">
        <v>99</v>
      </c>
      <c r="G20" s="8" t="s">
        <v>58</v>
      </c>
      <c r="H20" s="8">
        <v>3800</v>
      </c>
      <c r="I20" s="10">
        <v>3651</v>
      </c>
      <c r="J20" s="10">
        <v>205.94165664613121</v>
      </c>
      <c r="K20" s="10">
        <v>2059.416566461312</v>
      </c>
      <c r="L20" s="10">
        <f t="shared" si="0"/>
        <v>3651</v>
      </c>
      <c r="M20" s="31">
        <f t="shared" si="1"/>
        <v>0.96078947368421053</v>
      </c>
      <c r="N20" s="11" t="s">
        <v>695</v>
      </c>
      <c r="O20" s="20">
        <v>12900</v>
      </c>
      <c r="P20" s="20">
        <f t="shared" si="6"/>
        <v>12900</v>
      </c>
      <c r="Q20" s="28">
        <v>1000011049</v>
      </c>
      <c r="R20" s="25"/>
      <c r="S20" s="7"/>
      <c r="T20" s="23">
        <f t="shared" si="7"/>
        <v>3651</v>
      </c>
      <c r="U20" s="23">
        <f t="shared" si="8"/>
        <v>0</v>
      </c>
    </row>
    <row r="21" spans="1:21" ht="28.5">
      <c r="A21" s="8" t="s">
        <v>130</v>
      </c>
      <c r="B21" s="9">
        <v>45353</v>
      </c>
      <c r="C21" s="8">
        <v>2266044</v>
      </c>
      <c r="D21" s="8" t="s">
        <v>89</v>
      </c>
      <c r="E21" s="8" t="s">
        <v>50</v>
      </c>
      <c r="F21" s="8" t="s">
        <v>94</v>
      </c>
      <c r="G21" s="8" t="s">
        <v>58</v>
      </c>
      <c r="H21" s="8">
        <v>3800</v>
      </c>
      <c r="I21" s="10">
        <v>2218</v>
      </c>
      <c r="J21" s="10">
        <v>372.93749128169276</v>
      </c>
      <c r="K21" s="10">
        <v>3729.3749128169279</v>
      </c>
      <c r="L21" s="10">
        <f t="shared" si="0"/>
        <v>3729.3749128169279</v>
      </c>
      <c r="M21" s="31">
        <f t="shared" si="1"/>
        <v>0.98141445074129685</v>
      </c>
      <c r="N21" s="11" t="s">
        <v>695</v>
      </c>
      <c r="O21" s="20">
        <v>12900</v>
      </c>
      <c r="P21" s="20">
        <f t="shared" si="6"/>
        <v>12900</v>
      </c>
      <c r="Q21" s="27" t="s">
        <v>721</v>
      </c>
      <c r="R21" s="25"/>
      <c r="S21" s="7"/>
      <c r="T21" s="23">
        <f t="shared" si="7"/>
        <v>3729.3749128169279</v>
      </c>
      <c r="U21" s="23">
        <f t="shared" si="8"/>
        <v>0</v>
      </c>
    </row>
    <row r="22" spans="1:21">
      <c r="A22" s="8" t="s">
        <v>131</v>
      </c>
      <c r="B22" s="9">
        <v>45353</v>
      </c>
      <c r="C22" s="8">
        <v>2266058</v>
      </c>
      <c r="D22" s="8" t="s">
        <v>89</v>
      </c>
      <c r="E22" s="8" t="s">
        <v>50</v>
      </c>
      <c r="F22" s="8" t="s">
        <v>104</v>
      </c>
      <c r="G22" s="8" t="s">
        <v>58</v>
      </c>
      <c r="H22" s="8">
        <v>3800</v>
      </c>
      <c r="I22" s="10">
        <v>1311</v>
      </c>
      <c r="J22" s="10">
        <v>387.88435154333905</v>
      </c>
      <c r="K22" s="10">
        <v>3878.8435154333906</v>
      </c>
      <c r="L22" s="10">
        <f t="shared" si="0"/>
        <v>3878.8435154333906</v>
      </c>
      <c r="M22" s="31">
        <f t="shared" si="1"/>
        <v>1.0207482935351029</v>
      </c>
      <c r="N22" s="11" t="s">
        <v>695</v>
      </c>
      <c r="O22" s="20">
        <v>12900</v>
      </c>
      <c r="P22" s="20">
        <f t="shared" si="6"/>
        <v>12900</v>
      </c>
      <c r="Q22" s="29">
        <v>1000011050</v>
      </c>
      <c r="R22" s="25"/>
      <c r="S22" s="7"/>
      <c r="T22" s="23">
        <f t="shared" si="7"/>
        <v>3878.8435154333906</v>
      </c>
      <c r="U22" s="23">
        <f t="shared" si="8"/>
        <v>0</v>
      </c>
    </row>
    <row r="23" spans="1:21">
      <c r="A23" s="8" t="s">
        <v>621</v>
      </c>
      <c r="B23" s="9">
        <v>45359</v>
      </c>
      <c r="C23" s="8">
        <v>2301001</v>
      </c>
      <c r="D23" s="8" t="s">
        <v>70</v>
      </c>
      <c r="E23" s="8" t="s">
        <v>619</v>
      </c>
      <c r="F23" s="8" t="s">
        <v>620</v>
      </c>
      <c r="G23" s="8" t="s">
        <v>58</v>
      </c>
      <c r="H23" s="8">
        <v>3800</v>
      </c>
      <c r="I23" s="10">
        <v>2953</v>
      </c>
      <c r="J23" s="10">
        <v>333.72356035364101</v>
      </c>
      <c r="K23" s="10">
        <v>3337.2356035364101</v>
      </c>
      <c r="L23" s="10">
        <f>H23</f>
        <v>3800</v>
      </c>
      <c r="M23" s="31">
        <f t="shared" si="1"/>
        <v>1</v>
      </c>
      <c r="N23" s="11" t="s">
        <v>711</v>
      </c>
      <c r="O23" s="20">
        <v>14840</v>
      </c>
      <c r="P23" s="20">
        <f t="shared" si="6"/>
        <v>14840</v>
      </c>
      <c r="Q23" s="33"/>
      <c r="R23" s="25"/>
      <c r="S23" s="7"/>
      <c r="U23" s="23"/>
    </row>
    <row r="24" spans="1:21">
      <c r="A24" s="8" t="s">
        <v>133</v>
      </c>
      <c r="B24" s="9">
        <v>45355</v>
      </c>
      <c r="C24" s="8">
        <v>2280305</v>
      </c>
      <c r="D24" s="8" t="s">
        <v>107</v>
      </c>
      <c r="E24" s="8" t="s">
        <v>50</v>
      </c>
      <c r="F24" s="8" t="s">
        <v>104</v>
      </c>
      <c r="G24" s="8" t="s">
        <v>58</v>
      </c>
      <c r="H24" s="8">
        <v>3800</v>
      </c>
      <c r="I24" s="10">
        <v>3801</v>
      </c>
      <c r="J24" s="10">
        <v>127.2740435465103</v>
      </c>
      <c r="K24" s="10">
        <v>1272.740435465103</v>
      </c>
      <c r="L24" s="10">
        <f t="shared" si="0"/>
        <v>3801</v>
      </c>
      <c r="M24" s="31">
        <f t="shared" si="1"/>
        <v>1.0002631578947367</v>
      </c>
      <c r="N24" s="11" t="s">
        <v>703</v>
      </c>
      <c r="O24" s="20">
        <v>21800</v>
      </c>
      <c r="P24" s="20">
        <f t="shared" si="6"/>
        <v>21800</v>
      </c>
      <c r="Q24" s="34">
        <v>1000011186</v>
      </c>
      <c r="R24" s="25"/>
      <c r="S24" s="7"/>
      <c r="T24" s="23">
        <f t="shared" ref="T24:T62" si="9">MAX(I24,K24)</f>
        <v>3801</v>
      </c>
      <c r="U24" s="23">
        <f t="shared" ref="U24:U62" si="10">L24-T24</f>
        <v>0</v>
      </c>
    </row>
    <row r="25" spans="1:21" ht="24">
      <c r="A25" s="8" t="s">
        <v>135</v>
      </c>
      <c r="B25" s="9">
        <v>45355</v>
      </c>
      <c r="C25" s="8">
        <v>2280582</v>
      </c>
      <c r="D25" s="8" t="s">
        <v>55</v>
      </c>
      <c r="E25" s="8" t="s">
        <v>50</v>
      </c>
      <c r="F25" s="8" t="s">
        <v>65</v>
      </c>
      <c r="G25" s="8" t="s">
        <v>58</v>
      </c>
      <c r="H25" s="8">
        <v>3800</v>
      </c>
      <c r="I25" s="10">
        <v>3609.8199999999997</v>
      </c>
      <c r="J25" s="10">
        <v>75.455391401232831</v>
      </c>
      <c r="K25" s="10">
        <v>754.55391401232839</v>
      </c>
      <c r="L25" s="10">
        <f t="shared" si="0"/>
        <v>3609.8199999999997</v>
      </c>
      <c r="M25" s="31">
        <f t="shared" si="1"/>
        <v>0.94995263157894727</v>
      </c>
      <c r="N25" s="11" t="s">
        <v>699</v>
      </c>
      <c r="O25" s="20">
        <v>27700</v>
      </c>
      <c r="P25" s="20">
        <f t="shared" si="6"/>
        <v>27700</v>
      </c>
      <c r="Q25" s="35" t="s">
        <v>721</v>
      </c>
      <c r="R25" s="25"/>
      <c r="S25" s="7"/>
      <c r="T25" s="23">
        <f t="shared" si="9"/>
        <v>3609.8199999999997</v>
      </c>
      <c r="U25" s="23">
        <f t="shared" si="10"/>
        <v>0</v>
      </c>
    </row>
    <row r="26" spans="1:21">
      <c r="A26" s="8" t="s">
        <v>137</v>
      </c>
      <c r="B26" s="9">
        <v>45355</v>
      </c>
      <c r="C26" s="8">
        <v>2280648</v>
      </c>
      <c r="D26" s="8" t="s">
        <v>89</v>
      </c>
      <c r="E26" s="8" t="s">
        <v>50</v>
      </c>
      <c r="F26" s="8" t="s">
        <v>94</v>
      </c>
      <c r="G26" s="8" t="s">
        <v>58</v>
      </c>
      <c r="H26" s="8">
        <v>3800</v>
      </c>
      <c r="I26" s="10">
        <v>3637</v>
      </c>
      <c r="J26" s="10">
        <v>161.90812184264848</v>
      </c>
      <c r="K26" s="10">
        <v>1619.0812184264846</v>
      </c>
      <c r="L26" s="10">
        <f t="shared" si="0"/>
        <v>3637</v>
      </c>
      <c r="M26" s="31">
        <f t="shared" si="1"/>
        <v>0.95710526315789479</v>
      </c>
      <c r="N26" s="11" t="s">
        <v>695</v>
      </c>
      <c r="O26" s="20">
        <v>12900</v>
      </c>
      <c r="P26" s="20">
        <f t="shared" si="6"/>
        <v>12900</v>
      </c>
      <c r="Q26" s="29">
        <v>1000011051</v>
      </c>
      <c r="R26" s="25"/>
      <c r="S26" s="7"/>
      <c r="T26" s="23">
        <f t="shared" si="9"/>
        <v>3637</v>
      </c>
      <c r="U26" s="23">
        <f t="shared" si="10"/>
        <v>0</v>
      </c>
    </row>
    <row r="27" spans="1:21">
      <c r="A27" s="8" t="s">
        <v>139</v>
      </c>
      <c r="B27" s="9">
        <v>45355</v>
      </c>
      <c r="C27" s="8">
        <v>2280652</v>
      </c>
      <c r="D27" s="8" t="s">
        <v>89</v>
      </c>
      <c r="E27" s="8" t="s">
        <v>50</v>
      </c>
      <c r="F27" s="8" t="s">
        <v>99</v>
      </c>
      <c r="G27" s="8" t="s">
        <v>58</v>
      </c>
      <c r="H27" s="8">
        <v>3800</v>
      </c>
      <c r="I27" s="10">
        <v>3626.44</v>
      </c>
      <c r="J27" s="10">
        <v>149.70559931630817</v>
      </c>
      <c r="K27" s="10">
        <v>1497.0559931630817</v>
      </c>
      <c r="L27" s="10">
        <f t="shared" si="0"/>
        <v>3626.44</v>
      </c>
      <c r="M27" s="31">
        <f t="shared" si="1"/>
        <v>0.95432631578947369</v>
      </c>
      <c r="N27" s="11" t="s">
        <v>695</v>
      </c>
      <c r="O27" s="20">
        <v>12900</v>
      </c>
      <c r="P27" s="20">
        <f t="shared" si="6"/>
        <v>12900</v>
      </c>
      <c r="Q27" s="29">
        <v>1000011052</v>
      </c>
      <c r="R27" s="25"/>
      <c r="S27" s="7"/>
      <c r="T27" s="23">
        <f t="shared" si="9"/>
        <v>3626.44</v>
      </c>
      <c r="U27" s="23">
        <f t="shared" si="10"/>
        <v>0</v>
      </c>
    </row>
    <row r="28" spans="1:21">
      <c r="A28" s="8" t="s">
        <v>142</v>
      </c>
      <c r="B28" s="9">
        <v>45356</v>
      </c>
      <c r="C28" s="8">
        <v>2292723</v>
      </c>
      <c r="D28" s="8" t="s">
        <v>111</v>
      </c>
      <c r="E28" s="8" t="s">
        <v>50</v>
      </c>
      <c r="F28" s="8" t="s">
        <v>140</v>
      </c>
      <c r="G28" s="8" t="s">
        <v>72</v>
      </c>
      <c r="H28" s="8">
        <v>800</v>
      </c>
      <c r="I28" s="10">
        <v>787.81</v>
      </c>
      <c r="J28" s="10">
        <v>74.820009994049485</v>
      </c>
      <c r="K28" s="10">
        <v>748.20009994049462</v>
      </c>
      <c r="L28" s="10">
        <f t="shared" si="0"/>
        <v>787.81</v>
      </c>
      <c r="M28" s="31">
        <f t="shared" si="1"/>
        <v>0.98476249999999999</v>
      </c>
      <c r="N28" s="11" t="s">
        <v>702</v>
      </c>
      <c r="O28" s="20">
        <v>14798</v>
      </c>
      <c r="P28" s="20">
        <f t="shared" si="6"/>
        <v>14798</v>
      </c>
      <c r="Q28" s="34">
        <v>1000011177</v>
      </c>
      <c r="R28" s="25"/>
      <c r="S28" s="7"/>
      <c r="T28" s="23">
        <f t="shared" si="9"/>
        <v>787.81</v>
      </c>
      <c r="U28" s="23">
        <f t="shared" si="10"/>
        <v>0</v>
      </c>
    </row>
    <row r="29" spans="1:21" ht="28.5">
      <c r="A29" s="8" t="s">
        <v>145</v>
      </c>
      <c r="B29" s="9">
        <v>45356</v>
      </c>
      <c r="C29" s="8">
        <v>2292791</v>
      </c>
      <c r="D29" s="8" t="s">
        <v>70</v>
      </c>
      <c r="E29" s="8" t="s">
        <v>50</v>
      </c>
      <c r="F29" s="8" t="s">
        <v>144</v>
      </c>
      <c r="G29" s="8" t="s">
        <v>72</v>
      </c>
      <c r="H29" s="8">
        <v>800</v>
      </c>
      <c r="I29" s="10">
        <v>820</v>
      </c>
      <c r="J29" s="10">
        <v>70.246867148005521</v>
      </c>
      <c r="K29" s="10">
        <v>702.46867148005515</v>
      </c>
      <c r="L29" s="10">
        <f t="shared" si="0"/>
        <v>820</v>
      </c>
      <c r="M29" s="31">
        <f t="shared" si="1"/>
        <v>1.0249999999999999</v>
      </c>
      <c r="N29" s="11" t="s">
        <v>710</v>
      </c>
      <c r="O29" s="20">
        <v>11200</v>
      </c>
      <c r="P29" s="20">
        <f t="shared" si="6"/>
        <v>11200</v>
      </c>
      <c r="Q29" s="33" t="s">
        <v>721</v>
      </c>
      <c r="R29" s="25"/>
      <c r="S29" s="7"/>
      <c r="T29" s="23">
        <f t="shared" si="9"/>
        <v>820</v>
      </c>
      <c r="U29" s="23">
        <f t="shared" si="10"/>
        <v>0</v>
      </c>
    </row>
    <row r="30" spans="1:21" ht="24">
      <c r="A30" s="8" t="s">
        <v>148</v>
      </c>
      <c r="B30" s="9">
        <v>45356</v>
      </c>
      <c r="C30" s="8">
        <v>2293054</v>
      </c>
      <c r="D30" s="8" t="s">
        <v>55</v>
      </c>
      <c r="E30" s="8" t="s">
        <v>50</v>
      </c>
      <c r="F30" s="8" t="s">
        <v>147</v>
      </c>
      <c r="G30" s="8" t="s">
        <v>58</v>
      </c>
      <c r="H30" s="8">
        <v>3800</v>
      </c>
      <c r="I30" s="10">
        <v>3689.3999900000003</v>
      </c>
      <c r="J30" s="10">
        <v>160.29996274303113</v>
      </c>
      <c r="K30" s="10">
        <v>1602.9996274303112</v>
      </c>
      <c r="L30" s="10">
        <f t="shared" si="0"/>
        <v>3689.3999900000003</v>
      </c>
      <c r="M30" s="31">
        <f t="shared" si="1"/>
        <v>0.97089473421052641</v>
      </c>
      <c r="N30" s="11" t="s">
        <v>699</v>
      </c>
      <c r="O30" s="20">
        <v>27700</v>
      </c>
      <c r="P30" s="20">
        <f t="shared" si="6"/>
        <v>27700</v>
      </c>
      <c r="Q30" s="35" t="s">
        <v>721</v>
      </c>
      <c r="R30" s="25"/>
      <c r="S30" s="7"/>
      <c r="T30" s="23">
        <f t="shared" si="9"/>
        <v>3689.3999900000003</v>
      </c>
      <c r="U30" s="23">
        <f t="shared" si="10"/>
        <v>0</v>
      </c>
    </row>
    <row r="31" spans="1:21" ht="24">
      <c r="A31" s="8" t="s">
        <v>149</v>
      </c>
      <c r="B31" s="9">
        <v>45356</v>
      </c>
      <c r="C31" s="8">
        <v>2293180</v>
      </c>
      <c r="D31" s="8" t="s">
        <v>55</v>
      </c>
      <c r="E31" s="8" t="s">
        <v>50</v>
      </c>
      <c r="F31" s="8" t="s">
        <v>59</v>
      </c>
      <c r="G31" s="8" t="s">
        <v>58</v>
      </c>
      <c r="H31" s="8">
        <v>3800</v>
      </c>
      <c r="I31" s="10">
        <v>4127</v>
      </c>
      <c r="J31" s="10">
        <v>38.935262926490765</v>
      </c>
      <c r="K31" s="10">
        <v>389.35262926490765</v>
      </c>
      <c r="L31" s="10">
        <f t="shared" si="0"/>
        <v>4127</v>
      </c>
      <c r="M31" s="31">
        <f t="shared" si="1"/>
        <v>1.0860526315789474</v>
      </c>
      <c r="N31" s="11" t="s">
        <v>699</v>
      </c>
      <c r="O31" s="20">
        <v>27700</v>
      </c>
      <c r="P31" s="20">
        <f t="shared" si="6"/>
        <v>27700</v>
      </c>
      <c r="Q31" s="35" t="s">
        <v>721</v>
      </c>
      <c r="R31" s="25"/>
      <c r="S31" s="7"/>
      <c r="T31" s="23">
        <f t="shared" si="9"/>
        <v>4127</v>
      </c>
      <c r="U31" s="23">
        <f t="shared" si="10"/>
        <v>0</v>
      </c>
    </row>
    <row r="32" spans="1:21" ht="28.5">
      <c r="A32" s="8" t="s">
        <v>150</v>
      </c>
      <c r="B32" s="9">
        <v>45356</v>
      </c>
      <c r="C32" s="8">
        <v>2293230</v>
      </c>
      <c r="D32" s="8" t="s">
        <v>89</v>
      </c>
      <c r="E32" s="8" t="s">
        <v>50</v>
      </c>
      <c r="F32" s="8" t="s">
        <v>99</v>
      </c>
      <c r="G32" s="8" t="s">
        <v>58</v>
      </c>
      <c r="H32" s="8">
        <v>3800</v>
      </c>
      <c r="I32" s="10">
        <v>3926.8999999999996</v>
      </c>
      <c r="J32" s="10">
        <v>240.69884185564428</v>
      </c>
      <c r="K32" s="10">
        <v>2406.9884185564424</v>
      </c>
      <c r="L32" s="10">
        <f t="shared" si="0"/>
        <v>3926.8999999999996</v>
      </c>
      <c r="M32" s="31">
        <f t="shared" si="1"/>
        <v>1.0333947368421053</v>
      </c>
      <c r="N32" s="11" t="s">
        <v>695</v>
      </c>
      <c r="O32" s="20">
        <v>12900</v>
      </c>
      <c r="P32" s="20">
        <f t="shared" si="6"/>
        <v>12900</v>
      </c>
      <c r="Q32" s="27" t="s">
        <v>720</v>
      </c>
      <c r="R32" s="25"/>
      <c r="S32" s="7"/>
      <c r="T32" s="23">
        <f t="shared" si="9"/>
        <v>3926.8999999999996</v>
      </c>
      <c r="U32" s="23">
        <f t="shared" si="10"/>
        <v>0</v>
      </c>
    </row>
    <row r="33" spans="1:21" ht="28.5">
      <c r="A33" s="8" t="s">
        <v>152</v>
      </c>
      <c r="B33" s="9">
        <v>45356</v>
      </c>
      <c r="C33" s="8">
        <v>2293248</v>
      </c>
      <c r="D33" s="8" t="s">
        <v>89</v>
      </c>
      <c r="E33" s="8" t="s">
        <v>50</v>
      </c>
      <c r="F33" s="8" t="s">
        <v>151</v>
      </c>
      <c r="G33" s="8" t="s">
        <v>58</v>
      </c>
      <c r="H33" s="8">
        <v>3800</v>
      </c>
      <c r="I33" s="10">
        <v>3617.6999900000001</v>
      </c>
      <c r="J33" s="10">
        <v>194.5082086460888</v>
      </c>
      <c r="K33" s="10">
        <v>1945.0820864608879</v>
      </c>
      <c r="L33" s="10">
        <f t="shared" si="0"/>
        <v>3617.6999900000001</v>
      </c>
      <c r="M33" s="31">
        <f t="shared" si="1"/>
        <v>0.95202631315789477</v>
      </c>
      <c r="N33" s="11" t="s">
        <v>695</v>
      </c>
      <c r="O33" s="20">
        <v>12900</v>
      </c>
      <c r="P33" s="20">
        <f t="shared" si="6"/>
        <v>12900</v>
      </c>
      <c r="Q33" s="27" t="s">
        <v>721</v>
      </c>
      <c r="R33" s="25"/>
      <c r="S33" s="7"/>
      <c r="T33" s="23">
        <f t="shared" si="9"/>
        <v>3617.6999900000001</v>
      </c>
      <c r="U33" s="23">
        <f t="shared" si="10"/>
        <v>0</v>
      </c>
    </row>
    <row r="34" spans="1:21">
      <c r="A34" s="8" t="s">
        <v>157</v>
      </c>
      <c r="B34" s="9">
        <v>45357</v>
      </c>
      <c r="C34" s="8">
        <v>2295293</v>
      </c>
      <c r="D34" s="8" t="s">
        <v>55</v>
      </c>
      <c r="E34" s="8" t="s">
        <v>50</v>
      </c>
      <c r="F34" s="8" t="s">
        <v>73</v>
      </c>
      <c r="G34" s="8" t="s">
        <v>72</v>
      </c>
      <c r="H34" s="8">
        <v>800</v>
      </c>
      <c r="I34" s="10">
        <v>762.37</v>
      </c>
      <c r="J34" s="10">
        <v>31.390108716188418</v>
      </c>
      <c r="K34" s="10">
        <v>313.90108716188422</v>
      </c>
      <c r="L34" s="10">
        <f t="shared" si="0"/>
        <v>762.37</v>
      </c>
      <c r="M34" s="31">
        <f t="shared" si="1"/>
        <v>0.95296250000000005</v>
      </c>
      <c r="N34" s="11" t="s">
        <v>700</v>
      </c>
      <c r="O34" s="20">
        <v>15600</v>
      </c>
      <c r="P34" s="20">
        <f t="shared" si="6"/>
        <v>15600</v>
      </c>
      <c r="Q34" s="32">
        <v>1000011167</v>
      </c>
      <c r="R34" s="25"/>
      <c r="S34" s="7"/>
      <c r="T34" s="23">
        <f t="shared" si="9"/>
        <v>762.37</v>
      </c>
      <c r="U34" s="23">
        <f t="shared" si="10"/>
        <v>0</v>
      </c>
    </row>
    <row r="35" spans="1:21" ht="24">
      <c r="A35" s="8" t="s">
        <v>159</v>
      </c>
      <c r="B35" s="9">
        <v>45357</v>
      </c>
      <c r="C35" s="8">
        <v>2295625</v>
      </c>
      <c r="D35" s="8" t="s">
        <v>55</v>
      </c>
      <c r="E35" s="8" t="s">
        <v>50</v>
      </c>
      <c r="F35" s="8" t="s">
        <v>158</v>
      </c>
      <c r="G35" s="8" t="s">
        <v>58</v>
      </c>
      <c r="H35" s="8">
        <v>3800</v>
      </c>
      <c r="I35" s="10">
        <v>1733</v>
      </c>
      <c r="J35" s="10">
        <v>377.64090991759326</v>
      </c>
      <c r="K35" s="10">
        <v>3776.4090991759322</v>
      </c>
      <c r="L35" s="10">
        <f t="shared" si="0"/>
        <v>3776.4090991759322</v>
      </c>
      <c r="M35" s="31">
        <f t="shared" si="1"/>
        <v>0.99379186820419263</v>
      </c>
      <c r="N35" s="11" t="s">
        <v>699</v>
      </c>
      <c r="O35" s="20">
        <v>27700</v>
      </c>
      <c r="P35" s="20">
        <f t="shared" si="6"/>
        <v>27700</v>
      </c>
      <c r="Q35" s="35" t="s">
        <v>721</v>
      </c>
      <c r="R35" s="25"/>
      <c r="S35" s="7"/>
      <c r="T35" s="23">
        <f t="shared" si="9"/>
        <v>3776.4090991759322</v>
      </c>
      <c r="U35" s="23">
        <f t="shared" si="10"/>
        <v>0</v>
      </c>
    </row>
    <row r="36" spans="1:21" ht="28.5">
      <c r="A36" s="8" t="s">
        <v>162</v>
      </c>
      <c r="B36" s="9">
        <v>45357</v>
      </c>
      <c r="C36" s="8">
        <v>2295744</v>
      </c>
      <c r="D36" s="8" t="s">
        <v>160</v>
      </c>
      <c r="E36" s="8" t="s">
        <v>50</v>
      </c>
      <c r="F36" s="8" t="s">
        <v>161</v>
      </c>
      <c r="G36" s="8" t="s">
        <v>72</v>
      </c>
      <c r="H36" s="8">
        <v>800</v>
      </c>
      <c r="I36" s="10">
        <v>507</v>
      </c>
      <c r="J36" s="10">
        <v>25.795948348774672</v>
      </c>
      <c r="K36" s="10">
        <v>257.9594834877467</v>
      </c>
      <c r="L36" s="10">
        <f t="shared" si="0"/>
        <v>507</v>
      </c>
      <c r="M36" s="31">
        <f t="shared" si="1"/>
        <v>0.63375000000000004</v>
      </c>
      <c r="N36" s="11" t="s">
        <v>705</v>
      </c>
      <c r="O36" s="20">
        <v>14283</v>
      </c>
      <c r="P36" s="20">
        <f t="shared" si="6"/>
        <v>14283</v>
      </c>
      <c r="Q36" s="33" t="s">
        <v>721</v>
      </c>
      <c r="R36" s="25"/>
      <c r="S36" s="7" t="s">
        <v>715</v>
      </c>
      <c r="T36" s="23">
        <f t="shared" si="9"/>
        <v>507</v>
      </c>
      <c r="U36" s="23">
        <f t="shared" si="10"/>
        <v>0</v>
      </c>
    </row>
    <row r="37" spans="1:21" ht="28.5">
      <c r="A37" s="8" t="s">
        <v>163</v>
      </c>
      <c r="B37" s="9">
        <v>45357</v>
      </c>
      <c r="C37" s="8">
        <v>2295802</v>
      </c>
      <c r="D37" s="8" t="s">
        <v>70</v>
      </c>
      <c r="E37" s="8" t="s">
        <v>50</v>
      </c>
      <c r="F37" s="8" t="s">
        <v>86</v>
      </c>
      <c r="G37" s="8" t="s">
        <v>72</v>
      </c>
      <c r="H37" s="8">
        <v>800</v>
      </c>
      <c r="I37" s="10">
        <v>481</v>
      </c>
      <c r="J37" s="10">
        <v>79.577354119543656</v>
      </c>
      <c r="K37" s="10">
        <v>795.77354119543679</v>
      </c>
      <c r="L37" s="10">
        <f t="shared" si="0"/>
        <v>795.77354119543679</v>
      </c>
      <c r="M37" s="31">
        <f t="shared" si="1"/>
        <v>0.99471692649429599</v>
      </c>
      <c r="N37" s="11" t="s">
        <v>710</v>
      </c>
      <c r="O37" s="20">
        <v>11200</v>
      </c>
      <c r="P37" s="20">
        <f t="shared" si="6"/>
        <v>11200</v>
      </c>
      <c r="Q37" s="33" t="s">
        <v>720</v>
      </c>
      <c r="R37" s="25"/>
      <c r="S37" s="7"/>
      <c r="T37" s="23">
        <f t="shared" si="9"/>
        <v>795.77354119543679</v>
      </c>
      <c r="U37" s="23">
        <f t="shared" si="10"/>
        <v>0</v>
      </c>
    </row>
    <row r="38" spans="1:21">
      <c r="A38" s="8" t="s">
        <v>165</v>
      </c>
      <c r="B38" s="9">
        <v>45357</v>
      </c>
      <c r="C38" s="8">
        <v>2295859</v>
      </c>
      <c r="D38" s="8" t="s">
        <v>70</v>
      </c>
      <c r="E38" s="8" t="s">
        <v>50</v>
      </c>
      <c r="F38" s="8" t="s">
        <v>164</v>
      </c>
      <c r="G38" s="8" t="s">
        <v>58</v>
      </c>
      <c r="H38" s="8">
        <v>3800</v>
      </c>
      <c r="I38" s="10">
        <v>1086.3</v>
      </c>
      <c r="J38" s="10">
        <v>365.20375677379371</v>
      </c>
      <c r="K38" s="10">
        <v>3652.037567737937</v>
      </c>
      <c r="L38" s="10">
        <f t="shared" si="0"/>
        <v>3652.037567737937</v>
      </c>
      <c r="M38" s="31">
        <f t="shared" si="1"/>
        <v>0.9610625178257729</v>
      </c>
      <c r="N38" s="11" t="s">
        <v>709</v>
      </c>
      <c r="O38" s="20">
        <v>17700</v>
      </c>
      <c r="P38" s="20">
        <f t="shared" si="6"/>
        <v>17700</v>
      </c>
      <c r="Q38" s="34">
        <v>1000011197</v>
      </c>
      <c r="R38" s="25"/>
      <c r="S38" s="7"/>
      <c r="T38" s="23">
        <f t="shared" si="9"/>
        <v>3652.037567737937</v>
      </c>
      <c r="U38" s="23">
        <f t="shared" si="10"/>
        <v>0</v>
      </c>
    </row>
    <row r="39" spans="1:21" ht="28.5">
      <c r="A39" s="8" t="s">
        <v>166</v>
      </c>
      <c r="B39" s="9">
        <v>45357</v>
      </c>
      <c r="C39" s="8">
        <v>2295943</v>
      </c>
      <c r="D39" s="8" t="s">
        <v>111</v>
      </c>
      <c r="E39" s="8" t="s">
        <v>50</v>
      </c>
      <c r="F39" s="8" t="s">
        <v>78</v>
      </c>
      <c r="G39" s="8" t="s">
        <v>58</v>
      </c>
      <c r="H39" s="8">
        <v>3800</v>
      </c>
      <c r="I39" s="10">
        <v>1258</v>
      </c>
      <c r="J39" s="10">
        <v>285.65889214372362</v>
      </c>
      <c r="K39" s="10">
        <v>2856.5889214372364</v>
      </c>
      <c r="L39" s="10">
        <f t="shared" si="0"/>
        <v>2856.5889214372364</v>
      </c>
      <c r="M39" s="31">
        <f t="shared" si="1"/>
        <v>0.75173392669400962</v>
      </c>
      <c r="N39" s="11" t="s">
        <v>701</v>
      </c>
      <c r="O39" s="20">
        <v>36500</v>
      </c>
      <c r="P39" s="20">
        <f>O39/H39*L39</f>
        <v>27438.288324331348</v>
      </c>
      <c r="Q39" s="33" t="s">
        <v>720</v>
      </c>
      <c r="R39" s="25"/>
      <c r="S39" s="7"/>
      <c r="T39" s="23">
        <f t="shared" si="9"/>
        <v>2856.5889214372364</v>
      </c>
      <c r="U39" s="23">
        <f t="shared" si="10"/>
        <v>0</v>
      </c>
    </row>
    <row r="40" spans="1:21">
      <c r="A40" s="8" t="s">
        <v>167</v>
      </c>
      <c r="B40" s="9">
        <v>45357</v>
      </c>
      <c r="C40" s="8">
        <v>2295933</v>
      </c>
      <c r="D40" s="8" t="s">
        <v>89</v>
      </c>
      <c r="E40" s="8" t="s">
        <v>50</v>
      </c>
      <c r="F40" s="8" t="s">
        <v>99</v>
      </c>
      <c r="G40" s="8" t="s">
        <v>58</v>
      </c>
      <c r="H40" s="8">
        <v>3800</v>
      </c>
      <c r="I40" s="10">
        <v>3692.9</v>
      </c>
      <c r="J40" s="10">
        <v>264.99737788631148</v>
      </c>
      <c r="K40" s="10">
        <v>2649.9737788631146</v>
      </c>
      <c r="L40" s="10">
        <f t="shared" si="0"/>
        <v>3692.9</v>
      </c>
      <c r="M40" s="31">
        <f t="shared" si="1"/>
        <v>0.97181578947368419</v>
      </c>
      <c r="N40" s="11" t="s">
        <v>695</v>
      </c>
      <c r="O40" s="20">
        <v>12900</v>
      </c>
      <c r="P40" s="20">
        <f t="shared" ref="P40:P45" si="11">O40</f>
        <v>12900</v>
      </c>
      <c r="Q40" s="29">
        <v>1000011054</v>
      </c>
      <c r="R40" s="25"/>
      <c r="S40" s="7"/>
      <c r="T40" s="23">
        <f t="shared" si="9"/>
        <v>3692.9</v>
      </c>
      <c r="U40" s="23">
        <f t="shared" si="10"/>
        <v>0</v>
      </c>
    </row>
    <row r="41" spans="1:21">
      <c r="A41" s="8" t="s">
        <v>168</v>
      </c>
      <c r="B41" s="9">
        <v>45357</v>
      </c>
      <c r="C41" s="8">
        <v>2295938</v>
      </c>
      <c r="D41" s="8" t="s">
        <v>89</v>
      </c>
      <c r="E41" s="8" t="s">
        <v>50</v>
      </c>
      <c r="F41" s="8" t="s">
        <v>94</v>
      </c>
      <c r="G41" s="8" t="s">
        <v>58</v>
      </c>
      <c r="H41" s="8">
        <v>3800</v>
      </c>
      <c r="I41" s="10">
        <v>1032.8800200000001</v>
      </c>
      <c r="J41" s="10">
        <v>368.21623874124407</v>
      </c>
      <c r="K41" s="10">
        <v>3682.1623874124421</v>
      </c>
      <c r="L41" s="10">
        <f t="shared" si="0"/>
        <v>3682.1623874124421</v>
      </c>
      <c r="M41" s="31">
        <f t="shared" si="1"/>
        <v>0.96899010195064261</v>
      </c>
      <c r="N41" s="11" t="s">
        <v>695</v>
      </c>
      <c r="O41" s="20">
        <v>12900</v>
      </c>
      <c r="P41" s="20">
        <f t="shared" si="11"/>
        <v>12900</v>
      </c>
      <c r="Q41" s="29">
        <v>1000011055</v>
      </c>
      <c r="R41" s="25"/>
      <c r="S41" s="7"/>
      <c r="T41" s="23">
        <f t="shared" si="9"/>
        <v>3682.1623874124421</v>
      </c>
      <c r="U41" s="23">
        <f t="shared" si="10"/>
        <v>0</v>
      </c>
    </row>
    <row r="42" spans="1:21" ht="28.5">
      <c r="A42" s="8" t="s">
        <v>169</v>
      </c>
      <c r="B42" s="9">
        <v>45357</v>
      </c>
      <c r="C42" s="8">
        <v>2295946</v>
      </c>
      <c r="D42" s="8" t="s">
        <v>89</v>
      </c>
      <c r="E42" s="8" t="s">
        <v>50</v>
      </c>
      <c r="F42" s="8" t="s">
        <v>124</v>
      </c>
      <c r="G42" s="8" t="s">
        <v>58</v>
      </c>
      <c r="H42" s="8">
        <v>3800</v>
      </c>
      <c r="I42" s="10">
        <v>1467.9</v>
      </c>
      <c r="J42" s="10">
        <v>371.94250066656417</v>
      </c>
      <c r="K42" s="10">
        <v>3719.4250066656427</v>
      </c>
      <c r="L42" s="10">
        <f t="shared" si="0"/>
        <v>3719.4250066656427</v>
      </c>
      <c r="M42" s="31">
        <f t="shared" si="1"/>
        <v>0.9787960543856955</v>
      </c>
      <c r="N42" s="11" t="s">
        <v>695</v>
      </c>
      <c r="O42" s="20">
        <v>12900</v>
      </c>
      <c r="P42" s="20">
        <f t="shared" si="11"/>
        <v>12900</v>
      </c>
      <c r="Q42" s="27" t="s">
        <v>721</v>
      </c>
      <c r="R42" s="25"/>
      <c r="S42" s="7"/>
      <c r="T42" s="23">
        <f t="shared" si="9"/>
        <v>3719.4250066656427</v>
      </c>
      <c r="U42" s="23">
        <f t="shared" si="10"/>
        <v>0</v>
      </c>
    </row>
    <row r="43" spans="1:21" ht="24">
      <c r="A43" s="8" t="s">
        <v>171</v>
      </c>
      <c r="B43" s="9">
        <v>45358</v>
      </c>
      <c r="C43" s="8">
        <v>2297956</v>
      </c>
      <c r="D43" s="8" t="s">
        <v>55</v>
      </c>
      <c r="E43" s="8" t="s">
        <v>50</v>
      </c>
      <c r="F43" s="8" t="s">
        <v>68</v>
      </c>
      <c r="G43" s="8" t="s">
        <v>58</v>
      </c>
      <c r="H43" s="8">
        <v>3800</v>
      </c>
      <c r="I43" s="10">
        <v>3797</v>
      </c>
      <c r="J43" s="10">
        <v>123.59496201025183</v>
      </c>
      <c r="K43" s="10">
        <v>1235.9496201025186</v>
      </c>
      <c r="L43" s="10">
        <f t="shared" si="0"/>
        <v>3797</v>
      </c>
      <c r="M43" s="31">
        <f t="shared" si="1"/>
        <v>0.99921052631578944</v>
      </c>
      <c r="N43" s="11" t="s">
        <v>699</v>
      </c>
      <c r="O43" s="20">
        <v>27700</v>
      </c>
      <c r="P43" s="20">
        <f t="shared" si="11"/>
        <v>27700</v>
      </c>
      <c r="Q43" s="35" t="s">
        <v>721</v>
      </c>
      <c r="R43" s="25"/>
      <c r="S43" s="7"/>
      <c r="T43" s="23">
        <f t="shared" si="9"/>
        <v>3797</v>
      </c>
      <c r="U43" s="23">
        <f t="shared" si="10"/>
        <v>0</v>
      </c>
    </row>
    <row r="44" spans="1:21" ht="24">
      <c r="A44" s="8" t="s">
        <v>172</v>
      </c>
      <c r="B44" s="9">
        <v>45358</v>
      </c>
      <c r="C44" s="8">
        <v>2297935</v>
      </c>
      <c r="D44" s="8" t="s">
        <v>55</v>
      </c>
      <c r="E44" s="8" t="s">
        <v>50</v>
      </c>
      <c r="F44" s="8" t="s">
        <v>104</v>
      </c>
      <c r="G44" s="8" t="s">
        <v>58</v>
      </c>
      <c r="H44" s="8">
        <v>3800</v>
      </c>
      <c r="I44" s="10">
        <v>3681</v>
      </c>
      <c r="J44" s="10">
        <v>84.359806970054933</v>
      </c>
      <c r="K44" s="10">
        <v>843.59806970054944</v>
      </c>
      <c r="L44" s="10">
        <f t="shared" si="0"/>
        <v>3681</v>
      </c>
      <c r="M44" s="31">
        <f t="shared" si="1"/>
        <v>0.96868421052631581</v>
      </c>
      <c r="N44" s="11" t="s">
        <v>699</v>
      </c>
      <c r="O44" s="20">
        <v>27700</v>
      </c>
      <c r="P44" s="20">
        <f t="shared" si="11"/>
        <v>27700</v>
      </c>
      <c r="Q44" s="35" t="s">
        <v>721</v>
      </c>
      <c r="R44" s="25"/>
      <c r="S44" s="7"/>
      <c r="T44" s="23">
        <f t="shared" si="9"/>
        <v>3681</v>
      </c>
      <c r="U44" s="23">
        <f t="shared" si="10"/>
        <v>0</v>
      </c>
    </row>
    <row r="45" spans="1:21">
      <c r="A45" s="8" t="s">
        <v>173</v>
      </c>
      <c r="B45" s="9">
        <v>45358</v>
      </c>
      <c r="C45" s="8">
        <v>2298400</v>
      </c>
      <c r="D45" s="8" t="s">
        <v>55</v>
      </c>
      <c r="E45" s="8" t="s">
        <v>50</v>
      </c>
      <c r="F45" s="8" t="s">
        <v>82</v>
      </c>
      <c r="G45" s="8" t="s">
        <v>72</v>
      </c>
      <c r="H45" s="8">
        <v>800</v>
      </c>
      <c r="I45" s="10">
        <v>769</v>
      </c>
      <c r="J45" s="10">
        <v>24.112145242143818</v>
      </c>
      <c r="K45" s="10">
        <v>241.12145242143814</v>
      </c>
      <c r="L45" s="10">
        <f t="shared" si="0"/>
        <v>769</v>
      </c>
      <c r="M45" s="31">
        <f t="shared" si="1"/>
        <v>0.96125000000000005</v>
      </c>
      <c r="N45" s="11" t="s">
        <v>700</v>
      </c>
      <c r="O45" s="20">
        <v>15600</v>
      </c>
      <c r="P45" s="20">
        <f t="shared" si="11"/>
        <v>15600</v>
      </c>
      <c r="Q45" s="32">
        <v>1000011168</v>
      </c>
      <c r="R45" s="25"/>
      <c r="S45" s="7"/>
      <c r="T45" s="23">
        <f t="shared" si="9"/>
        <v>769</v>
      </c>
      <c r="U45" s="23">
        <f t="shared" si="10"/>
        <v>0</v>
      </c>
    </row>
    <row r="46" spans="1:21" ht="42.75">
      <c r="A46" s="19" t="s">
        <v>291</v>
      </c>
      <c r="B46" s="9">
        <v>45363</v>
      </c>
      <c r="C46" s="8">
        <v>2312883</v>
      </c>
      <c r="D46" s="8" t="s">
        <v>70</v>
      </c>
      <c r="E46" s="8" t="s">
        <v>50</v>
      </c>
      <c r="F46" s="8" t="s">
        <v>140</v>
      </c>
      <c r="G46" s="8" t="s">
        <v>72</v>
      </c>
      <c r="H46" s="8">
        <v>800</v>
      </c>
      <c r="I46" s="10">
        <v>171</v>
      </c>
      <c r="J46" s="10">
        <v>74.893782323951996</v>
      </c>
      <c r="K46" s="10">
        <v>748.93782323951984</v>
      </c>
      <c r="L46" s="10">
        <f t="shared" si="0"/>
        <v>748.93782323951984</v>
      </c>
      <c r="M46" s="31">
        <f t="shared" si="1"/>
        <v>0.93617227904939981</v>
      </c>
      <c r="N46" s="11" t="s">
        <v>710</v>
      </c>
      <c r="O46" s="20">
        <v>11200</v>
      </c>
      <c r="P46" s="20">
        <f>O46/H46*L46</f>
        <v>10485.129525353277</v>
      </c>
      <c r="Q46" s="36"/>
      <c r="R46" s="25" t="s">
        <v>719</v>
      </c>
      <c r="S46" s="7" t="s">
        <v>689</v>
      </c>
      <c r="T46" s="23">
        <f t="shared" si="9"/>
        <v>748.93782323951984</v>
      </c>
      <c r="U46" s="23">
        <f t="shared" si="10"/>
        <v>0</v>
      </c>
    </row>
    <row r="47" spans="1:21" ht="28.5">
      <c r="A47" s="8" t="s">
        <v>185</v>
      </c>
      <c r="B47" s="9">
        <v>45358</v>
      </c>
      <c r="C47" s="8">
        <v>2298737</v>
      </c>
      <c r="D47" s="8" t="s">
        <v>89</v>
      </c>
      <c r="E47" s="8" t="s">
        <v>50</v>
      </c>
      <c r="F47" s="8" t="s">
        <v>151</v>
      </c>
      <c r="G47" s="8" t="s">
        <v>58</v>
      </c>
      <c r="H47" s="8">
        <v>3800</v>
      </c>
      <c r="I47" s="10">
        <v>3634</v>
      </c>
      <c r="J47" s="10">
        <v>165.83369972295648</v>
      </c>
      <c r="K47" s="10">
        <v>1658.336997229565</v>
      </c>
      <c r="L47" s="10">
        <f t="shared" si="0"/>
        <v>3634</v>
      </c>
      <c r="M47" s="31">
        <f t="shared" si="1"/>
        <v>0.95631578947368423</v>
      </c>
      <c r="N47" s="11" t="s">
        <v>695</v>
      </c>
      <c r="O47" s="20">
        <v>12900</v>
      </c>
      <c r="P47" s="20">
        <f t="shared" ref="P47:P59" si="12">O47</f>
        <v>12900</v>
      </c>
      <c r="Q47" s="27" t="s">
        <v>721</v>
      </c>
      <c r="R47" s="25"/>
      <c r="S47" s="7"/>
      <c r="T47" s="23">
        <f t="shared" si="9"/>
        <v>3634</v>
      </c>
      <c r="U47" s="23">
        <f t="shared" si="10"/>
        <v>0</v>
      </c>
    </row>
    <row r="48" spans="1:21">
      <c r="A48" s="8" t="s">
        <v>181</v>
      </c>
      <c r="B48" s="9">
        <v>45358</v>
      </c>
      <c r="C48" s="8">
        <v>2298745</v>
      </c>
      <c r="D48" s="8" t="s">
        <v>89</v>
      </c>
      <c r="E48" s="8" t="s">
        <v>50</v>
      </c>
      <c r="F48" s="8" t="s">
        <v>180</v>
      </c>
      <c r="G48" s="8" t="s">
        <v>58</v>
      </c>
      <c r="H48" s="8">
        <v>3800</v>
      </c>
      <c r="I48" s="10">
        <v>1935.3000100000002</v>
      </c>
      <c r="J48" s="10">
        <v>371.2634703365664</v>
      </c>
      <c r="K48" s="10">
        <v>3712.6347033656643</v>
      </c>
      <c r="L48" s="10">
        <f t="shared" si="0"/>
        <v>3712.6347033656643</v>
      </c>
      <c r="M48" s="31">
        <f t="shared" si="1"/>
        <v>0.97700913246464849</v>
      </c>
      <c r="N48" s="11" t="s">
        <v>695</v>
      </c>
      <c r="O48" s="20">
        <v>12900</v>
      </c>
      <c r="P48" s="20">
        <f t="shared" si="12"/>
        <v>12900</v>
      </c>
      <c r="Q48" s="29">
        <v>1000011056</v>
      </c>
      <c r="R48" s="25"/>
      <c r="S48" s="7"/>
      <c r="T48" s="23">
        <f t="shared" si="9"/>
        <v>3712.6347033656643</v>
      </c>
      <c r="U48" s="23">
        <f t="shared" si="10"/>
        <v>0</v>
      </c>
    </row>
    <row r="49" spans="1:21" ht="28.5">
      <c r="A49" s="8" t="s">
        <v>187</v>
      </c>
      <c r="B49" s="9">
        <v>45358</v>
      </c>
      <c r="C49" s="8">
        <v>2298729</v>
      </c>
      <c r="D49" s="8" t="s">
        <v>89</v>
      </c>
      <c r="E49" s="8" t="s">
        <v>50</v>
      </c>
      <c r="F49" s="8" t="s">
        <v>94</v>
      </c>
      <c r="G49" s="8" t="s">
        <v>58</v>
      </c>
      <c r="H49" s="8">
        <v>3800</v>
      </c>
      <c r="I49" s="10">
        <v>3611.4</v>
      </c>
      <c r="J49" s="10">
        <v>244.29571085766949</v>
      </c>
      <c r="K49" s="10">
        <v>2442.9571085766966</v>
      </c>
      <c r="L49" s="10">
        <f t="shared" si="0"/>
        <v>3611.4</v>
      </c>
      <c r="M49" s="31">
        <f t="shared" si="1"/>
        <v>0.95036842105263164</v>
      </c>
      <c r="N49" s="11" t="s">
        <v>695</v>
      </c>
      <c r="O49" s="20">
        <v>12900</v>
      </c>
      <c r="P49" s="20">
        <f t="shared" si="12"/>
        <v>12900</v>
      </c>
      <c r="Q49" s="27" t="s">
        <v>721</v>
      </c>
      <c r="R49" s="25"/>
      <c r="S49" s="7"/>
      <c r="T49" s="23">
        <f t="shared" si="9"/>
        <v>3611.4</v>
      </c>
      <c r="U49" s="23">
        <f t="shared" si="10"/>
        <v>0</v>
      </c>
    </row>
    <row r="50" spans="1:21" ht="42.75">
      <c r="A50" s="19" t="s">
        <v>300</v>
      </c>
      <c r="B50" s="9">
        <v>45364</v>
      </c>
      <c r="C50" s="8">
        <v>2315799</v>
      </c>
      <c r="D50" s="8" t="s">
        <v>70</v>
      </c>
      <c r="E50" s="8" t="s">
        <v>50</v>
      </c>
      <c r="F50" s="8" t="s">
        <v>260</v>
      </c>
      <c r="G50" s="8" t="s">
        <v>58</v>
      </c>
      <c r="H50" s="8">
        <v>3800</v>
      </c>
      <c r="I50" s="10">
        <v>1688</v>
      </c>
      <c r="J50" s="10">
        <v>310.2</v>
      </c>
      <c r="K50" s="10">
        <f>J50*10</f>
        <v>3102</v>
      </c>
      <c r="L50" s="10">
        <f t="shared" si="0"/>
        <v>3102</v>
      </c>
      <c r="M50" s="31">
        <f t="shared" si="1"/>
        <v>0.81631578947368422</v>
      </c>
      <c r="N50" s="11" t="s">
        <v>709</v>
      </c>
      <c r="O50" s="20">
        <v>17700</v>
      </c>
      <c r="P50" s="20">
        <f t="shared" si="12"/>
        <v>17700</v>
      </c>
      <c r="Q50" s="33"/>
      <c r="R50" s="25" t="s">
        <v>719</v>
      </c>
      <c r="S50" s="7" t="s">
        <v>681</v>
      </c>
      <c r="T50" s="23">
        <f t="shared" si="9"/>
        <v>3102</v>
      </c>
      <c r="U50" s="23">
        <f t="shared" si="10"/>
        <v>0</v>
      </c>
    </row>
    <row r="51" spans="1:21" ht="28.5">
      <c r="A51" s="8" t="s">
        <v>256</v>
      </c>
      <c r="B51" s="9">
        <v>45359</v>
      </c>
      <c r="C51" s="8">
        <v>2301201</v>
      </c>
      <c r="D51" s="8" t="s">
        <v>111</v>
      </c>
      <c r="E51" s="8" t="s">
        <v>50</v>
      </c>
      <c r="F51" s="8" t="s">
        <v>140</v>
      </c>
      <c r="G51" s="8" t="s">
        <v>72</v>
      </c>
      <c r="H51" s="8">
        <v>800</v>
      </c>
      <c r="I51" s="10">
        <v>1073</v>
      </c>
      <c r="J51" s="10">
        <v>61.116967459304263</v>
      </c>
      <c r="K51" s="10">
        <v>611.1696745930426</v>
      </c>
      <c r="L51" s="10">
        <f t="shared" si="0"/>
        <v>1073</v>
      </c>
      <c r="M51" s="31">
        <f t="shared" si="1"/>
        <v>1.3412500000000001</v>
      </c>
      <c r="N51" s="11" t="s">
        <v>702</v>
      </c>
      <c r="O51" s="20">
        <v>14798</v>
      </c>
      <c r="P51" s="20">
        <f t="shared" si="12"/>
        <v>14798</v>
      </c>
      <c r="Q51" s="33" t="s">
        <v>721</v>
      </c>
      <c r="R51" s="25"/>
      <c r="S51" s="7"/>
      <c r="T51" s="23">
        <f t="shared" si="9"/>
        <v>1073</v>
      </c>
      <c r="U51" s="23">
        <f t="shared" si="10"/>
        <v>0</v>
      </c>
    </row>
    <row r="52" spans="1:21" ht="24">
      <c r="A52" s="8" t="s">
        <v>258</v>
      </c>
      <c r="B52" s="9">
        <v>45359</v>
      </c>
      <c r="C52" s="8">
        <v>2301228</v>
      </c>
      <c r="D52" s="8" t="s">
        <v>55</v>
      </c>
      <c r="E52" s="8" t="s">
        <v>50</v>
      </c>
      <c r="F52" s="8" t="s">
        <v>122</v>
      </c>
      <c r="G52" s="8" t="s">
        <v>72</v>
      </c>
      <c r="H52" s="8">
        <v>800</v>
      </c>
      <c r="I52" s="10">
        <v>767</v>
      </c>
      <c r="J52" s="10">
        <v>38.941902083035366</v>
      </c>
      <c r="K52" s="10">
        <v>389.41902083035376</v>
      </c>
      <c r="L52" s="10">
        <f t="shared" si="0"/>
        <v>767</v>
      </c>
      <c r="M52" s="31">
        <f t="shared" si="1"/>
        <v>0.95874999999999999</v>
      </c>
      <c r="N52" s="11" t="s">
        <v>700</v>
      </c>
      <c r="O52" s="20">
        <v>15600</v>
      </c>
      <c r="P52" s="20">
        <f t="shared" si="12"/>
        <v>15600</v>
      </c>
      <c r="Q52" s="35" t="s">
        <v>721</v>
      </c>
      <c r="R52" s="25"/>
      <c r="S52" s="7"/>
      <c r="T52" s="23">
        <f t="shared" si="9"/>
        <v>767</v>
      </c>
      <c r="U52" s="23">
        <f t="shared" si="10"/>
        <v>0</v>
      </c>
    </row>
    <row r="53" spans="1:21" ht="28.5">
      <c r="A53" s="8" t="s">
        <v>261</v>
      </c>
      <c r="B53" s="9">
        <v>45359</v>
      </c>
      <c r="C53" s="8">
        <v>2301331</v>
      </c>
      <c r="D53" s="8" t="s">
        <v>107</v>
      </c>
      <c r="E53" s="8" t="s">
        <v>50</v>
      </c>
      <c r="F53" s="8" t="s">
        <v>260</v>
      </c>
      <c r="G53" s="8" t="s">
        <v>58</v>
      </c>
      <c r="H53" s="8">
        <v>3800</v>
      </c>
      <c r="I53" s="10">
        <v>3803.2</v>
      </c>
      <c r="J53" s="10">
        <v>127.22714567474843</v>
      </c>
      <c r="K53" s="10">
        <v>1272.2714567474843</v>
      </c>
      <c r="L53" s="10">
        <f t="shared" si="0"/>
        <v>3803.2</v>
      </c>
      <c r="M53" s="31">
        <f t="shared" si="1"/>
        <v>1.0008421052631578</v>
      </c>
      <c r="N53" s="11" t="s">
        <v>703</v>
      </c>
      <c r="O53" s="20">
        <v>21800</v>
      </c>
      <c r="P53" s="20">
        <f t="shared" si="12"/>
        <v>21800</v>
      </c>
      <c r="Q53" s="33" t="s">
        <v>720</v>
      </c>
      <c r="R53" s="25"/>
      <c r="S53" s="7"/>
      <c r="T53" s="23">
        <f t="shared" si="9"/>
        <v>3803.2</v>
      </c>
      <c r="U53" s="23">
        <f t="shared" si="10"/>
        <v>0</v>
      </c>
    </row>
    <row r="54" spans="1:21" ht="28.5">
      <c r="A54" s="8" t="s">
        <v>259</v>
      </c>
      <c r="B54" s="9">
        <v>45359</v>
      </c>
      <c r="C54" s="8">
        <v>2301337</v>
      </c>
      <c r="D54" s="8" t="s">
        <v>107</v>
      </c>
      <c r="E54" s="8" t="s">
        <v>50</v>
      </c>
      <c r="F54" s="8" t="s">
        <v>158</v>
      </c>
      <c r="G54" s="8" t="s">
        <v>58</v>
      </c>
      <c r="H54" s="8">
        <v>3800</v>
      </c>
      <c r="I54" s="10">
        <v>3800.5</v>
      </c>
      <c r="J54" s="10">
        <v>127.2777162714073</v>
      </c>
      <c r="K54" s="10">
        <v>1272.7771627140733</v>
      </c>
      <c r="L54" s="10">
        <f t="shared" si="0"/>
        <v>3800.5</v>
      </c>
      <c r="M54" s="31">
        <f t="shared" si="1"/>
        <v>1.0001315789473684</v>
      </c>
      <c r="N54" s="11" t="s">
        <v>703</v>
      </c>
      <c r="O54" s="20">
        <v>21800</v>
      </c>
      <c r="P54" s="20">
        <f t="shared" si="12"/>
        <v>21800</v>
      </c>
      <c r="Q54" s="33" t="s">
        <v>720</v>
      </c>
      <c r="R54" s="25"/>
      <c r="S54" s="7"/>
      <c r="T54" s="23">
        <f t="shared" si="9"/>
        <v>3800.5</v>
      </c>
      <c r="U54" s="23">
        <f t="shared" si="10"/>
        <v>0</v>
      </c>
    </row>
    <row r="55" spans="1:21">
      <c r="A55" s="8" t="s">
        <v>262</v>
      </c>
      <c r="B55" s="9">
        <v>45359</v>
      </c>
      <c r="C55" s="8">
        <v>2301319</v>
      </c>
      <c r="D55" s="8" t="s">
        <v>89</v>
      </c>
      <c r="E55" s="8" t="s">
        <v>50</v>
      </c>
      <c r="F55" s="8" t="s">
        <v>90</v>
      </c>
      <c r="G55" s="8" t="s">
        <v>58</v>
      </c>
      <c r="H55" s="8">
        <v>3800</v>
      </c>
      <c r="I55" s="10">
        <v>3733.2</v>
      </c>
      <c r="J55" s="10">
        <v>204.54121839116991</v>
      </c>
      <c r="K55" s="10">
        <v>2045.4121839116992</v>
      </c>
      <c r="L55" s="10">
        <f t="shared" si="0"/>
        <v>3733.2</v>
      </c>
      <c r="M55" s="31">
        <f t="shared" si="1"/>
        <v>0.98242105263157886</v>
      </c>
      <c r="N55" s="11" t="s">
        <v>695</v>
      </c>
      <c r="O55" s="20">
        <v>12900</v>
      </c>
      <c r="P55" s="20">
        <f t="shared" si="12"/>
        <v>12900</v>
      </c>
      <c r="Q55" s="29">
        <v>1000011057</v>
      </c>
      <c r="R55" s="25"/>
      <c r="S55" s="7"/>
      <c r="T55" s="23">
        <f t="shared" si="9"/>
        <v>3733.2</v>
      </c>
      <c r="U55" s="23">
        <f t="shared" si="10"/>
        <v>0</v>
      </c>
    </row>
    <row r="56" spans="1:21">
      <c r="A56" s="8" t="s">
        <v>263</v>
      </c>
      <c r="B56" s="9">
        <v>45359</v>
      </c>
      <c r="C56" s="8">
        <v>2301568</v>
      </c>
      <c r="D56" s="8" t="s">
        <v>89</v>
      </c>
      <c r="E56" s="8" t="s">
        <v>50</v>
      </c>
      <c r="F56" s="8" t="s">
        <v>94</v>
      </c>
      <c r="G56" s="8" t="s">
        <v>58</v>
      </c>
      <c r="H56" s="8">
        <v>3800</v>
      </c>
      <c r="I56" s="10">
        <v>1426.00001</v>
      </c>
      <c r="J56" s="10">
        <v>371.50668241700612</v>
      </c>
      <c r="K56" s="10">
        <v>3715.0668241700605</v>
      </c>
      <c r="L56" s="10">
        <f t="shared" si="0"/>
        <v>3715.0668241700605</v>
      </c>
      <c r="M56" s="31">
        <f t="shared" si="1"/>
        <v>0.97764916425527904</v>
      </c>
      <c r="N56" s="11" t="s">
        <v>695</v>
      </c>
      <c r="O56" s="20">
        <v>12900</v>
      </c>
      <c r="P56" s="20">
        <f t="shared" si="12"/>
        <v>12900</v>
      </c>
      <c r="Q56" s="29">
        <v>1000011058</v>
      </c>
      <c r="R56" s="25"/>
      <c r="S56" s="7"/>
      <c r="T56" s="23">
        <f t="shared" si="9"/>
        <v>3715.0668241700605</v>
      </c>
      <c r="U56" s="23">
        <f t="shared" si="10"/>
        <v>0</v>
      </c>
    </row>
    <row r="57" spans="1:21" ht="42.75">
      <c r="A57" s="19" t="s">
        <v>604</v>
      </c>
      <c r="B57" s="9">
        <v>45379</v>
      </c>
      <c r="C57" s="8">
        <v>2365139</v>
      </c>
      <c r="D57" s="8" t="s">
        <v>70</v>
      </c>
      <c r="E57" s="8" t="s">
        <v>50</v>
      </c>
      <c r="F57" s="8" t="s">
        <v>59</v>
      </c>
      <c r="G57" s="8" t="s">
        <v>58</v>
      </c>
      <c r="H57" s="8">
        <v>3800</v>
      </c>
      <c r="I57" s="10">
        <v>3544</v>
      </c>
      <c r="J57" s="10">
        <v>198.6</v>
      </c>
      <c r="K57" s="10">
        <v>1985.8</v>
      </c>
      <c r="L57" s="10">
        <f t="shared" si="0"/>
        <v>3544</v>
      </c>
      <c r="M57" s="31">
        <f t="shared" si="1"/>
        <v>0.93263157894736837</v>
      </c>
      <c r="N57" s="11" t="s">
        <v>709</v>
      </c>
      <c r="O57" s="20">
        <v>17700</v>
      </c>
      <c r="P57" s="20">
        <f t="shared" si="12"/>
        <v>17700</v>
      </c>
      <c r="Q57" s="33"/>
      <c r="R57" s="25" t="s">
        <v>719</v>
      </c>
      <c r="S57" s="7" t="s">
        <v>675</v>
      </c>
      <c r="T57" s="23">
        <f t="shared" si="9"/>
        <v>3544</v>
      </c>
      <c r="U57" s="23">
        <f t="shared" si="10"/>
        <v>0</v>
      </c>
    </row>
    <row r="58" spans="1:21">
      <c r="A58" s="8" t="s">
        <v>265</v>
      </c>
      <c r="B58" s="9">
        <v>45359</v>
      </c>
      <c r="C58" s="8">
        <v>2301599</v>
      </c>
      <c r="D58" s="8" t="s">
        <v>89</v>
      </c>
      <c r="E58" s="8" t="s">
        <v>50</v>
      </c>
      <c r="F58" s="8" t="s">
        <v>96</v>
      </c>
      <c r="G58" s="8" t="s">
        <v>58</v>
      </c>
      <c r="H58" s="8">
        <v>3800</v>
      </c>
      <c r="I58" s="10">
        <v>3610.2</v>
      </c>
      <c r="J58" s="10">
        <v>138.08047152137334</v>
      </c>
      <c r="K58" s="10">
        <v>1380.8047152137333</v>
      </c>
      <c r="L58" s="10">
        <f t="shared" si="0"/>
        <v>3610.2</v>
      </c>
      <c r="M58" s="31">
        <f t="shared" si="1"/>
        <v>0.95005263157894737</v>
      </c>
      <c r="N58" s="11" t="s">
        <v>695</v>
      </c>
      <c r="O58" s="20">
        <v>12900</v>
      </c>
      <c r="P58" s="20">
        <f t="shared" si="12"/>
        <v>12900</v>
      </c>
      <c r="Q58" s="29">
        <v>1000011059</v>
      </c>
      <c r="R58" s="25"/>
      <c r="S58" s="7"/>
      <c r="T58" s="23">
        <f t="shared" si="9"/>
        <v>3610.2</v>
      </c>
      <c r="U58" s="23">
        <f t="shared" si="10"/>
        <v>0</v>
      </c>
    </row>
    <row r="59" spans="1:21">
      <c r="A59" s="8" t="s">
        <v>267</v>
      </c>
      <c r="B59" s="9">
        <v>45359</v>
      </c>
      <c r="C59" s="8">
        <v>2301575</v>
      </c>
      <c r="D59" s="8" t="s">
        <v>89</v>
      </c>
      <c r="E59" s="8" t="s">
        <v>50</v>
      </c>
      <c r="F59" s="8" t="s">
        <v>99</v>
      </c>
      <c r="G59" s="8" t="s">
        <v>58</v>
      </c>
      <c r="H59" s="8">
        <v>3800</v>
      </c>
      <c r="I59" s="10">
        <v>3614.22</v>
      </c>
      <c r="J59" s="10">
        <v>158.20367908153628</v>
      </c>
      <c r="K59" s="10">
        <v>1582.0367908153626</v>
      </c>
      <c r="L59" s="10">
        <f t="shared" si="0"/>
        <v>3614.22</v>
      </c>
      <c r="M59" s="31">
        <f t="shared" si="1"/>
        <v>0.95111052631578941</v>
      </c>
      <c r="N59" s="11" t="s">
        <v>695</v>
      </c>
      <c r="O59" s="20">
        <v>12900</v>
      </c>
      <c r="P59" s="20">
        <f t="shared" si="12"/>
        <v>12900</v>
      </c>
      <c r="Q59" s="29">
        <v>1000011060</v>
      </c>
      <c r="R59" s="25"/>
      <c r="S59" s="7"/>
      <c r="T59" s="23">
        <f t="shared" si="9"/>
        <v>3614.22</v>
      </c>
      <c r="U59" s="23">
        <f t="shared" si="10"/>
        <v>0</v>
      </c>
    </row>
    <row r="60" spans="1:21" ht="28.5">
      <c r="A60" s="8" t="s">
        <v>269</v>
      </c>
      <c r="B60" s="9">
        <v>45359</v>
      </c>
      <c r="C60" s="8">
        <v>2301705</v>
      </c>
      <c r="D60" s="8" t="s">
        <v>89</v>
      </c>
      <c r="E60" s="8" t="s">
        <v>50</v>
      </c>
      <c r="F60" s="8" t="s">
        <v>268</v>
      </c>
      <c r="G60" s="8" t="s">
        <v>72</v>
      </c>
      <c r="H60" s="8">
        <v>800</v>
      </c>
      <c r="I60" s="10">
        <v>415</v>
      </c>
      <c r="J60" s="10">
        <v>57.397415319853728</v>
      </c>
      <c r="K60" s="10">
        <v>573.97415319853735</v>
      </c>
      <c r="L60" s="10">
        <f t="shared" si="0"/>
        <v>573.97415319853735</v>
      </c>
      <c r="M60" s="31">
        <f t="shared" si="1"/>
        <v>0.71746769149817169</v>
      </c>
      <c r="N60" s="11" t="s">
        <v>696</v>
      </c>
      <c r="O60" s="20">
        <v>2401</v>
      </c>
      <c r="P60" s="20">
        <f>O60/H60*L60</f>
        <v>1722.6399272871104</v>
      </c>
      <c r="Q60" s="27" t="s">
        <v>721</v>
      </c>
      <c r="R60" s="25"/>
      <c r="S60" s="7"/>
      <c r="T60" s="23">
        <f t="shared" si="9"/>
        <v>573.97415319853735</v>
      </c>
      <c r="U60" s="23">
        <f t="shared" si="10"/>
        <v>0</v>
      </c>
    </row>
    <row r="61" spans="1:21">
      <c r="A61" s="8" t="s">
        <v>270</v>
      </c>
      <c r="B61" s="9">
        <v>45360</v>
      </c>
      <c r="C61" s="8">
        <v>2303985</v>
      </c>
      <c r="D61" s="8" t="s">
        <v>107</v>
      </c>
      <c r="E61" s="8" t="s">
        <v>50</v>
      </c>
      <c r="F61" s="8" t="s">
        <v>118</v>
      </c>
      <c r="G61" s="8" t="s">
        <v>58</v>
      </c>
      <c r="H61" s="8">
        <v>3800</v>
      </c>
      <c r="I61" s="10">
        <v>3870</v>
      </c>
      <c r="J61" s="10">
        <v>140.63365098872225</v>
      </c>
      <c r="K61" s="10">
        <v>1406.3365098872227</v>
      </c>
      <c r="L61" s="10">
        <f t="shared" si="0"/>
        <v>3870</v>
      </c>
      <c r="M61" s="31">
        <f t="shared" si="1"/>
        <v>1.0184210526315789</v>
      </c>
      <c r="N61" s="11" t="s">
        <v>703</v>
      </c>
      <c r="O61" s="20">
        <v>21800</v>
      </c>
      <c r="P61" s="20">
        <f t="shared" ref="P61:P93" si="13">O61</f>
        <v>21800</v>
      </c>
      <c r="Q61" s="34">
        <v>1000011189</v>
      </c>
      <c r="R61" s="25"/>
      <c r="S61" s="7"/>
      <c r="T61" s="23">
        <f t="shared" si="9"/>
        <v>3870</v>
      </c>
      <c r="U61" s="23">
        <f t="shared" si="10"/>
        <v>0</v>
      </c>
    </row>
    <row r="62" spans="1:21">
      <c r="A62" s="8" t="s">
        <v>271</v>
      </c>
      <c r="B62" s="9">
        <v>45360</v>
      </c>
      <c r="C62" s="8">
        <v>2304348</v>
      </c>
      <c r="D62" s="8" t="s">
        <v>55</v>
      </c>
      <c r="E62" s="8" t="s">
        <v>50</v>
      </c>
      <c r="F62" s="8" t="s">
        <v>104</v>
      </c>
      <c r="G62" s="8" t="s">
        <v>58</v>
      </c>
      <c r="H62" s="8">
        <v>3800</v>
      </c>
      <c r="I62" s="10">
        <v>3715</v>
      </c>
      <c r="J62" s="10">
        <v>261.74832299496586</v>
      </c>
      <c r="K62" s="10">
        <v>2617.4832299496593</v>
      </c>
      <c r="L62" s="10">
        <f t="shared" si="0"/>
        <v>3715</v>
      </c>
      <c r="M62" s="31">
        <f t="shared" si="1"/>
        <v>0.97763157894736841</v>
      </c>
      <c r="N62" s="11" t="s">
        <v>699</v>
      </c>
      <c r="O62" s="20">
        <v>27700</v>
      </c>
      <c r="P62" s="20">
        <f t="shared" si="13"/>
        <v>27700</v>
      </c>
      <c r="Q62" s="32">
        <v>1000011169</v>
      </c>
      <c r="R62" s="25"/>
      <c r="S62" s="7"/>
      <c r="T62" s="23">
        <f t="shared" si="9"/>
        <v>3715</v>
      </c>
      <c r="U62" s="23">
        <f t="shared" si="10"/>
        <v>0</v>
      </c>
    </row>
    <row r="63" spans="1:21">
      <c r="A63" s="8" t="s">
        <v>627</v>
      </c>
      <c r="B63" s="9">
        <v>45356</v>
      </c>
      <c r="C63" s="8" t="s">
        <v>70</v>
      </c>
      <c r="D63" s="8" t="s">
        <v>70</v>
      </c>
      <c r="E63" s="8" t="s">
        <v>619</v>
      </c>
      <c r="F63" s="8" t="s">
        <v>175</v>
      </c>
      <c r="G63" s="8" t="s">
        <v>58</v>
      </c>
      <c r="H63" s="8">
        <v>3800</v>
      </c>
      <c r="I63" s="10">
        <v>2803</v>
      </c>
      <c r="J63" s="10">
        <v>333.72356035364101</v>
      </c>
      <c r="K63" s="10">
        <v>3337.2356035364101</v>
      </c>
      <c r="L63" s="10">
        <f t="shared" ref="L63:L64" si="14">H63</f>
        <v>3800</v>
      </c>
      <c r="M63" s="31">
        <f t="shared" si="1"/>
        <v>1</v>
      </c>
      <c r="N63" s="11" t="s">
        <v>711</v>
      </c>
      <c r="O63" s="20">
        <v>14840</v>
      </c>
      <c r="P63" s="20">
        <f t="shared" si="13"/>
        <v>14840</v>
      </c>
      <c r="Q63" s="33"/>
      <c r="R63" s="25"/>
      <c r="S63" s="7"/>
      <c r="U63" s="23"/>
    </row>
    <row r="64" spans="1:21">
      <c r="A64" s="8" t="s">
        <v>645</v>
      </c>
      <c r="B64" s="9">
        <v>45377</v>
      </c>
      <c r="C64" s="8" t="s">
        <v>70</v>
      </c>
      <c r="D64" s="8" t="s">
        <v>70</v>
      </c>
      <c r="E64" s="8" t="s">
        <v>619</v>
      </c>
      <c r="F64" s="8" t="s">
        <v>260</v>
      </c>
      <c r="G64" s="8" t="s">
        <v>58</v>
      </c>
      <c r="H64" s="8">
        <v>3800</v>
      </c>
      <c r="I64" s="10">
        <v>3003</v>
      </c>
      <c r="J64" s="10">
        <v>85.814629805221983</v>
      </c>
      <c r="K64" s="10">
        <v>858.14629805221989</v>
      </c>
      <c r="L64" s="10">
        <f t="shared" si="14"/>
        <v>3800</v>
      </c>
      <c r="M64" s="31">
        <f t="shared" si="1"/>
        <v>1</v>
      </c>
      <c r="N64" s="11" t="s">
        <v>711</v>
      </c>
      <c r="O64" s="20">
        <v>14840</v>
      </c>
      <c r="P64" s="20">
        <f t="shared" si="13"/>
        <v>14840</v>
      </c>
      <c r="Q64" s="33"/>
      <c r="R64" s="25"/>
      <c r="S64" s="7"/>
      <c r="U64" s="23"/>
    </row>
    <row r="65" spans="1:21" ht="28.5">
      <c r="A65" s="8" t="s">
        <v>275</v>
      </c>
      <c r="B65" s="9">
        <v>45360</v>
      </c>
      <c r="C65" s="8">
        <v>2304452</v>
      </c>
      <c r="D65" s="8" t="s">
        <v>89</v>
      </c>
      <c r="E65" s="8" t="s">
        <v>50</v>
      </c>
      <c r="F65" s="8" t="s">
        <v>99</v>
      </c>
      <c r="G65" s="8" t="s">
        <v>58</v>
      </c>
      <c r="H65" s="8">
        <v>3800</v>
      </c>
      <c r="I65" s="10">
        <v>3506.1999599999999</v>
      </c>
      <c r="J65" s="10">
        <v>360.40191617358573</v>
      </c>
      <c r="K65" s="10">
        <v>3604.0191617358564</v>
      </c>
      <c r="L65" s="10">
        <f t="shared" si="0"/>
        <v>3604.0191617358564</v>
      </c>
      <c r="M65" s="31">
        <f t="shared" si="1"/>
        <v>0.9484260951936464</v>
      </c>
      <c r="N65" s="11" t="s">
        <v>695</v>
      </c>
      <c r="O65" s="20">
        <v>12900</v>
      </c>
      <c r="P65" s="20">
        <f t="shared" si="13"/>
        <v>12900</v>
      </c>
      <c r="Q65" s="27" t="s">
        <v>721</v>
      </c>
      <c r="R65" s="25"/>
      <c r="S65" s="7"/>
      <c r="T65" s="23">
        <f>MAX(I65,K65)</f>
        <v>3604.0191617358564</v>
      </c>
      <c r="U65" s="23">
        <f>L65-T65</f>
        <v>0</v>
      </c>
    </row>
    <row r="66" spans="1:21" ht="28.5">
      <c r="A66" s="8" t="s">
        <v>276</v>
      </c>
      <c r="B66" s="9">
        <v>45360</v>
      </c>
      <c r="C66" s="8">
        <v>2304477</v>
      </c>
      <c r="D66" s="8" t="s">
        <v>89</v>
      </c>
      <c r="E66" s="8" t="s">
        <v>50</v>
      </c>
      <c r="F66" s="8" t="s">
        <v>180</v>
      </c>
      <c r="G66" s="8" t="s">
        <v>58</v>
      </c>
      <c r="H66" s="8">
        <v>3800</v>
      </c>
      <c r="I66" s="10">
        <v>1023</v>
      </c>
      <c r="J66" s="10">
        <v>364.60061765344665</v>
      </c>
      <c r="K66" s="10">
        <v>3646.0061765344662</v>
      </c>
      <c r="L66" s="10">
        <f t="shared" si="0"/>
        <v>3646.0061765344662</v>
      </c>
      <c r="M66" s="31">
        <f t="shared" si="1"/>
        <v>0.95947530961433325</v>
      </c>
      <c r="N66" s="11" t="s">
        <v>695</v>
      </c>
      <c r="O66" s="20">
        <v>12900</v>
      </c>
      <c r="P66" s="20">
        <f t="shared" si="13"/>
        <v>12900</v>
      </c>
      <c r="Q66" s="27" t="s">
        <v>721</v>
      </c>
      <c r="R66" s="25"/>
      <c r="S66" s="7"/>
      <c r="T66" s="23">
        <f>MAX(I66,K66)</f>
        <v>3646.0061765344662</v>
      </c>
      <c r="U66" s="23">
        <f>L66-T66</f>
        <v>0</v>
      </c>
    </row>
    <row r="67" spans="1:21" ht="28.5">
      <c r="A67" s="8" t="s">
        <v>277</v>
      </c>
      <c r="B67" s="9">
        <v>45360</v>
      </c>
      <c r="C67" s="8">
        <v>2304321</v>
      </c>
      <c r="D67" s="8" t="s">
        <v>89</v>
      </c>
      <c r="E67" s="8" t="s">
        <v>50</v>
      </c>
      <c r="F67" s="8" t="s">
        <v>94</v>
      </c>
      <c r="G67" s="8" t="s">
        <v>58</v>
      </c>
      <c r="H67" s="8">
        <v>3800</v>
      </c>
      <c r="I67" s="10">
        <v>843</v>
      </c>
      <c r="J67" s="10">
        <v>367.98888294425399</v>
      </c>
      <c r="K67" s="10">
        <v>3679.8888294425401</v>
      </c>
      <c r="L67" s="10">
        <f t="shared" ref="L67:L130" si="15">MAX(I67:K67)</f>
        <v>3679.8888294425401</v>
      </c>
      <c r="M67" s="31">
        <f t="shared" ref="M67:M130" si="16">L67/H67</f>
        <v>0.96839179722172108</v>
      </c>
      <c r="N67" s="11" t="s">
        <v>695</v>
      </c>
      <c r="O67" s="20">
        <v>12900</v>
      </c>
      <c r="P67" s="20">
        <f t="shared" si="13"/>
        <v>12900</v>
      </c>
      <c r="Q67" s="27" t="s">
        <v>721</v>
      </c>
      <c r="R67" s="25"/>
      <c r="S67" s="7"/>
      <c r="T67" s="23">
        <f>MAX(I67,K67)</f>
        <v>3679.8888294425401</v>
      </c>
      <c r="U67" s="23">
        <f>L67-T67</f>
        <v>0</v>
      </c>
    </row>
    <row r="68" spans="1:21" ht="28.5">
      <c r="A68" s="8" t="s">
        <v>278</v>
      </c>
      <c r="B68" s="9">
        <v>45360</v>
      </c>
      <c r="C68" s="8">
        <v>2304466</v>
      </c>
      <c r="D68" s="8" t="s">
        <v>89</v>
      </c>
      <c r="E68" s="8" t="s">
        <v>50</v>
      </c>
      <c r="F68" s="8" t="s">
        <v>124</v>
      </c>
      <c r="G68" s="8" t="s">
        <v>58</v>
      </c>
      <c r="H68" s="8">
        <v>3800</v>
      </c>
      <c r="I68" s="10">
        <v>1063</v>
      </c>
      <c r="J68" s="10">
        <v>376.08130847887389</v>
      </c>
      <c r="K68" s="10">
        <v>3760.8130847887387</v>
      </c>
      <c r="L68" s="10">
        <f t="shared" si="15"/>
        <v>3760.8130847887387</v>
      </c>
      <c r="M68" s="31">
        <f t="shared" si="16"/>
        <v>0.98968765389177338</v>
      </c>
      <c r="N68" s="11" t="s">
        <v>695</v>
      </c>
      <c r="O68" s="20">
        <v>12900</v>
      </c>
      <c r="P68" s="20">
        <f t="shared" si="13"/>
        <v>12900</v>
      </c>
      <c r="Q68" s="27" t="s">
        <v>721</v>
      </c>
      <c r="R68" s="25"/>
      <c r="S68" s="7"/>
      <c r="T68" s="23">
        <f>MAX(I68,K68)</f>
        <v>3760.8130847887387</v>
      </c>
      <c r="U68" s="23">
        <f>L68-T68</f>
        <v>0</v>
      </c>
    </row>
    <row r="69" spans="1:21">
      <c r="A69" s="8" t="s">
        <v>647</v>
      </c>
      <c r="B69" s="9">
        <v>45380</v>
      </c>
      <c r="C69" s="8" t="s">
        <v>70</v>
      </c>
      <c r="D69" s="8" t="s">
        <v>70</v>
      </c>
      <c r="E69" s="8" t="s">
        <v>619</v>
      </c>
      <c r="F69" s="8" t="s">
        <v>175</v>
      </c>
      <c r="G69" s="8" t="s">
        <v>58</v>
      </c>
      <c r="H69" s="8">
        <v>3800</v>
      </c>
      <c r="I69" s="10">
        <v>2953</v>
      </c>
      <c r="J69" s="10">
        <v>143.99998266925877</v>
      </c>
      <c r="K69" s="10">
        <v>1439.9998266925877</v>
      </c>
      <c r="L69" s="10">
        <f t="shared" ref="L69:L70" si="17">H69</f>
        <v>3800</v>
      </c>
      <c r="M69" s="31">
        <f t="shared" si="16"/>
        <v>1</v>
      </c>
      <c r="N69" s="11" t="s">
        <v>711</v>
      </c>
      <c r="O69" s="20">
        <v>14840</v>
      </c>
      <c r="P69" s="20">
        <f t="shared" si="13"/>
        <v>14840</v>
      </c>
      <c r="Q69" s="33"/>
      <c r="R69" s="25"/>
      <c r="S69" s="7" t="s">
        <v>718</v>
      </c>
      <c r="U69" s="23"/>
    </row>
    <row r="70" spans="1:21">
      <c r="A70" s="8" t="s">
        <v>664</v>
      </c>
      <c r="B70" s="9">
        <v>45354</v>
      </c>
      <c r="C70" s="8">
        <v>2278956</v>
      </c>
      <c r="D70" s="8" t="s">
        <v>88</v>
      </c>
      <c r="E70" s="8" t="s">
        <v>619</v>
      </c>
      <c r="F70" s="8" t="s">
        <v>663</v>
      </c>
      <c r="G70" s="8" t="s">
        <v>631</v>
      </c>
      <c r="H70" s="8">
        <v>27500</v>
      </c>
      <c r="I70" s="10">
        <v>17500</v>
      </c>
      <c r="J70" s="10">
        <v>994.58520280327798</v>
      </c>
      <c r="K70" s="10">
        <v>9945.8520280327793</v>
      </c>
      <c r="L70" s="10">
        <f t="shared" si="17"/>
        <v>27500</v>
      </c>
      <c r="M70" s="31">
        <f t="shared" si="16"/>
        <v>1</v>
      </c>
      <c r="N70" s="11" t="s">
        <v>712</v>
      </c>
      <c r="O70" s="20">
        <v>47163</v>
      </c>
      <c r="P70" s="20">
        <f t="shared" si="13"/>
        <v>47163</v>
      </c>
      <c r="Q70" s="33"/>
      <c r="R70" s="25"/>
      <c r="S70" s="7"/>
      <c r="U70" s="23"/>
    </row>
    <row r="71" spans="1:21">
      <c r="A71" s="8" t="s">
        <v>281</v>
      </c>
      <c r="B71" s="9">
        <v>45362</v>
      </c>
      <c r="C71" s="8">
        <v>2309348</v>
      </c>
      <c r="D71" s="8" t="s">
        <v>55</v>
      </c>
      <c r="E71" s="8" t="s">
        <v>50</v>
      </c>
      <c r="F71" s="8" t="s">
        <v>73</v>
      </c>
      <c r="G71" s="8" t="s">
        <v>72</v>
      </c>
      <c r="H71" s="8">
        <v>800</v>
      </c>
      <c r="I71" s="10">
        <v>141.25</v>
      </c>
      <c r="J71" s="10">
        <v>77.999495000326661</v>
      </c>
      <c r="K71" s="10">
        <v>779.99495000326658</v>
      </c>
      <c r="L71" s="10">
        <f t="shared" si="15"/>
        <v>779.99495000326658</v>
      </c>
      <c r="M71" s="31">
        <f t="shared" si="16"/>
        <v>0.97499368750408322</v>
      </c>
      <c r="N71" s="11" t="s">
        <v>700</v>
      </c>
      <c r="O71" s="20">
        <v>15600</v>
      </c>
      <c r="P71" s="20">
        <f t="shared" si="13"/>
        <v>15600</v>
      </c>
      <c r="Q71" s="32">
        <v>1000011170</v>
      </c>
      <c r="R71" s="25"/>
      <c r="S71" s="7"/>
      <c r="T71" s="23">
        <f t="shared" ref="T71:T81" si="18">MAX(I71,K71)</f>
        <v>779.99495000326658</v>
      </c>
      <c r="U71" s="23">
        <f t="shared" ref="U71:U81" si="19">L71-T71</f>
        <v>0</v>
      </c>
    </row>
    <row r="72" spans="1:21">
      <c r="A72" s="8" t="s">
        <v>283</v>
      </c>
      <c r="B72" s="9">
        <v>45362</v>
      </c>
      <c r="C72" s="8">
        <v>2309426</v>
      </c>
      <c r="D72" s="8" t="s">
        <v>55</v>
      </c>
      <c r="E72" s="8" t="s">
        <v>50</v>
      </c>
      <c r="F72" s="8" t="s">
        <v>282</v>
      </c>
      <c r="G72" s="8" t="s">
        <v>58</v>
      </c>
      <c r="H72" s="8">
        <v>3800</v>
      </c>
      <c r="I72" s="10">
        <v>3620</v>
      </c>
      <c r="J72" s="10">
        <v>135.62225318140966</v>
      </c>
      <c r="K72" s="10">
        <v>1356.2225318140968</v>
      </c>
      <c r="L72" s="10">
        <f t="shared" si="15"/>
        <v>3620</v>
      </c>
      <c r="M72" s="31">
        <f t="shared" si="16"/>
        <v>0.95263157894736838</v>
      </c>
      <c r="N72" s="11" t="s">
        <v>699</v>
      </c>
      <c r="O72" s="20">
        <v>27700</v>
      </c>
      <c r="P72" s="20">
        <f t="shared" si="13"/>
        <v>27700</v>
      </c>
      <c r="Q72" s="32">
        <v>1000011171</v>
      </c>
      <c r="R72" s="25"/>
      <c r="S72" s="7"/>
      <c r="T72" s="23">
        <f t="shared" si="18"/>
        <v>3620</v>
      </c>
      <c r="U72" s="23">
        <f t="shared" si="19"/>
        <v>0</v>
      </c>
    </row>
    <row r="73" spans="1:21" ht="28.5">
      <c r="A73" s="8" t="s">
        <v>284</v>
      </c>
      <c r="B73" s="9">
        <v>45362</v>
      </c>
      <c r="C73" s="8">
        <v>2309792</v>
      </c>
      <c r="D73" s="8" t="s">
        <v>89</v>
      </c>
      <c r="E73" s="8" t="s">
        <v>50</v>
      </c>
      <c r="F73" s="8" t="s">
        <v>99</v>
      </c>
      <c r="G73" s="8" t="s">
        <v>58</v>
      </c>
      <c r="H73" s="8">
        <v>3800</v>
      </c>
      <c r="I73" s="10">
        <v>3640.2</v>
      </c>
      <c r="J73" s="10">
        <v>68.976351536276098</v>
      </c>
      <c r="K73" s="10">
        <v>689.76351536276104</v>
      </c>
      <c r="L73" s="10">
        <f t="shared" si="15"/>
        <v>3640.2</v>
      </c>
      <c r="M73" s="31">
        <f t="shared" si="16"/>
        <v>0.95794736842105255</v>
      </c>
      <c r="N73" s="11" t="s">
        <v>695</v>
      </c>
      <c r="O73" s="20">
        <v>12900</v>
      </c>
      <c r="P73" s="20">
        <f t="shared" si="13"/>
        <v>12900</v>
      </c>
      <c r="Q73" s="27" t="s">
        <v>721</v>
      </c>
      <c r="R73" s="25"/>
      <c r="S73" s="7"/>
      <c r="T73" s="23">
        <f t="shared" si="18"/>
        <v>3640.2</v>
      </c>
      <c r="U73" s="23">
        <f t="shared" si="19"/>
        <v>0</v>
      </c>
    </row>
    <row r="74" spans="1:21">
      <c r="A74" s="8" t="s">
        <v>285</v>
      </c>
      <c r="B74" s="9">
        <v>45362</v>
      </c>
      <c r="C74" s="8">
        <v>2309807</v>
      </c>
      <c r="D74" s="8" t="s">
        <v>89</v>
      </c>
      <c r="E74" s="8" t="s">
        <v>50</v>
      </c>
      <c r="F74" s="8" t="s">
        <v>180</v>
      </c>
      <c r="G74" s="8" t="s">
        <v>58</v>
      </c>
      <c r="H74" s="8">
        <v>3800</v>
      </c>
      <c r="I74" s="10">
        <v>3640.3</v>
      </c>
      <c r="J74" s="10">
        <v>114.07614194375435</v>
      </c>
      <c r="K74" s="10">
        <v>1140.7614194375435</v>
      </c>
      <c r="L74" s="10">
        <f t="shared" si="15"/>
        <v>3640.3</v>
      </c>
      <c r="M74" s="31">
        <f t="shared" si="16"/>
        <v>0.95797368421052631</v>
      </c>
      <c r="N74" s="11" t="s">
        <v>695</v>
      </c>
      <c r="O74" s="20">
        <v>12900</v>
      </c>
      <c r="P74" s="20">
        <f t="shared" si="13"/>
        <v>12900</v>
      </c>
      <c r="Q74" s="29">
        <v>1000011061</v>
      </c>
      <c r="R74" s="25"/>
      <c r="S74" s="7"/>
      <c r="T74" s="23">
        <f t="shared" si="18"/>
        <v>3640.3</v>
      </c>
      <c r="U74" s="23">
        <f t="shared" si="19"/>
        <v>0</v>
      </c>
    </row>
    <row r="75" spans="1:21">
      <c r="A75" s="8" t="s">
        <v>274</v>
      </c>
      <c r="B75" s="9">
        <v>45360</v>
      </c>
      <c r="C75" s="8" t="s">
        <v>273</v>
      </c>
      <c r="D75" s="8" t="s">
        <v>273</v>
      </c>
      <c r="E75" s="8" t="s">
        <v>50</v>
      </c>
      <c r="F75" s="8" t="s">
        <v>147</v>
      </c>
      <c r="G75" s="8" t="s">
        <v>58</v>
      </c>
      <c r="H75" s="8">
        <v>3800</v>
      </c>
      <c r="I75" s="10">
        <v>3860</v>
      </c>
      <c r="J75" s="10">
        <v>318.03756420647073</v>
      </c>
      <c r="K75" s="10">
        <v>3180.3756420647073</v>
      </c>
      <c r="L75" s="10">
        <f t="shared" si="15"/>
        <v>3860</v>
      </c>
      <c r="M75" s="31">
        <f t="shared" si="16"/>
        <v>1.0157894736842106</v>
      </c>
      <c r="N75" s="11" t="s">
        <v>699</v>
      </c>
      <c r="O75" s="20">
        <v>27700</v>
      </c>
      <c r="P75" s="20">
        <f t="shared" si="13"/>
        <v>27700</v>
      </c>
      <c r="Q75" s="33"/>
      <c r="R75" s="25"/>
      <c r="S75" s="7"/>
      <c r="T75" s="23">
        <f t="shared" si="18"/>
        <v>3860</v>
      </c>
      <c r="U75" s="23">
        <f t="shared" si="19"/>
        <v>0</v>
      </c>
    </row>
    <row r="76" spans="1:21">
      <c r="A76" s="8" t="s">
        <v>287</v>
      </c>
      <c r="B76" s="9">
        <v>45363</v>
      </c>
      <c r="C76" s="8">
        <v>2312024</v>
      </c>
      <c r="D76" s="8" t="s">
        <v>55</v>
      </c>
      <c r="E76" s="8" t="s">
        <v>50</v>
      </c>
      <c r="F76" s="8" t="s">
        <v>113</v>
      </c>
      <c r="G76" s="8" t="s">
        <v>58</v>
      </c>
      <c r="H76" s="8">
        <v>3800</v>
      </c>
      <c r="I76" s="10">
        <v>3649</v>
      </c>
      <c r="J76" s="10">
        <v>148.46354732253059</v>
      </c>
      <c r="K76" s="10">
        <v>1484.6354732253058</v>
      </c>
      <c r="L76" s="10">
        <f t="shared" si="15"/>
        <v>3649</v>
      </c>
      <c r="M76" s="31">
        <f t="shared" si="16"/>
        <v>0.96026315789473682</v>
      </c>
      <c r="N76" s="11" t="s">
        <v>699</v>
      </c>
      <c r="O76" s="20">
        <v>27700</v>
      </c>
      <c r="P76" s="20">
        <f t="shared" si="13"/>
        <v>27700</v>
      </c>
      <c r="Q76" s="32">
        <v>1000011172</v>
      </c>
      <c r="R76" s="25"/>
      <c r="S76" s="7"/>
      <c r="T76" s="23">
        <f t="shared" si="18"/>
        <v>3649</v>
      </c>
      <c r="U76" s="23">
        <f t="shared" si="19"/>
        <v>0</v>
      </c>
    </row>
    <row r="77" spans="1:21" ht="28.5">
      <c r="A77" s="8" t="s">
        <v>288</v>
      </c>
      <c r="B77" s="9">
        <v>45363</v>
      </c>
      <c r="C77" s="8">
        <v>2312727</v>
      </c>
      <c r="D77" s="8" t="s">
        <v>111</v>
      </c>
      <c r="E77" s="8" t="s">
        <v>50</v>
      </c>
      <c r="F77" s="8" t="s">
        <v>175</v>
      </c>
      <c r="G77" s="8" t="s">
        <v>58</v>
      </c>
      <c r="H77" s="8">
        <v>3800</v>
      </c>
      <c r="I77" s="10">
        <v>285.00003000000004</v>
      </c>
      <c r="J77" s="10">
        <v>362.91063448088335</v>
      </c>
      <c r="K77" s="10">
        <v>3629.106344808833</v>
      </c>
      <c r="L77" s="10">
        <f t="shared" si="15"/>
        <v>3629.106344808833</v>
      </c>
      <c r="M77" s="31">
        <f t="shared" si="16"/>
        <v>0.95502798547600865</v>
      </c>
      <c r="N77" s="11" t="s">
        <v>701</v>
      </c>
      <c r="O77" s="20">
        <v>36500</v>
      </c>
      <c r="P77" s="20">
        <f t="shared" si="13"/>
        <v>36500</v>
      </c>
      <c r="Q77" s="33" t="s">
        <v>721</v>
      </c>
      <c r="R77" s="25"/>
      <c r="S77" s="7"/>
      <c r="T77" s="23">
        <f t="shared" si="18"/>
        <v>3629.106344808833</v>
      </c>
      <c r="U77" s="23">
        <f t="shared" si="19"/>
        <v>0</v>
      </c>
    </row>
    <row r="78" spans="1:21" ht="28.5">
      <c r="A78" s="8" t="s">
        <v>289</v>
      </c>
      <c r="B78" s="9">
        <v>45363</v>
      </c>
      <c r="C78" s="8">
        <v>2312741</v>
      </c>
      <c r="D78" s="8" t="s">
        <v>111</v>
      </c>
      <c r="E78" s="8" t="s">
        <v>50</v>
      </c>
      <c r="F78" s="8" t="s">
        <v>147</v>
      </c>
      <c r="G78" s="8" t="s">
        <v>58</v>
      </c>
      <c r="H78" s="8">
        <v>3800</v>
      </c>
      <c r="I78" s="10">
        <v>824.5</v>
      </c>
      <c r="J78" s="10">
        <v>365.60418973155555</v>
      </c>
      <c r="K78" s="10">
        <v>3656.0418973155565</v>
      </c>
      <c r="L78" s="10">
        <f t="shared" si="15"/>
        <v>3656.0418973155565</v>
      </c>
      <c r="M78" s="31">
        <f t="shared" si="16"/>
        <v>0.96211628876725175</v>
      </c>
      <c r="N78" s="11" t="s">
        <v>701</v>
      </c>
      <c r="O78" s="20">
        <v>36500</v>
      </c>
      <c r="P78" s="20">
        <f t="shared" si="13"/>
        <v>36500</v>
      </c>
      <c r="Q78" s="33" t="s">
        <v>720</v>
      </c>
      <c r="R78" s="25"/>
      <c r="S78" s="7"/>
      <c r="T78" s="23">
        <f t="shared" si="18"/>
        <v>3656.0418973155565</v>
      </c>
      <c r="U78" s="23">
        <f t="shared" si="19"/>
        <v>0</v>
      </c>
    </row>
    <row r="79" spans="1:21" ht="24">
      <c r="A79" s="8" t="s">
        <v>290</v>
      </c>
      <c r="B79" s="9">
        <v>45363</v>
      </c>
      <c r="C79" s="8">
        <v>2312813</v>
      </c>
      <c r="D79" s="8" t="s">
        <v>55</v>
      </c>
      <c r="E79" s="8" t="s">
        <v>50</v>
      </c>
      <c r="F79" s="8" t="s">
        <v>82</v>
      </c>
      <c r="G79" s="8" t="s">
        <v>72</v>
      </c>
      <c r="H79" s="8">
        <v>800</v>
      </c>
      <c r="I79" s="10">
        <v>816.5</v>
      </c>
      <c r="J79" s="10">
        <v>41.161711136655384</v>
      </c>
      <c r="K79" s="10">
        <v>411.61711136655379</v>
      </c>
      <c r="L79" s="10">
        <f t="shared" si="15"/>
        <v>816.5</v>
      </c>
      <c r="M79" s="31">
        <f t="shared" si="16"/>
        <v>1.0206249999999999</v>
      </c>
      <c r="N79" s="11" t="s">
        <v>700</v>
      </c>
      <c r="O79" s="20">
        <v>15600</v>
      </c>
      <c r="P79" s="20">
        <f t="shared" si="13"/>
        <v>15600</v>
      </c>
      <c r="Q79" s="35" t="s">
        <v>721</v>
      </c>
      <c r="R79" s="25"/>
      <c r="S79" s="7"/>
      <c r="T79" s="23">
        <f t="shared" si="18"/>
        <v>816.5</v>
      </c>
      <c r="U79" s="23">
        <f t="shared" si="19"/>
        <v>0</v>
      </c>
    </row>
    <row r="80" spans="1:21">
      <c r="A80" s="8" t="s">
        <v>315</v>
      </c>
      <c r="B80" s="9">
        <v>45366</v>
      </c>
      <c r="C80" s="8" t="s">
        <v>273</v>
      </c>
      <c r="D80" s="8" t="s">
        <v>273</v>
      </c>
      <c r="E80" s="8" t="s">
        <v>50</v>
      </c>
      <c r="F80" s="8" t="s">
        <v>147</v>
      </c>
      <c r="G80" s="8" t="s">
        <v>58</v>
      </c>
      <c r="H80" s="8">
        <v>3800</v>
      </c>
      <c r="I80" s="10">
        <v>3676</v>
      </c>
      <c r="J80" s="10">
        <v>116.86903733995837</v>
      </c>
      <c r="K80" s="10">
        <v>1168.6903733995837</v>
      </c>
      <c r="L80" s="10">
        <f t="shared" si="15"/>
        <v>3676</v>
      </c>
      <c r="M80" s="31">
        <f t="shared" si="16"/>
        <v>0.96736842105263154</v>
      </c>
      <c r="N80" s="11" t="s">
        <v>699</v>
      </c>
      <c r="O80" s="20">
        <v>27700</v>
      </c>
      <c r="P80" s="20">
        <f t="shared" si="13"/>
        <v>27700</v>
      </c>
      <c r="Q80" s="33"/>
      <c r="R80" s="25"/>
      <c r="S80" s="7"/>
      <c r="T80" s="23">
        <f t="shared" si="18"/>
        <v>3676</v>
      </c>
      <c r="U80" s="23">
        <f t="shared" si="19"/>
        <v>0</v>
      </c>
    </row>
    <row r="81" spans="1:21" ht="28.5">
      <c r="A81" s="8" t="s">
        <v>293</v>
      </c>
      <c r="B81" s="9">
        <v>45363</v>
      </c>
      <c r="C81" s="8">
        <v>2313034</v>
      </c>
      <c r="D81" s="8" t="s">
        <v>89</v>
      </c>
      <c r="E81" s="8" t="s">
        <v>50</v>
      </c>
      <c r="F81" s="8" t="s">
        <v>96</v>
      </c>
      <c r="G81" s="8" t="s">
        <v>58</v>
      </c>
      <c r="H81" s="8">
        <v>3800</v>
      </c>
      <c r="I81" s="10">
        <v>1702.15</v>
      </c>
      <c r="J81" s="10">
        <v>362.63450913502027</v>
      </c>
      <c r="K81" s="10">
        <v>3626.3450913502024</v>
      </c>
      <c r="L81" s="10">
        <f t="shared" si="15"/>
        <v>3626.3450913502024</v>
      </c>
      <c r="M81" s="31">
        <f t="shared" si="16"/>
        <v>0.95430133982900067</v>
      </c>
      <c r="N81" s="11" t="s">
        <v>695</v>
      </c>
      <c r="O81" s="20">
        <v>12900</v>
      </c>
      <c r="P81" s="20">
        <f t="shared" si="13"/>
        <v>12900</v>
      </c>
      <c r="Q81" s="27" t="s">
        <v>721</v>
      </c>
      <c r="R81" s="25"/>
      <c r="S81" s="7"/>
      <c r="T81" s="23">
        <f t="shared" si="18"/>
        <v>3626.3450913502024</v>
      </c>
      <c r="U81" s="23">
        <f t="shared" si="19"/>
        <v>0</v>
      </c>
    </row>
    <row r="82" spans="1:21" ht="28.5">
      <c r="A82" s="8" t="s">
        <v>624</v>
      </c>
      <c r="B82" s="9">
        <v>45363</v>
      </c>
      <c r="C82" s="8">
        <v>2313211</v>
      </c>
      <c r="D82" s="8" t="s">
        <v>89</v>
      </c>
      <c r="E82" s="8" t="s">
        <v>619</v>
      </c>
      <c r="F82" s="8" t="s">
        <v>623</v>
      </c>
      <c r="G82" s="8" t="s">
        <v>622</v>
      </c>
      <c r="H82" s="8">
        <v>19500</v>
      </c>
      <c r="I82" s="10">
        <v>6460</v>
      </c>
      <c r="J82" s="10">
        <v>81.66515696484602</v>
      </c>
      <c r="K82" s="10">
        <v>816.65156964846017</v>
      </c>
      <c r="L82" s="10">
        <f>H82</f>
        <v>19500</v>
      </c>
      <c r="M82" s="31">
        <f t="shared" si="16"/>
        <v>1</v>
      </c>
      <c r="N82" s="11" t="s">
        <v>697</v>
      </c>
      <c r="O82" s="20">
        <v>11700</v>
      </c>
      <c r="P82" s="20">
        <f t="shared" si="13"/>
        <v>11700</v>
      </c>
      <c r="Q82" s="27" t="s">
        <v>721</v>
      </c>
      <c r="R82" s="25"/>
      <c r="S82" s="7"/>
      <c r="U82" s="23"/>
    </row>
    <row r="83" spans="1:21" ht="24">
      <c r="A83" s="8" t="s">
        <v>296</v>
      </c>
      <c r="B83" s="9">
        <v>45364</v>
      </c>
      <c r="C83" s="8">
        <v>2315116</v>
      </c>
      <c r="D83" s="8" t="s">
        <v>55</v>
      </c>
      <c r="E83" s="8" t="s">
        <v>50</v>
      </c>
      <c r="F83" s="8" t="s">
        <v>294</v>
      </c>
      <c r="G83" s="8" t="s">
        <v>58</v>
      </c>
      <c r="H83" s="8">
        <v>3800</v>
      </c>
      <c r="I83" s="10">
        <v>3626</v>
      </c>
      <c r="J83" s="10">
        <v>99.035521253246756</v>
      </c>
      <c r="K83" s="10">
        <v>990.35521253246736</v>
      </c>
      <c r="L83" s="10">
        <f t="shared" si="15"/>
        <v>3626</v>
      </c>
      <c r="M83" s="31">
        <f t="shared" si="16"/>
        <v>0.95421052631578951</v>
      </c>
      <c r="N83" s="11" t="s">
        <v>699</v>
      </c>
      <c r="O83" s="20">
        <v>27700</v>
      </c>
      <c r="P83" s="20">
        <f t="shared" si="13"/>
        <v>27700</v>
      </c>
      <c r="Q83" s="35" t="s">
        <v>721</v>
      </c>
      <c r="R83" s="25"/>
      <c r="S83" s="7"/>
      <c r="T83" s="23">
        <f t="shared" ref="T83:T114" si="20">MAX(I83,K83)</f>
        <v>3626</v>
      </c>
      <c r="U83" s="23">
        <f t="shared" ref="U83:U114" si="21">L83-T83</f>
        <v>0</v>
      </c>
    </row>
    <row r="84" spans="1:21">
      <c r="A84" s="8" t="s">
        <v>297</v>
      </c>
      <c r="B84" s="9">
        <v>45364</v>
      </c>
      <c r="C84" s="8">
        <v>2315531</v>
      </c>
      <c r="D84" s="8" t="s">
        <v>111</v>
      </c>
      <c r="E84" s="8" t="s">
        <v>50</v>
      </c>
      <c r="F84" s="8" t="s">
        <v>78</v>
      </c>
      <c r="G84" s="8" t="s">
        <v>58</v>
      </c>
      <c r="H84" s="8">
        <v>3800</v>
      </c>
      <c r="I84" s="10">
        <v>1084.00001</v>
      </c>
      <c r="J84" s="10">
        <v>376.56504872540557</v>
      </c>
      <c r="K84" s="10">
        <v>3765.6504872540559</v>
      </c>
      <c r="L84" s="10">
        <f t="shared" si="15"/>
        <v>3765.6504872540559</v>
      </c>
      <c r="M84" s="31">
        <f t="shared" si="16"/>
        <v>0.99096065454054105</v>
      </c>
      <c r="N84" s="11" t="s">
        <v>701</v>
      </c>
      <c r="O84" s="20">
        <v>36500</v>
      </c>
      <c r="P84" s="20">
        <f t="shared" si="13"/>
        <v>36500</v>
      </c>
      <c r="Q84" s="34">
        <v>1000011180</v>
      </c>
      <c r="R84" s="25"/>
      <c r="S84" s="7"/>
      <c r="T84" s="23">
        <f t="shared" si="20"/>
        <v>3765.6504872540559</v>
      </c>
      <c r="U84" s="23">
        <f t="shared" si="21"/>
        <v>0</v>
      </c>
    </row>
    <row r="85" spans="1:21" ht="24">
      <c r="A85" s="8" t="s">
        <v>299</v>
      </c>
      <c r="B85" s="9">
        <v>45364</v>
      </c>
      <c r="C85" s="8">
        <v>2315690</v>
      </c>
      <c r="D85" s="8" t="s">
        <v>55</v>
      </c>
      <c r="E85" s="8" t="s">
        <v>50</v>
      </c>
      <c r="F85" s="8" t="s">
        <v>298</v>
      </c>
      <c r="G85" s="8" t="s">
        <v>58</v>
      </c>
      <c r="H85" s="8">
        <v>3800</v>
      </c>
      <c r="I85" s="10">
        <v>3625</v>
      </c>
      <c r="J85" s="10">
        <v>155.37134250455119</v>
      </c>
      <c r="K85" s="10">
        <v>1553.7134250455119</v>
      </c>
      <c r="L85" s="10">
        <f t="shared" si="15"/>
        <v>3625</v>
      </c>
      <c r="M85" s="31">
        <f t="shared" si="16"/>
        <v>0.95394736842105265</v>
      </c>
      <c r="N85" s="11" t="s">
        <v>699</v>
      </c>
      <c r="O85" s="20">
        <v>27700</v>
      </c>
      <c r="P85" s="20">
        <f t="shared" si="13"/>
        <v>27700</v>
      </c>
      <c r="Q85" s="35" t="s">
        <v>721</v>
      </c>
      <c r="R85" s="25"/>
      <c r="S85" s="7"/>
      <c r="T85" s="23">
        <f t="shared" si="20"/>
        <v>3625</v>
      </c>
      <c r="U85" s="23">
        <f t="shared" si="21"/>
        <v>0</v>
      </c>
    </row>
    <row r="86" spans="1:21">
      <c r="A86" s="8" t="s">
        <v>347</v>
      </c>
      <c r="B86" s="9">
        <v>45369</v>
      </c>
      <c r="C86" s="8" t="s">
        <v>273</v>
      </c>
      <c r="D86" s="8" t="s">
        <v>273</v>
      </c>
      <c r="E86" s="8" t="s">
        <v>50</v>
      </c>
      <c r="F86" s="8" t="s">
        <v>158</v>
      </c>
      <c r="G86" s="8" t="s">
        <v>58</v>
      </c>
      <c r="H86" s="8">
        <v>3800</v>
      </c>
      <c r="I86" s="10">
        <v>1627.6000199999999</v>
      </c>
      <c r="J86" s="10">
        <v>300.96610322122694</v>
      </c>
      <c r="K86" s="10">
        <v>3009.6610322122697</v>
      </c>
      <c r="L86" s="10">
        <f t="shared" si="15"/>
        <v>3009.6610322122697</v>
      </c>
      <c r="M86" s="31">
        <f t="shared" si="16"/>
        <v>0.79201606110849199</v>
      </c>
      <c r="N86" s="11" t="s">
        <v>699</v>
      </c>
      <c r="O86" s="20">
        <v>27700</v>
      </c>
      <c r="P86" s="20">
        <f t="shared" si="13"/>
        <v>27700</v>
      </c>
      <c r="Q86" s="33"/>
      <c r="R86" s="25"/>
      <c r="S86" s="7"/>
      <c r="T86" s="23">
        <f t="shared" si="20"/>
        <v>3009.6610322122697</v>
      </c>
      <c r="U86" s="23">
        <f t="shared" si="21"/>
        <v>0</v>
      </c>
    </row>
    <row r="87" spans="1:21" ht="24">
      <c r="A87" s="8" t="s">
        <v>301</v>
      </c>
      <c r="B87" s="9">
        <v>45364</v>
      </c>
      <c r="C87" s="8">
        <v>2316044</v>
      </c>
      <c r="D87" s="8" t="s">
        <v>55</v>
      </c>
      <c r="E87" s="8" t="s">
        <v>50</v>
      </c>
      <c r="F87" s="8" t="s">
        <v>104</v>
      </c>
      <c r="G87" s="8" t="s">
        <v>58</v>
      </c>
      <c r="H87" s="8">
        <v>3800</v>
      </c>
      <c r="I87" s="10">
        <v>3623</v>
      </c>
      <c r="J87" s="10">
        <f>117.758366484973+0.19</f>
        <v>117.94836648497299</v>
      </c>
      <c r="K87" s="10">
        <v>1179</v>
      </c>
      <c r="L87" s="10">
        <f t="shared" si="15"/>
        <v>3623</v>
      </c>
      <c r="M87" s="31">
        <f t="shared" si="16"/>
        <v>0.95342105263157895</v>
      </c>
      <c r="N87" s="11" t="s">
        <v>699</v>
      </c>
      <c r="O87" s="20">
        <v>27700</v>
      </c>
      <c r="P87" s="20">
        <f t="shared" si="13"/>
        <v>27700</v>
      </c>
      <c r="Q87" s="35" t="s">
        <v>721</v>
      </c>
      <c r="R87" s="25"/>
      <c r="S87" s="7"/>
      <c r="T87" s="23">
        <f t="shared" si="20"/>
        <v>3623</v>
      </c>
      <c r="U87" s="23">
        <f t="shared" si="21"/>
        <v>0</v>
      </c>
    </row>
    <row r="88" spans="1:21" ht="28.5">
      <c r="A88" s="8" t="s">
        <v>303</v>
      </c>
      <c r="B88" s="9">
        <v>45364</v>
      </c>
      <c r="C88" s="8">
        <v>2316065</v>
      </c>
      <c r="D88" s="8" t="s">
        <v>89</v>
      </c>
      <c r="E88" s="8" t="s">
        <v>50</v>
      </c>
      <c r="F88" s="8" t="s">
        <v>94</v>
      </c>
      <c r="G88" s="8" t="s">
        <v>58</v>
      </c>
      <c r="H88" s="8">
        <v>3800</v>
      </c>
      <c r="I88" s="10">
        <v>900</v>
      </c>
      <c r="J88" s="10">
        <v>361.81881106125866</v>
      </c>
      <c r="K88" s="10">
        <v>3618.1881106125857</v>
      </c>
      <c r="L88" s="10">
        <f t="shared" si="15"/>
        <v>3618.1881106125857</v>
      </c>
      <c r="M88" s="31">
        <f t="shared" si="16"/>
        <v>0.95215476595068038</v>
      </c>
      <c r="N88" s="11" t="s">
        <v>695</v>
      </c>
      <c r="O88" s="20">
        <v>12900</v>
      </c>
      <c r="P88" s="20">
        <f t="shared" si="13"/>
        <v>12900</v>
      </c>
      <c r="Q88" s="27" t="s">
        <v>721</v>
      </c>
      <c r="R88" s="25"/>
      <c r="S88" s="7"/>
      <c r="T88" s="23">
        <f t="shared" si="20"/>
        <v>3618.1881106125857</v>
      </c>
      <c r="U88" s="23">
        <f t="shared" si="21"/>
        <v>0</v>
      </c>
    </row>
    <row r="89" spans="1:21" ht="28.5">
      <c r="A89" s="8" t="s">
        <v>304</v>
      </c>
      <c r="B89" s="9">
        <v>45364</v>
      </c>
      <c r="C89" s="8">
        <v>2316073</v>
      </c>
      <c r="D89" s="8" t="s">
        <v>89</v>
      </c>
      <c r="E89" s="8" t="s">
        <v>50</v>
      </c>
      <c r="F89" s="8" t="s">
        <v>180</v>
      </c>
      <c r="G89" s="8" t="s">
        <v>58</v>
      </c>
      <c r="H89" s="8">
        <v>3800</v>
      </c>
      <c r="I89" s="10">
        <v>1178</v>
      </c>
      <c r="J89" s="10">
        <v>369.3772435846501</v>
      </c>
      <c r="K89" s="10">
        <v>3693.7724358465016</v>
      </c>
      <c r="L89" s="10">
        <f t="shared" si="15"/>
        <v>3693.7724358465016</v>
      </c>
      <c r="M89" s="31">
        <f t="shared" si="16"/>
        <v>0.97204537785434253</v>
      </c>
      <c r="N89" s="11" t="s">
        <v>695</v>
      </c>
      <c r="O89" s="20">
        <v>12900</v>
      </c>
      <c r="P89" s="20">
        <f t="shared" si="13"/>
        <v>12900</v>
      </c>
      <c r="Q89" s="27" t="s">
        <v>721</v>
      </c>
      <c r="R89" s="25"/>
      <c r="S89" s="7"/>
      <c r="T89" s="23">
        <f t="shared" si="20"/>
        <v>3693.7724358465016</v>
      </c>
      <c r="U89" s="23">
        <f t="shared" si="21"/>
        <v>0</v>
      </c>
    </row>
    <row r="90" spans="1:21" ht="28.5">
      <c r="A90" s="8" t="s">
        <v>305</v>
      </c>
      <c r="B90" s="9">
        <v>45364</v>
      </c>
      <c r="C90" s="8">
        <v>2316097</v>
      </c>
      <c r="D90" s="8" t="s">
        <v>89</v>
      </c>
      <c r="E90" s="8" t="s">
        <v>50</v>
      </c>
      <c r="F90" s="8" t="s">
        <v>151</v>
      </c>
      <c r="G90" s="8" t="s">
        <v>58</v>
      </c>
      <c r="H90" s="8">
        <v>3800</v>
      </c>
      <c r="I90" s="10">
        <v>1185</v>
      </c>
      <c r="J90" s="10">
        <v>363.67816335503426</v>
      </c>
      <c r="K90" s="10">
        <v>3636.7816335503426</v>
      </c>
      <c r="L90" s="10">
        <f t="shared" si="15"/>
        <v>3636.7816335503426</v>
      </c>
      <c r="M90" s="31">
        <f t="shared" si="16"/>
        <v>0.95704779830272169</v>
      </c>
      <c r="N90" s="11" t="s">
        <v>695</v>
      </c>
      <c r="O90" s="20">
        <v>12900</v>
      </c>
      <c r="P90" s="20">
        <f t="shared" si="13"/>
        <v>12900</v>
      </c>
      <c r="Q90" s="27" t="s">
        <v>721</v>
      </c>
      <c r="R90" s="25"/>
      <c r="S90" s="7"/>
      <c r="T90" s="23">
        <f t="shared" si="20"/>
        <v>3636.7816335503426</v>
      </c>
      <c r="U90" s="23">
        <f t="shared" si="21"/>
        <v>0</v>
      </c>
    </row>
    <row r="91" spans="1:21" ht="42.75">
      <c r="A91" s="19" t="s">
        <v>176</v>
      </c>
      <c r="B91" s="9">
        <v>45358</v>
      </c>
      <c r="C91" s="8">
        <v>2298247</v>
      </c>
      <c r="D91" s="8" t="s">
        <v>174</v>
      </c>
      <c r="E91" s="8" t="s">
        <v>50</v>
      </c>
      <c r="F91" s="8" t="s">
        <v>175</v>
      </c>
      <c r="G91" s="8" t="s">
        <v>58</v>
      </c>
      <c r="H91" s="8">
        <v>3800</v>
      </c>
      <c r="I91" s="10">
        <v>2495.2999999999997</v>
      </c>
      <c r="J91" s="10">
        <v>210.99853973870685</v>
      </c>
      <c r="K91" s="10">
        <v>2109.9853973870681</v>
      </c>
      <c r="L91" s="10">
        <f t="shared" si="15"/>
        <v>2495.2999999999997</v>
      </c>
      <c r="M91" s="31">
        <f t="shared" si="16"/>
        <v>0.656657894736842</v>
      </c>
      <c r="N91" s="11" t="s">
        <v>709</v>
      </c>
      <c r="O91" s="20">
        <v>17700</v>
      </c>
      <c r="P91" s="20">
        <f t="shared" si="13"/>
        <v>17700</v>
      </c>
      <c r="Q91" s="33"/>
      <c r="R91" s="25" t="s">
        <v>719</v>
      </c>
      <c r="S91" s="7" t="s">
        <v>681</v>
      </c>
      <c r="T91" s="23">
        <f t="shared" si="20"/>
        <v>2495.2999999999997</v>
      </c>
      <c r="U91" s="23">
        <f t="shared" si="21"/>
        <v>0</v>
      </c>
    </row>
    <row r="92" spans="1:21" ht="42.75">
      <c r="A92" s="19" t="s">
        <v>605</v>
      </c>
      <c r="B92" s="9">
        <v>45379</v>
      </c>
      <c r="C92" s="8">
        <v>2365239</v>
      </c>
      <c r="D92" s="8" t="s">
        <v>174</v>
      </c>
      <c r="E92" s="8" t="s">
        <v>50</v>
      </c>
      <c r="F92" s="8" t="s">
        <v>78</v>
      </c>
      <c r="G92" s="8" t="s">
        <v>58</v>
      </c>
      <c r="H92" s="8">
        <v>3800</v>
      </c>
      <c r="I92" s="10">
        <v>3053.9999800000001</v>
      </c>
      <c r="J92" s="10">
        <v>246.59165832357766</v>
      </c>
      <c r="K92" s="10">
        <v>2465.9165832357767</v>
      </c>
      <c r="L92" s="10">
        <f t="shared" si="15"/>
        <v>3053.9999800000001</v>
      </c>
      <c r="M92" s="31">
        <f t="shared" si="16"/>
        <v>0.80368420526315787</v>
      </c>
      <c r="N92" s="11" t="s">
        <v>709</v>
      </c>
      <c r="O92" s="20">
        <v>17700</v>
      </c>
      <c r="P92" s="20">
        <f t="shared" si="13"/>
        <v>17700</v>
      </c>
      <c r="Q92" s="33"/>
      <c r="R92" s="25" t="s">
        <v>719</v>
      </c>
      <c r="S92" s="7" t="s">
        <v>674</v>
      </c>
      <c r="T92" s="23">
        <f t="shared" si="20"/>
        <v>3053.9999800000001</v>
      </c>
      <c r="U92" s="23">
        <f t="shared" si="21"/>
        <v>0</v>
      </c>
    </row>
    <row r="93" spans="1:21" ht="42.75">
      <c r="A93" s="8" t="s">
        <v>125</v>
      </c>
      <c r="B93" s="9">
        <v>45353</v>
      </c>
      <c r="C93" s="8">
        <v>2266048</v>
      </c>
      <c r="D93" s="8" t="s">
        <v>89</v>
      </c>
      <c r="E93" s="8" t="s">
        <v>50</v>
      </c>
      <c r="F93" s="8" t="s">
        <v>124</v>
      </c>
      <c r="G93" s="8" t="s">
        <v>58</v>
      </c>
      <c r="H93" s="8">
        <v>3800</v>
      </c>
      <c r="I93" s="10">
        <v>3621</v>
      </c>
      <c r="J93" s="10">
        <v>174.86005682129192</v>
      </c>
      <c r="K93" s="10">
        <v>1748.6005682129191</v>
      </c>
      <c r="L93" s="10">
        <f t="shared" si="15"/>
        <v>3621</v>
      </c>
      <c r="M93" s="31">
        <f t="shared" si="16"/>
        <v>0.95289473684210524</v>
      </c>
      <c r="N93" s="11" t="s">
        <v>695</v>
      </c>
      <c r="O93" s="20">
        <v>12900</v>
      </c>
      <c r="P93" s="20">
        <f t="shared" si="13"/>
        <v>12900</v>
      </c>
      <c r="Q93" s="27" t="s">
        <v>722</v>
      </c>
      <c r="R93" s="25"/>
      <c r="S93" s="7"/>
      <c r="T93" s="23">
        <f t="shared" si="20"/>
        <v>3621</v>
      </c>
      <c r="U93" s="23">
        <f t="shared" si="21"/>
        <v>0</v>
      </c>
    </row>
    <row r="94" spans="1:21">
      <c r="A94" s="8" t="s">
        <v>312</v>
      </c>
      <c r="B94" s="9">
        <v>45365</v>
      </c>
      <c r="C94" s="8">
        <v>2319115</v>
      </c>
      <c r="D94" s="8" t="s">
        <v>89</v>
      </c>
      <c r="E94" s="8" t="s">
        <v>50</v>
      </c>
      <c r="F94" s="8" t="s">
        <v>124</v>
      </c>
      <c r="G94" s="8" t="s">
        <v>58</v>
      </c>
      <c r="H94" s="8">
        <v>3800</v>
      </c>
      <c r="I94" s="10">
        <v>3532</v>
      </c>
      <c r="J94" s="10">
        <v>186.79920259492138</v>
      </c>
      <c r="K94" s="10">
        <v>1867.9920259492142</v>
      </c>
      <c r="L94" s="10">
        <f t="shared" si="15"/>
        <v>3532</v>
      </c>
      <c r="M94" s="31">
        <f t="shared" si="16"/>
        <v>0.92947368421052634</v>
      </c>
      <c r="N94" s="11" t="s">
        <v>695</v>
      </c>
      <c r="O94" s="20">
        <v>12900</v>
      </c>
      <c r="P94" s="20">
        <f>O94/H94*L94</f>
        <v>11990.21052631579</v>
      </c>
      <c r="Q94" s="29">
        <v>1000011086</v>
      </c>
      <c r="R94" s="25"/>
      <c r="S94" s="7"/>
      <c r="T94" s="23">
        <f t="shared" si="20"/>
        <v>3532</v>
      </c>
      <c r="U94" s="23">
        <f t="shared" si="21"/>
        <v>0</v>
      </c>
    </row>
    <row r="95" spans="1:21">
      <c r="A95" s="8" t="s">
        <v>313</v>
      </c>
      <c r="B95" s="9">
        <v>45365</v>
      </c>
      <c r="C95" s="8">
        <v>2319111</v>
      </c>
      <c r="D95" s="8" t="s">
        <v>89</v>
      </c>
      <c r="E95" s="8" t="s">
        <v>50</v>
      </c>
      <c r="F95" s="8" t="s">
        <v>99</v>
      </c>
      <c r="G95" s="8" t="s">
        <v>58</v>
      </c>
      <c r="H95" s="8">
        <v>3800</v>
      </c>
      <c r="I95" s="10">
        <v>3622.5</v>
      </c>
      <c r="J95" s="10">
        <v>130.62533438571026</v>
      </c>
      <c r="K95" s="10">
        <v>1306.2533438571029</v>
      </c>
      <c r="L95" s="10">
        <f t="shared" si="15"/>
        <v>3622.5</v>
      </c>
      <c r="M95" s="31">
        <f t="shared" si="16"/>
        <v>0.95328947368421058</v>
      </c>
      <c r="N95" s="11" t="s">
        <v>695</v>
      </c>
      <c r="O95" s="20">
        <v>12900</v>
      </c>
      <c r="P95" s="20">
        <f>O95</f>
        <v>12900</v>
      </c>
      <c r="Q95" s="29">
        <v>1000011087</v>
      </c>
      <c r="R95" s="25"/>
      <c r="S95" s="7"/>
      <c r="T95" s="23">
        <f t="shared" si="20"/>
        <v>3622.5</v>
      </c>
      <c r="U95" s="23">
        <f t="shared" si="21"/>
        <v>0</v>
      </c>
    </row>
    <row r="96" spans="1:21" ht="42.75">
      <c r="A96" s="19" t="s">
        <v>264</v>
      </c>
      <c r="B96" s="9">
        <v>45359</v>
      </c>
      <c r="C96" s="8">
        <v>2301582</v>
      </c>
      <c r="D96" s="8" t="s">
        <v>89</v>
      </c>
      <c r="E96" s="8" t="s">
        <v>50</v>
      </c>
      <c r="F96" s="8" t="s">
        <v>124</v>
      </c>
      <c r="G96" s="8" t="s">
        <v>58</v>
      </c>
      <c r="H96" s="8">
        <v>3800</v>
      </c>
      <c r="I96" s="10">
        <v>3085.22</v>
      </c>
      <c r="J96" s="10">
        <v>174.2982005413738</v>
      </c>
      <c r="K96" s="10">
        <v>1742.9820054137379</v>
      </c>
      <c r="L96" s="10">
        <f t="shared" si="15"/>
        <v>3085.22</v>
      </c>
      <c r="M96" s="31">
        <f t="shared" si="16"/>
        <v>0.81189999999999996</v>
      </c>
      <c r="N96" s="11" t="s">
        <v>695</v>
      </c>
      <c r="O96" s="20">
        <v>12900</v>
      </c>
      <c r="P96" s="20">
        <f>O96</f>
        <v>12900</v>
      </c>
      <c r="Q96" s="27"/>
      <c r="R96" s="25" t="s">
        <v>719</v>
      </c>
      <c r="S96" s="7" t="s">
        <v>682</v>
      </c>
      <c r="T96" s="23">
        <f t="shared" si="20"/>
        <v>3085.22</v>
      </c>
      <c r="U96" s="23">
        <f t="shared" si="21"/>
        <v>0</v>
      </c>
    </row>
    <row r="97" spans="1:21" ht="28.5">
      <c r="A97" s="8" t="s">
        <v>316</v>
      </c>
      <c r="B97" s="9">
        <v>45366</v>
      </c>
      <c r="C97" s="8">
        <v>2321718</v>
      </c>
      <c r="D97" s="8" t="s">
        <v>70</v>
      </c>
      <c r="E97" s="8" t="s">
        <v>50</v>
      </c>
      <c r="F97" s="8" t="s">
        <v>122</v>
      </c>
      <c r="G97" s="8" t="s">
        <v>72</v>
      </c>
      <c r="H97" s="8">
        <v>800</v>
      </c>
      <c r="I97" s="10">
        <v>879.45</v>
      </c>
      <c r="J97" s="10">
        <v>26.981885343885367</v>
      </c>
      <c r="K97" s="10">
        <v>269.81885343885358</v>
      </c>
      <c r="L97" s="10">
        <f t="shared" si="15"/>
        <v>879.45</v>
      </c>
      <c r="M97" s="31">
        <f t="shared" si="16"/>
        <v>1.0993125000000001</v>
      </c>
      <c r="N97" s="11" t="s">
        <v>710</v>
      </c>
      <c r="O97" s="20">
        <v>11200</v>
      </c>
      <c r="P97" s="20">
        <f>O97</f>
        <v>11200</v>
      </c>
      <c r="Q97" s="33" t="s">
        <v>721</v>
      </c>
      <c r="R97" s="25"/>
      <c r="S97" s="7"/>
      <c r="T97" s="23">
        <f t="shared" si="20"/>
        <v>879.45</v>
      </c>
      <c r="U97" s="23">
        <f t="shared" si="21"/>
        <v>0</v>
      </c>
    </row>
    <row r="98" spans="1:21" ht="24">
      <c r="A98" s="8" t="s">
        <v>317</v>
      </c>
      <c r="B98" s="9">
        <v>45366</v>
      </c>
      <c r="C98" s="8">
        <v>2321706</v>
      </c>
      <c r="D98" s="8" t="s">
        <v>55</v>
      </c>
      <c r="E98" s="8" t="s">
        <v>50</v>
      </c>
      <c r="F98" s="8" t="s">
        <v>298</v>
      </c>
      <c r="G98" s="8" t="s">
        <v>58</v>
      </c>
      <c r="H98" s="8">
        <v>3800</v>
      </c>
      <c r="I98" s="10">
        <v>2326</v>
      </c>
      <c r="J98" s="10">
        <v>364.203574903282</v>
      </c>
      <c r="K98" s="10">
        <v>3642.0357490328197</v>
      </c>
      <c r="L98" s="10">
        <f t="shared" si="15"/>
        <v>3642.0357490328197</v>
      </c>
      <c r="M98" s="31">
        <f t="shared" si="16"/>
        <v>0.95843046027179468</v>
      </c>
      <c r="N98" s="11" t="s">
        <v>699</v>
      </c>
      <c r="O98" s="20">
        <v>27700</v>
      </c>
      <c r="P98" s="20">
        <f>O98</f>
        <v>27700</v>
      </c>
      <c r="Q98" s="35" t="s">
        <v>721</v>
      </c>
      <c r="R98" s="25"/>
      <c r="S98" s="7"/>
      <c r="T98" s="23">
        <f t="shared" si="20"/>
        <v>3642.0357490328197</v>
      </c>
      <c r="U98" s="23">
        <f t="shared" si="21"/>
        <v>0</v>
      </c>
    </row>
    <row r="99" spans="1:21" ht="28.5">
      <c r="A99" s="8" t="s">
        <v>318</v>
      </c>
      <c r="B99" s="9">
        <v>45366</v>
      </c>
      <c r="C99" s="8">
        <v>2321913</v>
      </c>
      <c r="D99" s="8" t="s">
        <v>174</v>
      </c>
      <c r="E99" s="8" t="s">
        <v>50</v>
      </c>
      <c r="F99" s="8" t="s">
        <v>82</v>
      </c>
      <c r="G99" s="8" t="s">
        <v>72</v>
      </c>
      <c r="H99" s="8">
        <v>800</v>
      </c>
      <c r="I99" s="10">
        <v>694</v>
      </c>
      <c r="J99" s="10">
        <v>57.860814320801936</v>
      </c>
      <c r="K99" s="10">
        <v>578.60814320801933</v>
      </c>
      <c r="L99" s="10">
        <f t="shared" si="15"/>
        <v>694</v>
      </c>
      <c r="M99" s="31">
        <f t="shared" si="16"/>
        <v>0.86750000000000005</v>
      </c>
      <c r="N99" s="11" t="s">
        <v>710</v>
      </c>
      <c r="O99" s="20">
        <v>11200</v>
      </c>
      <c r="P99" s="20">
        <f>O99/H99*L99</f>
        <v>9716</v>
      </c>
      <c r="Q99" s="33" t="s">
        <v>721</v>
      </c>
      <c r="R99" s="25"/>
      <c r="S99" s="7"/>
      <c r="T99" s="23">
        <f t="shared" si="20"/>
        <v>694</v>
      </c>
      <c r="U99" s="23">
        <f t="shared" si="21"/>
        <v>0</v>
      </c>
    </row>
    <row r="100" spans="1:21">
      <c r="A100" s="8" t="s">
        <v>320</v>
      </c>
      <c r="B100" s="9">
        <v>45366</v>
      </c>
      <c r="C100" s="8">
        <v>2322213</v>
      </c>
      <c r="D100" s="8" t="s">
        <v>89</v>
      </c>
      <c r="E100" s="8" t="s">
        <v>50</v>
      </c>
      <c r="F100" s="8" t="s">
        <v>94</v>
      </c>
      <c r="G100" s="8" t="s">
        <v>58</v>
      </c>
      <c r="H100" s="8">
        <v>3800</v>
      </c>
      <c r="I100" s="10">
        <v>2326.9999800000001</v>
      </c>
      <c r="J100" s="10">
        <v>362.50059593492932</v>
      </c>
      <c r="K100" s="10">
        <v>3625.005959349292</v>
      </c>
      <c r="L100" s="10">
        <f t="shared" si="15"/>
        <v>3625.005959349292</v>
      </c>
      <c r="M100" s="31">
        <f t="shared" si="16"/>
        <v>0.95394893667086633</v>
      </c>
      <c r="N100" s="11" t="s">
        <v>695</v>
      </c>
      <c r="O100" s="20">
        <v>12900</v>
      </c>
      <c r="P100" s="20">
        <f>O100</f>
        <v>12900</v>
      </c>
      <c r="Q100" s="29">
        <v>1000011088</v>
      </c>
      <c r="R100" s="25"/>
      <c r="S100" s="7"/>
      <c r="T100" s="23">
        <f t="shared" si="20"/>
        <v>3625.005959349292</v>
      </c>
      <c r="U100" s="23">
        <f t="shared" si="21"/>
        <v>0</v>
      </c>
    </row>
    <row r="101" spans="1:21" ht="28.5">
      <c r="A101" s="8" t="s">
        <v>319</v>
      </c>
      <c r="B101" s="9">
        <v>45366</v>
      </c>
      <c r="C101" s="8">
        <v>2313024</v>
      </c>
      <c r="D101" s="8" t="s">
        <v>89</v>
      </c>
      <c r="E101" s="8" t="s">
        <v>50</v>
      </c>
      <c r="F101" s="8" t="s">
        <v>180</v>
      </c>
      <c r="G101" s="8" t="s">
        <v>58</v>
      </c>
      <c r="H101" s="8">
        <v>3800</v>
      </c>
      <c r="I101" s="10">
        <v>1668.0000000000002</v>
      </c>
      <c r="J101" s="10">
        <v>316.38561492538878</v>
      </c>
      <c r="K101" s="10">
        <v>3163.8561492538888</v>
      </c>
      <c r="L101" s="10">
        <f t="shared" si="15"/>
        <v>3163.8561492538888</v>
      </c>
      <c r="M101" s="31">
        <f t="shared" si="16"/>
        <v>0.83259372348786542</v>
      </c>
      <c r="N101" s="11" t="s">
        <v>695</v>
      </c>
      <c r="O101" s="20">
        <v>12900</v>
      </c>
      <c r="P101" s="20">
        <f>O101/H101*L101</f>
        <v>10740.459032993465</v>
      </c>
      <c r="Q101" s="27" t="s">
        <v>721</v>
      </c>
      <c r="R101" s="25"/>
      <c r="S101" s="7"/>
      <c r="T101" s="23">
        <f t="shared" si="20"/>
        <v>3163.8561492538888</v>
      </c>
      <c r="U101" s="23">
        <f t="shared" si="21"/>
        <v>0</v>
      </c>
    </row>
    <row r="102" spans="1:21" ht="42.75">
      <c r="A102" s="19" t="s">
        <v>286</v>
      </c>
      <c r="B102" s="9">
        <v>45362</v>
      </c>
      <c r="C102" s="8">
        <v>2309799</v>
      </c>
      <c r="D102" s="8" t="s">
        <v>89</v>
      </c>
      <c r="E102" s="8" t="s">
        <v>50</v>
      </c>
      <c r="F102" s="8" t="s">
        <v>94</v>
      </c>
      <c r="G102" s="8" t="s">
        <v>58</v>
      </c>
      <c r="H102" s="8">
        <v>3800</v>
      </c>
      <c r="I102" s="10">
        <v>3210.7</v>
      </c>
      <c r="J102" s="10">
        <v>264.92886744111723</v>
      </c>
      <c r="K102" s="10">
        <v>2649.2886744111725</v>
      </c>
      <c r="L102" s="10">
        <f t="shared" si="15"/>
        <v>3210.7</v>
      </c>
      <c r="M102" s="31">
        <f t="shared" si="16"/>
        <v>0.84492105263157891</v>
      </c>
      <c r="N102" s="11" t="s">
        <v>695</v>
      </c>
      <c r="O102" s="20">
        <v>12900</v>
      </c>
      <c r="P102" s="20">
        <f>O102</f>
        <v>12900</v>
      </c>
      <c r="Q102" s="27"/>
      <c r="R102" s="25" t="s">
        <v>719</v>
      </c>
      <c r="S102" s="7" t="s">
        <v>688</v>
      </c>
      <c r="T102" s="23">
        <f t="shared" si="20"/>
        <v>3210.7</v>
      </c>
      <c r="U102" s="23">
        <f t="shared" si="21"/>
        <v>0</v>
      </c>
    </row>
    <row r="103" spans="1:21" ht="28.5">
      <c r="A103" s="8" t="s">
        <v>324</v>
      </c>
      <c r="B103" s="9">
        <v>45367</v>
      </c>
      <c r="C103" s="8">
        <v>2324795</v>
      </c>
      <c r="D103" s="8" t="s">
        <v>70</v>
      </c>
      <c r="E103" s="8" t="s">
        <v>50</v>
      </c>
      <c r="F103" s="8" t="s">
        <v>68</v>
      </c>
      <c r="G103" s="8" t="s">
        <v>58</v>
      </c>
      <c r="H103" s="8">
        <v>3800</v>
      </c>
      <c r="I103" s="10">
        <v>3373</v>
      </c>
      <c r="J103" s="10">
        <v>338.69113266482685</v>
      </c>
      <c r="K103" s="10">
        <v>3386.9113266482677</v>
      </c>
      <c r="L103" s="10">
        <f t="shared" si="15"/>
        <v>3386.9113266482677</v>
      </c>
      <c r="M103" s="31">
        <f t="shared" si="16"/>
        <v>0.89129245438112303</v>
      </c>
      <c r="N103" s="11" t="s">
        <v>709</v>
      </c>
      <c r="O103" s="20">
        <v>17700</v>
      </c>
      <c r="P103" s="20">
        <f>O103/H103*L103</f>
        <v>15775.876442545879</v>
      </c>
      <c r="Q103" s="33" t="s">
        <v>721</v>
      </c>
      <c r="R103" s="25"/>
      <c r="S103" s="7"/>
      <c r="T103" s="23">
        <f t="shared" si="20"/>
        <v>3386.9113266482677</v>
      </c>
      <c r="U103" s="23">
        <f t="shared" si="21"/>
        <v>0</v>
      </c>
    </row>
    <row r="104" spans="1:21" ht="28.5">
      <c r="A104" s="8" t="s">
        <v>326</v>
      </c>
      <c r="B104" s="9">
        <v>45367</v>
      </c>
      <c r="C104" s="8">
        <v>2324852</v>
      </c>
      <c r="D104" s="2" t="s">
        <v>325</v>
      </c>
      <c r="E104" s="8" t="s">
        <v>50</v>
      </c>
      <c r="F104" s="8" t="s">
        <v>260</v>
      </c>
      <c r="G104" s="8" t="s">
        <v>58</v>
      </c>
      <c r="H104" s="8">
        <v>3800</v>
      </c>
      <c r="I104" s="10">
        <v>2299.1999999999998</v>
      </c>
      <c r="J104" s="10">
        <v>152.93929232947877</v>
      </c>
      <c r="K104" s="10">
        <v>1529.3929232947874</v>
      </c>
      <c r="L104" s="10">
        <f t="shared" si="15"/>
        <v>2299.1999999999998</v>
      </c>
      <c r="M104" s="31">
        <f t="shared" si="16"/>
        <v>0.60505263157894729</v>
      </c>
      <c r="N104" s="11" t="s">
        <v>708</v>
      </c>
      <c r="O104" s="20">
        <v>20400</v>
      </c>
      <c r="P104" s="20">
        <f>O104/H104*L104</f>
        <v>12343.073684210525</v>
      </c>
      <c r="Q104" s="33" t="s">
        <v>721</v>
      </c>
      <c r="R104" s="25"/>
      <c r="S104" s="7"/>
      <c r="T104" s="23">
        <f t="shared" si="20"/>
        <v>2299.1999999999998</v>
      </c>
      <c r="U104" s="23">
        <f t="shared" si="21"/>
        <v>0</v>
      </c>
    </row>
    <row r="105" spans="1:21" ht="28.5">
      <c r="A105" s="8" t="s">
        <v>327</v>
      </c>
      <c r="B105" s="9">
        <v>45367</v>
      </c>
      <c r="C105" s="8">
        <v>2324971</v>
      </c>
      <c r="D105" s="8" t="s">
        <v>111</v>
      </c>
      <c r="E105" s="8" t="s">
        <v>50</v>
      </c>
      <c r="F105" s="8" t="s">
        <v>140</v>
      </c>
      <c r="G105" s="8" t="s">
        <v>72</v>
      </c>
      <c r="H105" s="8">
        <v>800</v>
      </c>
      <c r="I105" s="10">
        <v>812</v>
      </c>
      <c r="J105" s="10">
        <v>22.220162200244733</v>
      </c>
      <c r="K105" s="10">
        <v>222.20162200244732</v>
      </c>
      <c r="L105" s="10">
        <f t="shared" si="15"/>
        <v>812</v>
      </c>
      <c r="M105" s="31">
        <f t="shared" si="16"/>
        <v>1.0149999999999999</v>
      </c>
      <c r="N105" s="11" t="s">
        <v>702</v>
      </c>
      <c r="O105" s="20">
        <v>14798</v>
      </c>
      <c r="P105" s="20">
        <f t="shared" ref="P105:P113" si="22">O105</f>
        <v>14798</v>
      </c>
      <c r="Q105" s="33" t="s">
        <v>720</v>
      </c>
      <c r="R105" s="25"/>
      <c r="S105" s="7"/>
      <c r="T105" s="23">
        <f t="shared" si="20"/>
        <v>812</v>
      </c>
      <c r="U105" s="23">
        <f t="shared" si="21"/>
        <v>0</v>
      </c>
    </row>
    <row r="106" spans="1:21" ht="28.5">
      <c r="A106" s="8" t="s">
        <v>331</v>
      </c>
      <c r="B106" s="9">
        <v>45367</v>
      </c>
      <c r="C106" s="8">
        <v>2325176</v>
      </c>
      <c r="D106" s="8" t="s">
        <v>89</v>
      </c>
      <c r="E106" s="8" t="s">
        <v>50</v>
      </c>
      <c r="F106" s="8" t="s">
        <v>94</v>
      </c>
      <c r="G106" s="8" t="s">
        <v>58</v>
      </c>
      <c r="H106" s="8">
        <v>3800</v>
      </c>
      <c r="I106" s="10">
        <v>1337</v>
      </c>
      <c r="J106" s="10">
        <v>362.4527445672806</v>
      </c>
      <c r="K106" s="10">
        <v>3624.5274456728066</v>
      </c>
      <c r="L106" s="10">
        <f t="shared" si="15"/>
        <v>3624.5274456728066</v>
      </c>
      <c r="M106" s="31">
        <f t="shared" si="16"/>
        <v>0.95382301201915964</v>
      </c>
      <c r="N106" s="11" t="s">
        <v>695</v>
      </c>
      <c r="O106" s="20">
        <v>12900</v>
      </c>
      <c r="P106" s="20">
        <f t="shared" si="22"/>
        <v>12900</v>
      </c>
      <c r="Q106" s="27" t="s">
        <v>721</v>
      </c>
      <c r="R106" s="25"/>
      <c r="S106" s="7"/>
      <c r="T106" s="23">
        <f t="shared" si="20"/>
        <v>3624.5274456728066</v>
      </c>
      <c r="U106" s="23">
        <f t="shared" si="21"/>
        <v>0</v>
      </c>
    </row>
    <row r="107" spans="1:21" ht="28.5">
      <c r="A107" s="8" t="s">
        <v>329</v>
      </c>
      <c r="B107" s="9">
        <v>45367</v>
      </c>
      <c r="C107" s="8">
        <v>2325165</v>
      </c>
      <c r="D107" s="8" t="s">
        <v>89</v>
      </c>
      <c r="E107" s="8" t="s">
        <v>50</v>
      </c>
      <c r="F107" s="8" t="s">
        <v>99</v>
      </c>
      <c r="G107" s="8" t="s">
        <v>58</v>
      </c>
      <c r="H107" s="8">
        <v>3800</v>
      </c>
      <c r="I107" s="10">
        <v>3655.3599999999997</v>
      </c>
      <c r="J107" s="10">
        <v>168.07017729726294</v>
      </c>
      <c r="K107" s="10">
        <v>1680.7017729726294</v>
      </c>
      <c r="L107" s="10">
        <f t="shared" si="15"/>
        <v>3655.3599999999997</v>
      </c>
      <c r="M107" s="31">
        <f t="shared" si="16"/>
        <v>0.96193684210526309</v>
      </c>
      <c r="N107" s="11" t="s">
        <v>695</v>
      </c>
      <c r="O107" s="20">
        <v>12900</v>
      </c>
      <c r="P107" s="20">
        <f t="shared" si="22"/>
        <v>12900</v>
      </c>
      <c r="Q107" s="27" t="s">
        <v>721</v>
      </c>
      <c r="R107" s="25"/>
      <c r="S107" s="7"/>
      <c r="T107" s="23">
        <f t="shared" si="20"/>
        <v>3655.3599999999997</v>
      </c>
      <c r="U107" s="23">
        <f t="shared" si="21"/>
        <v>0</v>
      </c>
    </row>
    <row r="108" spans="1:21">
      <c r="A108" s="8" t="s">
        <v>355</v>
      </c>
      <c r="B108" s="9">
        <v>45369</v>
      </c>
      <c r="C108" s="8" t="s">
        <v>103</v>
      </c>
      <c r="D108" s="8" t="s">
        <v>89</v>
      </c>
      <c r="E108" s="8" t="s">
        <v>50</v>
      </c>
      <c r="F108" s="8" t="s">
        <v>354</v>
      </c>
      <c r="G108" s="8" t="s">
        <v>72</v>
      </c>
      <c r="H108" s="8">
        <v>800</v>
      </c>
      <c r="I108" s="10">
        <v>80</v>
      </c>
      <c r="J108" s="10">
        <v>14.993404986783489</v>
      </c>
      <c r="K108" s="10">
        <v>149.93404986783491</v>
      </c>
      <c r="L108" s="10">
        <f t="shared" si="15"/>
        <v>149.93404986783491</v>
      </c>
      <c r="M108" s="31">
        <f t="shared" si="16"/>
        <v>0.18741756233479365</v>
      </c>
      <c r="N108" s="11" t="s">
        <v>696</v>
      </c>
      <c r="O108" s="20">
        <v>2401</v>
      </c>
      <c r="P108" s="20">
        <f t="shared" si="22"/>
        <v>2401</v>
      </c>
      <c r="Q108" s="34">
        <v>1000011142</v>
      </c>
      <c r="R108" s="25"/>
      <c r="S108" s="7" t="s">
        <v>685</v>
      </c>
      <c r="T108" s="23">
        <f t="shared" si="20"/>
        <v>149.93404986783491</v>
      </c>
      <c r="U108" s="23">
        <f t="shared" si="21"/>
        <v>0</v>
      </c>
    </row>
    <row r="109" spans="1:21" ht="42.75">
      <c r="A109" s="19" t="s">
        <v>311</v>
      </c>
      <c r="B109" s="9">
        <v>45365</v>
      </c>
      <c r="C109" s="8">
        <v>2319118</v>
      </c>
      <c r="D109" s="8" t="s">
        <v>89</v>
      </c>
      <c r="E109" s="8" t="s">
        <v>50</v>
      </c>
      <c r="F109" s="8" t="s">
        <v>180</v>
      </c>
      <c r="G109" s="8" t="s">
        <v>58</v>
      </c>
      <c r="H109" s="8">
        <v>3800</v>
      </c>
      <c r="I109" s="10">
        <v>3489.8</v>
      </c>
      <c r="J109" s="10">
        <v>243.95284079973587</v>
      </c>
      <c r="K109" s="10">
        <v>2439.5284079973585</v>
      </c>
      <c r="L109" s="10">
        <f t="shared" si="15"/>
        <v>3489.8</v>
      </c>
      <c r="M109" s="31">
        <f t="shared" si="16"/>
        <v>0.91836842105263161</v>
      </c>
      <c r="N109" s="11" t="s">
        <v>695</v>
      </c>
      <c r="O109" s="20">
        <v>12900</v>
      </c>
      <c r="P109" s="20">
        <f t="shared" si="22"/>
        <v>12900</v>
      </c>
      <c r="Q109" s="27"/>
      <c r="R109" s="25" t="s">
        <v>719</v>
      </c>
      <c r="S109" s="7" t="s">
        <v>688</v>
      </c>
      <c r="T109" s="23">
        <f t="shared" si="20"/>
        <v>3489.8</v>
      </c>
      <c r="U109" s="23">
        <f t="shared" si="21"/>
        <v>0</v>
      </c>
    </row>
    <row r="110" spans="1:21" ht="24">
      <c r="A110" s="8" t="s">
        <v>348</v>
      </c>
      <c r="B110" s="9">
        <v>45369</v>
      </c>
      <c r="C110" s="8">
        <v>2330496</v>
      </c>
      <c r="D110" s="8" t="s">
        <v>55</v>
      </c>
      <c r="E110" s="8" t="s">
        <v>50</v>
      </c>
      <c r="F110" s="8" t="s">
        <v>104</v>
      </c>
      <c r="G110" s="8" t="s">
        <v>58</v>
      </c>
      <c r="H110" s="8">
        <v>3800</v>
      </c>
      <c r="I110" s="10">
        <v>3630.5</v>
      </c>
      <c r="J110" s="10">
        <v>179.46593635944677</v>
      </c>
      <c r="K110" s="10">
        <v>1794.6593635944675</v>
      </c>
      <c r="L110" s="10">
        <f t="shared" si="15"/>
        <v>3630.5</v>
      </c>
      <c r="M110" s="31">
        <f t="shared" si="16"/>
        <v>0.9553947368421053</v>
      </c>
      <c r="N110" s="11" t="s">
        <v>699</v>
      </c>
      <c r="O110" s="20">
        <v>27700</v>
      </c>
      <c r="P110" s="20">
        <f t="shared" si="22"/>
        <v>27700</v>
      </c>
      <c r="Q110" s="35" t="s">
        <v>721</v>
      </c>
      <c r="R110" s="25"/>
      <c r="S110" s="7"/>
      <c r="T110" s="23">
        <f t="shared" si="20"/>
        <v>3630.5</v>
      </c>
      <c r="U110" s="23">
        <f t="shared" si="21"/>
        <v>0</v>
      </c>
    </row>
    <row r="111" spans="1:21" ht="28.5">
      <c r="A111" s="8" t="s">
        <v>349</v>
      </c>
      <c r="B111" s="9">
        <v>45369</v>
      </c>
      <c r="C111" s="8">
        <v>2330853</v>
      </c>
      <c r="D111" s="8" t="s">
        <v>89</v>
      </c>
      <c r="E111" s="8" t="s">
        <v>50</v>
      </c>
      <c r="F111" s="8" t="s">
        <v>99</v>
      </c>
      <c r="G111" s="8" t="s">
        <v>58</v>
      </c>
      <c r="H111" s="8">
        <v>3800</v>
      </c>
      <c r="I111" s="10">
        <v>3618.7</v>
      </c>
      <c r="J111" s="10">
        <v>221.21507159164955</v>
      </c>
      <c r="K111" s="10">
        <v>2212.1507159164953</v>
      </c>
      <c r="L111" s="10">
        <f t="shared" si="15"/>
        <v>3618.7</v>
      </c>
      <c r="M111" s="31">
        <f t="shared" si="16"/>
        <v>0.95228947368421046</v>
      </c>
      <c r="N111" s="11" t="s">
        <v>695</v>
      </c>
      <c r="O111" s="20">
        <v>12900</v>
      </c>
      <c r="P111" s="20">
        <f t="shared" si="22"/>
        <v>12900</v>
      </c>
      <c r="Q111" s="27" t="s">
        <v>721</v>
      </c>
      <c r="R111" s="25"/>
      <c r="S111" s="7"/>
      <c r="T111" s="23">
        <f t="shared" si="20"/>
        <v>3618.7</v>
      </c>
      <c r="U111" s="23">
        <f t="shared" si="21"/>
        <v>0</v>
      </c>
    </row>
    <row r="112" spans="1:21" ht="28.5">
      <c r="A112" s="8" t="s">
        <v>350</v>
      </c>
      <c r="B112" s="9">
        <v>45369</v>
      </c>
      <c r="C112" s="8">
        <v>2330857</v>
      </c>
      <c r="D112" s="8" t="s">
        <v>89</v>
      </c>
      <c r="E112" s="8" t="s">
        <v>50</v>
      </c>
      <c r="F112" s="8" t="s">
        <v>180</v>
      </c>
      <c r="G112" s="8" t="s">
        <v>58</v>
      </c>
      <c r="H112" s="8">
        <v>3800</v>
      </c>
      <c r="I112" s="10">
        <v>3852.5</v>
      </c>
      <c r="J112" s="10">
        <v>50.099640320162734</v>
      </c>
      <c r="K112" s="10">
        <v>500.99640320162723</v>
      </c>
      <c r="L112" s="10">
        <f t="shared" si="15"/>
        <v>3852.5</v>
      </c>
      <c r="M112" s="31">
        <f t="shared" si="16"/>
        <v>1.0138157894736841</v>
      </c>
      <c r="N112" s="11" t="s">
        <v>695</v>
      </c>
      <c r="O112" s="20">
        <v>12900</v>
      </c>
      <c r="P112" s="20">
        <f t="shared" si="22"/>
        <v>12900</v>
      </c>
      <c r="Q112" s="27" t="s">
        <v>721</v>
      </c>
      <c r="R112" s="25"/>
      <c r="S112" s="7"/>
      <c r="T112" s="23">
        <f t="shared" si="20"/>
        <v>3852.5</v>
      </c>
      <c r="U112" s="23">
        <f t="shared" si="21"/>
        <v>0</v>
      </c>
    </row>
    <row r="113" spans="1:21" ht="28.5">
      <c r="A113" s="8" t="s">
        <v>352</v>
      </c>
      <c r="B113" s="9">
        <v>45369</v>
      </c>
      <c r="C113" s="8">
        <v>2330863</v>
      </c>
      <c r="D113" s="8" t="s">
        <v>89</v>
      </c>
      <c r="E113" s="8" t="s">
        <v>50</v>
      </c>
      <c r="F113" s="8" t="s">
        <v>96</v>
      </c>
      <c r="G113" s="8" t="s">
        <v>58</v>
      </c>
      <c r="H113" s="8">
        <v>3800</v>
      </c>
      <c r="I113" s="10">
        <v>3759</v>
      </c>
      <c r="J113" s="10">
        <v>45.19478684952599</v>
      </c>
      <c r="K113" s="10">
        <v>451.94786849525991</v>
      </c>
      <c r="L113" s="10">
        <f t="shared" si="15"/>
        <v>3759</v>
      </c>
      <c r="M113" s="31">
        <f t="shared" si="16"/>
        <v>0.98921052631578943</v>
      </c>
      <c r="N113" s="11" t="s">
        <v>695</v>
      </c>
      <c r="O113" s="20">
        <v>12900</v>
      </c>
      <c r="P113" s="20">
        <f t="shared" si="22"/>
        <v>12900</v>
      </c>
      <c r="Q113" s="27" t="s">
        <v>720</v>
      </c>
      <c r="R113" s="25"/>
      <c r="S113" s="7"/>
      <c r="T113" s="23">
        <f t="shared" si="20"/>
        <v>3759</v>
      </c>
      <c r="U113" s="23">
        <f t="shared" si="21"/>
        <v>0</v>
      </c>
    </row>
    <row r="114" spans="1:21" ht="28.5">
      <c r="A114" s="8" t="s">
        <v>353</v>
      </c>
      <c r="B114" s="9">
        <v>45369</v>
      </c>
      <c r="C114" s="8">
        <v>2330849</v>
      </c>
      <c r="D114" s="8" t="s">
        <v>89</v>
      </c>
      <c r="E114" s="8" t="s">
        <v>50</v>
      </c>
      <c r="F114" s="8" t="s">
        <v>94</v>
      </c>
      <c r="G114" s="8" t="s">
        <v>58</v>
      </c>
      <c r="H114" s="8">
        <v>3800</v>
      </c>
      <c r="I114" s="10">
        <v>3108.05</v>
      </c>
      <c r="J114" s="10">
        <v>280.6409964385162</v>
      </c>
      <c r="K114" s="10">
        <v>2806.4099643851632</v>
      </c>
      <c r="L114" s="10">
        <f t="shared" si="15"/>
        <v>3108.05</v>
      </c>
      <c r="M114" s="31">
        <f t="shared" si="16"/>
        <v>0.81790789473684211</v>
      </c>
      <c r="N114" s="11" t="s">
        <v>695</v>
      </c>
      <c r="O114" s="20">
        <v>12900</v>
      </c>
      <c r="P114" s="20">
        <f>O114/H114*L114</f>
        <v>10551.011842105265</v>
      </c>
      <c r="Q114" s="27" t="s">
        <v>721</v>
      </c>
      <c r="R114" s="25"/>
      <c r="S114" s="7"/>
      <c r="T114" s="23">
        <f t="shared" si="20"/>
        <v>3108.05</v>
      </c>
      <c r="U114" s="23">
        <f t="shared" si="21"/>
        <v>0</v>
      </c>
    </row>
    <row r="115" spans="1:21" ht="28.5">
      <c r="A115" s="8" t="s">
        <v>357</v>
      </c>
      <c r="B115" s="9">
        <v>45370</v>
      </c>
      <c r="C115" s="8">
        <v>2332981</v>
      </c>
      <c r="D115" s="8" t="s">
        <v>174</v>
      </c>
      <c r="E115" s="8" t="s">
        <v>50</v>
      </c>
      <c r="F115" s="8" t="s">
        <v>122</v>
      </c>
      <c r="G115" s="8" t="s">
        <v>72</v>
      </c>
      <c r="H115" s="8">
        <v>800</v>
      </c>
      <c r="I115" s="10">
        <v>1029.5999999999999</v>
      </c>
      <c r="J115" s="10">
        <v>83.429336243261531</v>
      </c>
      <c r="K115" s="10">
        <v>834.29336243261525</v>
      </c>
      <c r="L115" s="10">
        <f t="shared" si="15"/>
        <v>1029.5999999999999</v>
      </c>
      <c r="M115" s="31">
        <f t="shared" si="16"/>
        <v>1.2869999999999999</v>
      </c>
      <c r="N115" s="11" t="s">
        <v>710</v>
      </c>
      <c r="O115" s="20">
        <v>11200</v>
      </c>
      <c r="P115" s="20">
        <f>O115</f>
        <v>11200</v>
      </c>
      <c r="Q115" s="27" t="s">
        <v>721</v>
      </c>
      <c r="R115" s="25"/>
      <c r="S115" s="7"/>
      <c r="T115" s="23">
        <f t="shared" ref="T115:T146" si="23">MAX(I115,K115)</f>
        <v>1029.5999999999999</v>
      </c>
      <c r="U115" s="23">
        <f t="shared" ref="U115:U146" si="24">L115-T115</f>
        <v>0</v>
      </c>
    </row>
    <row r="116" spans="1:21">
      <c r="A116" s="8" t="s">
        <v>358</v>
      </c>
      <c r="B116" s="9">
        <v>45370</v>
      </c>
      <c r="C116" s="8">
        <v>2333104</v>
      </c>
      <c r="D116" s="8" t="s">
        <v>174</v>
      </c>
      <c r="E116" s="8" t="s">
        <v>50</v>
      </c>
      <c r="F116" s="8" t="s">
        <v>82</v>
      </c>
      <c r="G116" s="8" t="s">
        <v>72</v>
      </c>
      <c r="H116" s="8">
        <v>800</v>
      </c>
      <c r="I116" s="10">
        <v>320.34000000000003</v>
      </c>
      <c r="J116" s="10">
        <v>80.389308839083441</v>
      </c>
      <c r="K116" s="10">
        <v>803.89308839083446</v>
      </c>
      <c r="L116" s="10">
        <f t="shared" si="15"/>
        <v>803.89308839083446</v>
      </c>
      <c r="M116" s="31">
        <f t="shared" si="16"/>
        <v>1.0048663604885431</v>
      </c>
      <c r="N116" s="11" t="s">
        <v>710</v>
      </c>
      <c r="O116" s="20">
        <v>11200</v>
      </c>
      <c r="P116" s="20">
        <f>O116</f>
        <v>11200</v>
      </c>
      <c r="Q116" s="34">
        <v>1000011195</v>
      </c>
      <c r="R116" s="25"/>
      <c r="S116" s="7"/>
      <c r="T116" s="23">
        <f t="shared" si="23"/>
        <v>803.89308839083446</v>
      </c>
      <c r="U116" s="23">
        <f t="shared" si="24"/>
        <v>0</v>
      </c>
    </row>
    <row r="117" spans="1:21" ht="28.5">
      <c r="A117" s="8" t="s">
        <v>359</v>
      </c>
      <c r="B117" s="9">
        <v>45370</v>
      </c>
      <c r="C117" s="8">
        <v>2333333</v>
      </c>
      <c r="D117" s="8" t="s">
        <v>111</v>
      </c>
      <c r="E117" s="8" t="s">
        <v>50</v>
      </c>
      <c r="F117" s="8" t="s">
        <v>140</v>
      </c>
      <c r="G117" s="8" t="s">
        <v>72</v>
      </c>
      <c r="H117" s="8">
        <v>800</v>
      </c>
      <c r="I117" s="10">
        <v>767</v>
      </c>
      <c r="J117" s="10">
        <v>72.398377644406082</v>
      </c>
      <c r="K117" s="10">
        <v>723.98377644406082</v>
      </c>
      <c r="L117" s="10">
        <f t="shared" si="15"/>
        <v>767</v>
      </c>
      <c r="M117" s="31">
        <f t="shared" si="16"/>
        <v>0.95874999999999999</v>
      </c>
      <c r="N117" s="11" t="s">
        <v>702</v>
      </c>
      <c r="O117" s="20">
        <v>14798</v>
      </c>
      <c r="P117" s="20">
        <f>O117</f>
        <v>14798</v>
      </c>
      <c r="Q117" s="33" t="s">
        <v>721</v>
      </c>
      <c r="R117" s="25"/>
      <c r="S117" s="7"/>
      <c r="T117" s="23">
        <f t="shared" si="23"/>
        <v>767</v>
      </c>
      <c r="U117" s="23">
        <f t="shared" si="24"/>
        <v>0</v>
      </c>
    </row>
    <row r="118" spans="1:21" ht="24">
      <c r="A118" s="8" t="s">
        <v>360</v>
      </c>
      <c r="B118" s="9">
        <v>45370</v>
      </c>
      <c r="C118" s="8">
        <v>2333477</v>
      </c>
      <c r="D118" s="8" t="s">
        <v>55</v>
      </c>
      <c r="E118" s="8" t="s">
        <v>50</v>
      </c>
      <c r="F118" s="8" t="s">
        <v>68</v>
      </c>
      <c r="G118" s="8" t="s">
        <v>58</v>
      </c>
      <c r="H118" s="8">
        <v>3800</v>
      </c>
      <c r="I118" s="10">
        <v>3621</v>
      </c>
      <c r="J118" s="10">
        <v>231.42408142148579</v>
      </c>
      <c r="K118" s="10">
        <v>2314.2408142148579</v>
      </c>
      <c r="L118" s="10">
        <f t="shared" si="15"/>
        <v>3621</v>
      </c>
      <c r="M118" s="31">
        <f t="shared" si="16"/>
        <v>0.95289473684210524</v>
      </c>
      <c r="N118" s="11" t="s">
        <v>699</v>
      </c>
      <c r="O118" s="20">
        <v>27700</v>
      </c>
      <c r="P118" s="20">
        <f>O118</f>
        <v>27700</v>
      </c>
      <c r="Q118" s="35" t="s">
        <v>721</v>
      </c>
      <c r="R118" s="25"/>
      <c r="S118" s="7"/>
      <c r="T118" s="23">
        <f t="shared" si="23"/>
        <v>3621</v>
      </c>
      <c r="U118" s="23">
        <f t="shared" si="24"/>
        <v>0</v>
      </c>
    </row>
    <row r="119" spans="1:21">
      <c r="A119" s="8" t="s">
        <v>361</v>
      </c>
      <c r="B119" s="9">
        <v>45370</v>
      </c>
      <c r="C119" s="8">
        <v>2333438</v>
      </c>
      <c r="D119" s="8" t="s">
        <v>55</v>
      </c>
      <c r="E119" s="8" t="s">
        <v>50</v>
      </c>
      <c r="F119" s="8" t="s">
        <v>175</v>
      </c>
      <c r="G119" s="8" t="s">
        <v>58</v>
      </c>
      <c r="H119" s="8">
        <v>3800</v>
      </c>
      <c r="I119" s="10">
        <v>3488.1</v>
      </c>
      <c r="J119" s="10">
        <v>221.9580214607204</v>
      </c>
      <c r="K119" s="10">
        <v>2219.5802146072037</v>
      </c>
      <c r="L119" s="10">
        <f t="shared" si="15"/>
        <v>3488.1</v>
      </c>
      <c r="M119" s="31">
        <f t="shared" si="16"/>
        <v>0.91792105263157897</v>
      </c>
      <c r="N119" s="11" t="s">
        <v>699</v>
      </c>
      <c r="O119" s="20">
        <v>27700</v>
      </c>
      <c r="P119" s="20">
        <f>O119/H119*L119</f>
        <v>25426.413157894738</v>
      </c>
      <c r="Q119" s="32">
        <v>1000011173</v>
      </c>
      <c r="R119" s="25"/>
      <c r="S119" s="7"/>
      <c r="T119" s="23">
        <f t="shared" si="23"/>
        <v>3488.1</v>
      </c>
      <c r="U119" s="23">
        <f t="shared" si="24"/>
        <v>0</v>
      </c>
    </row>
    <row r="120" spans="1:21" ht="42.75">
      <c r="A120" s="19" t="s">
        <v>362</v>
      </c>
      <c r="B120" s="9">
        <v>45370</v>
      </c>
      <c r="C120" s="8">
        <v>2333788</v>
      </c>
      <c r="D120" s="8" t="s">
        <v>89</v>
      </c>
      <c r="E120" s="8" t="s">
        <v>50</v>
      </c>
      <c r="F120" s="8" t="s">
        <v>99</v>
      </c>
      <c r="G120" s="8" t="s">
        <v>58</v>
      </c>
      <c r="H120" s="8">
        <v>3800</v>
      </c>
      <c r="I120" s="10">
        <v>3411.4</v>
      </c>
      <c r="J120" s="10">
        <v>171.77178958817808</v>
      </c>
      <c r="K120" s="10">
        <v>1717.7178958817806</v>
      </c>
      <c r="L120" s="10">
        <f t="shared" si="15"/>
        <v>3411.4</v>
      </c>
      <c r="M120" s="31">
        <f t="shared" si="16"/>
        <v>0.89773684210526317</v>
      </c>
      <c r="N120" s="11" t="s">
        <v>695</v>
      </c>
      <c r="O120" s="20">
        <v>12900</v>
      </c>
      <c r="P120" s="20">
        <f>O120</f>
        <v>12900</v>
      </c>
      <c r="Q120" s="27"/>
      <c r="R120" s="25" t="s">
        <v>719</v>
      </c>
      <c r="S120" s="7" t="s">
        <v>682</v>
      </c>
      <c r="T120" s="23">
        <f t="shared" si="23"/>
        <v>3411.4</v>
      </c>
      <c r="U120" s="23">
        <f t="shared" si="24"/>
        <v>0</v>
      </c>
    </row>
    <row r="121" spans="1:21" ht="28.5">
      <c r="A121" s="8" t="s">
        <v>364</v>
      </c>
      <c r="B121" s="9">
        <v>45370</v>
      </c>
      <c r="C121" s="8">
        <v>2333795</v>
      </c>
      <c r="D121" s="8" t="s">
        <v>89</v>
      </c>
      <c r="E121" s="8" t="s">
        <v>50</v>
      </c>
      <c r="F121" s="8" t="s">
        <v>94</v>
      </c>
      <c r="G121" s="8" t="s">
        <v>58</v>
      </c>
      <c r="H121" s="8">
        <v>3800</v>
      </c>
      <c r="I121" s="10">
        <v>1699.00001</v>
      </c>
      <c r="J121" s="10">
        <v>364.91922653826271</v>
      </c>
      <c r="K121" s="10">
        <v>3649.1922653826273</v>
      </c>
      <c r="L121" s="10">
        <f t="shared" si="15"/>
        <v>3649.1922653826273</v>
      </c>
      <c r="M121" s="31">
        <f t="shared" si="16"/>
        <v>0.96031375404805985</v>
      </c>
      <c r="N121" s="11" t="s">
        <v>695</v>
      </c>
      <c r="O121" s="20">
        <v>12900</v>
      </c>
      <c r="P121" s="20">
        <f>O121</f>
        <v>12900</v>
      </c>
      <c r="Q121" s="27" t="s">
        <v>721</v>
      </c>
      <c r="R121" s="25"/>
      <c r="S121" s="7"/>
      <c r="T121" s="23">
        <f t="shared" si="23"/>
        <v>3649.1922653826273</v>
      </c>
      <c r="U121" s="23">
        <f t="shared" si="24"/>
        <v>0</v>
      </c>
    </row>
    <row r="122" spans="1:21">
      <c r="A122" s="8" t="s">
        <v>365</v>
      </c>
      <c r="B122" s="9">
        <v>45370</v>
      </c>
      <c r="C122" s="8">
        <v>2333814</v>
      </c>
      <c r="D122" s="8" t="s">
        <v>89</v>
      </c>
      <c r="E122" s="8" t="s">
        <v>50</v>
      </c>
      <c r="F122" s="8" t="s">
        <v>180</v>
      </c>
      <c r="G122" s="8" t="s">
        <v>58</v>
      </c>
      <c r="H122" s="8">
        <v>3800</v>
      </c>
      <c r="I122" s="10">
        <v>3670.1</v>
      </c>
      <c r="J122" s="10">
        <v>23.804978307968575</v>
      </c>
      <c r="K122" s="10">
        <v>238.04978307968577</v>
      </c>
      <c r="L122" s="10">
        <f t="shared" si="15"/>
        <v>3670.1</v>
      </c>
      <c r="M122" s="31">
        <f t="shared" si="16"/>
        <v>0.96581578947368418</v>
      </c>
      <c r="N122" s="11" t="s">
        <v>695</v>
      </c>
      <c r="O122" s="20">
        <v>12900</v>
      </c>
      <c r="P122" s="20">
        <f>O122</f>
        <v>12900</v>
      </c>
      <c r="Q122" s="34" t="s">
        <v>723</v>
      </c>
      <c r="R122" s="25"/>
      <c r="S122" s="7"/>
      <c r="T122" s="23">
        <f t="shared" si="23"/>
        <v>3670.1</v>
      </c>
      <c r="U122" s="23">
        <f t="shared" si="24"/>
        <v>0</v>
      </c>
    </row>
    <row r="123" spans="1:21" ht="28.5">
      <c r="A123" s="8" t="s">
        <v>367</v>
      </c>
      <c r="B123" s="9">
        <v>45371</v>
      </c>
      <c r="C123" s="8">
        <v>2335895</v>
      </c>
      <c r="D123" s="8" t="s">
        <v>107</v>
      </c>
      <c r="E123" s="8" t="s">
        <v>50</v>
      </c>
      <c r="F123" s="8" t="s">
        <v>118</v>
      </c>
      <c r="G123" s="8" t="s">
        <v>58</v>
      </c>
      <c r="H123" s="8">
        <v>3800</v>
      </c>
      <c r="I123" s="10">
        <v>803</v>
      </c>
      <c r="J123" s="10">
        <v>334.13695379252994</v>
      </c>
      <c r="K123" s="10">
        <v>3341.369537925299</v>
      </c>
      <c r="L123" s="10">
        <f t="shared" si="15"/>
        <v>3341.369537925299</v>
      </c>
      <c r="M123" s="31">
        <f t="shared" si="16"/>
        <v>0.8793077731382366</v>
      </c>
      <c r="N123" s="11" t="s">
        <v>703</v>
      </c>
      <c r="O123" s="20">
        <v>21800</v>
      </c>
      <c r="P123" s="20">
        <f>O123/H123*L123</f>
        <v>19168.909454413555</v>
      </c>
      <c r="Q123" s="33" t="s">
        <v>721</v>
      </c>
      <c r="R123" s="25"/>
      <c r="S123" s="7"/>
      <c r="T123" s="23">
        <f t="shared" si="23"/>
        <v>3341.369537925299</v>
      </c>
      <c r="U123" s="23">
        <f t="shared" si="24"/>
        <v>0</v>
      </c>
    </row>
    <row r="124" spans="1:21" ht="42.75">
      <c r="A124" s="19" t="s">
        <v>372</v>
      </c>
      <c r="B124" s="9">
        <v>45371</v>
      </c>
      <c r="C124" s="8">
        <v>2336553</v>
      </c>
      <c r="D124" s="8" t="s">
        <v>89</v>
      </c>
      <c r="E124" s="8" t="s">
        <v>50</v>
      </c>
      <c r="F124" s="8" t="s">
        <v>94</v>
      </c>
      <c r="G124" s="8" t="s">
        <v>58</v>
      </c>
      <c r="H124" s="8">
        <v>3800</v>
      </c>
      <c r="I124" s="10">
        <v>1007.5</v>
      </c>
      <c r="J124" s="10">
        <v>352.67905858172765</v>
      </c>
      <c r="K124" s="10">
        <v>3526.790585817279</v>
      </c>
      <c r="L124" s="10">
        <f t="shared" si="15"/>
        <v>3526.790585817279</v>
      </c>
      <c r="M124" s="31">
        <f t="shared" si="16"/>
        <v>0.92810278574138916</v>
      </c>
      <c r="N124" s="11" t="s">
        <v>695</v>
      </c>
      <c r="O124" s="20">
        <v>12900</v>
      </c>
      <c r="P124" s="20">
        <f t="shared" ref="P124:P133" si="25">O124</f>
        <v>12900</v>
      </c>
      <c r="Q124" s="27"/>
      <c r="R124" s="25" t="s">
        <v>719</v>
      </c>
      <c r="S124" s="7" t="s">
        <v>681</v>
      </c>
      <c r="T124" s="23">
        <f t="shared" si="23"/>
        <v>3526.790585817279</v>
      </c>
      <c r="U124" s="23">
        <f t="shared" si="24"/>
        <v>0</v>
      </c>
    </row>
    <row r="125" spans="1:21" ht="42.75">
      <c r="A125" s="19" t="s">
        <v>540</v>
      </c>
      <c r="B125" s="9">
        <v>45374</v>
      </c>
      <c r="C125" s="8">
        <v>2344964</v>
      </c>
      <c r="D125" s="8" t="s">
        <v>89</v>
      </c>
      <c r="E125" s="8" t="s">
        <v>50</v>
      </c>
      <c r="F125" s="8" t="s">
        <v>180</v>
      </c>
      <c r="G125" s="8" t="s">
        <v>58</v>
      </c>
      <c r="H125" s="8">
        <v>3800</v>
      </c>
      <c r="I125" s="10">
        <v>1538</v>
      </c>
      <c r="J125" s="10">
        <v>307.98460987009508</v>
      </c>
      <c r="K125" s="10">
        <v>3079.8460987009494</v>
      </c>
      <c r="L125" s="10">
        <f t="shared" si="15"/>
        <v>3079.8460987009494</v>
      </c>
      <c r="M125" s="31">
        <f t="shared" si="16"/>
        <v>0.81048581544761822</v>
      </c>
      <c r="N125" s="11" t="s">
        <v>695</v>
      </c>
      <c r="O125" s="20">
        <v>12900</v>
      </c>
      <c r="P125" s="20">
        <f t="shared" si="25"/>
        <v>12900</v>
      </c>
      <c r="Q125" s="27"/>
      <c r="R125" s="25" t="s">
        <v>719</v>
      </c>
      <c r="S125" s="7" t="s">
        <v>681</v>
      </c>
      <c r="T125" s="23">
        <f t="shared" si="23"/>
        <v>3079.8460987009494</v>
      </c>
      <c r="U125" s="23">
        <f t="shared" si="24"/>
        <v>0</v>
      </c>
    </row>
    <row r="126" spans="1:21">
      <c r="A126" s="8" t="s">
        <v>373</v>
      </c>
      <c r="B126" s="9">
        <v>45371</v>
      </c>
      <c r="C126" s="8">
        <v>2336566</v>
      </c>
      <c r="D126" s="8" t="s">
        <v>89</v>
      </c>
      <c r="E126" s="8" t="s">
        <v>50</v>
      </c>
      <c r="F126" s="8" t="s">
        <v>180</v>
      </c>
      <c r="G126" s="8" t="s">
        <v>58</v>
      </c>
      <c r="H126" s="8">
        <v>3800</v>
      </c>
      <c r="I126" s="10">
        <v>1516.65</v>
      </c>
      <c r="J126" s="10">
        <v>373.60045344026616</v>
      </c>
      <c r="K126" s="10">
        <v>3736.0045344026607</v>
      </c>
      <c r="L126" s="10">
        <f t="shared" si="15"/>
        <v>3736.0045344026607</v>
      </c>
      <c r="M126" s="31">
        <f t="shared" si="16"/>
        <v>0.98315908800070018</v>
      </c>
      <c r="N126" s="11" t="s">
        <v>695</v>
      </c>
      <c r="O126" s="20">
        <v>12900</v>
      </c>
      <c r="P126" s="20">
        <f t="shared" si="25"/>
        <v>12900</v>
      </c>
      <c r="Q126" s="34">
        <v>1000011145</v>
      </c>
      <c r="R126" s="25"/>
      <c r="S126" s="7"/>
      <c r="T126" s="23">
        <f t="shared" si="23"/>
        <v>3736.0045344026607</v>
      </c>
      <c r="U126" s="23">
        <f t="shared" si="24"/>
        <v>0</v>
      </c>
    </row>
    <row r="127" spans="1:21">
      <c r="A127" s="8" t="s">
        <v>374</v>
      </c>
      <c r="B127" s="9">
        <v>45371</v>
      </c>
      <c r="C127" s="8">
        <v>2336569</v>
      </c>
      <c r="D127" s="8" t="s">
        <v>89</v>
      </c>
      <c r="E127" s="8" t="s">
        <v>50</v>
      </c>
      <c r="F127" s="8" t="s">
        <v>96</v>
      </c>
      <c r="G127" s="8" t="s">
        <v>58</v>
      </c>
      <c r="H127" s="8">
        <v>3800</v>
      </c>
      <c r="I127" s="10">
        <v>1612</v>
      </c>
      <c r="J127" s="10">
        <v>363.07739031707274</v>
      </c>
      <c r="K127" s="10">
        <v>3630.7739031707274</v>
      </c>
      <c r="L127" s="10">
        <f t="shared" si="15"/>
        <v>3630.7739031707274</v>
      </c>
      <c r="M127" s="31">
        <f t="shared" si="16"/>
        <v>0.95546681662387567</v>
      </c>
      <c r="N127" s="11" t="s">
        <v>695</v>
      </c>
      <c r="O127" s="20">
        <v>12900</v>
      </c>
      <c r="P127" s="20">
        <f t="shared" si="25"/>
        <v>12900</v>
      </c>
      <c r="Q127" s="34">
        <v>1000011146</v>
      </c>
      <c r="R127" s="25"/>
      <c r="S127" s="7"/>
      <c r="T127" s="23">
        <f t="shared" si="23"/>
        <v>3630.7739031707274</v>
      </c>
      <c r="U127" s="23">
        <f t="shared" si="24"/>
        <v>0</v>
      </c>
    </row>
    <row r="128" spans="1:21">
      <c r="A128" s="8" t="s">
        <v>370</v>
      </c>
      <c r="B128" s="9">
        <v>45371</v>
      </c>
      <c r="C128" s="8">
        <v>2336541</v>
      </c>
      <c r="D128" s="8" t="s">
        <v>89</v>
      </c>
      <c r="E128" s="8" t="s">
        <v>50</v>
      </c>
      <c r="F128" s="8" t="s">
        <v>99</v>
      </c>
      <c r="G128" s="8" t="s">
        <v>58</v>
      </c>
      <c r="H128" s="8">
        <v>3800</v>
      </c>
      <c r="I128" s="10">
        <v>3616.36</v>
      </c>
      <c r="J128" s="10">
        <v>134.18176809920595</v>
      </c>
      <c r="K128" s="10">
        <v>1341.8176809920594</v>
      </c>
      <c r="L128" s="10">
        <f t="shared" si="15"/>
        <v>3616.36</v>
      </c>
      <c r="M128" s="31">
        <f t="shared" si="16"/>
        <v>0.95167368421052634</v>
      </c>
      <c r="N128" s="11" t="s">
        <v>695</v>
      </c>
      <c r="O128" s="20">
        <v>12900</v>
      </c>
      <c r="P128" s="20">
        <f t="shared" si="25"/>
        <v>12900</v>
      </c>
      <c r="Q128" s="34">
        <v>1000011147</v>
      </c>
      <c r="R128" s="25"/>
      <c r="S128" s="7"/>
      <c r="T128" s="23">
        <f t="shared" si="23"/>
        <v>3616.36</v>
      </c>
      <c r="U128" s="23">
        <f t="shared" si="24"/>
        <v>0</v>
      </c>
    </row>
    <row r="129" spans="1:21" ht="28.5">
      <c r="A129" s="8" t="s">
        <v>469</v>
      </c>
      <c r="B129" s="9">
        <v>45372</v>
      </c>
      <c r="C129" s="8">
        <v>2338826</v>
      </c>
      <c r="D129" s="8" t="s">
        <v>111</v>
      </c>
      <c r="E129" s="8" t="s">
        <v>50</v>
      </c>
      <c r="F129" s="8" t="s">
        <v>113</v>
      </c>
      <c r="G129" s="8" t="s">
        <v>58</v>
      </c>
      <c r="H129" s="8">
        <v>3800</v>
      </c>
      <c r="I129" s="10">
        <v>2645</v>
      </c>
      <c r="J129" s="10">
        <v>377.2924248283266</v>
      </c>
      <c r="K129" s="10">
        <v>3772.9242482832656</v>
      </c>
      <c r="L129" s="10">
        <f t="shared" si="15"/>
        <v>3772.9242482832656</v>
      </c>
      <c r="M129" s="31">
        <f t="shared" si="16"/>
        <v>0.99287480217980673</v>
      </c>
      <c r="N129" s="11" t="s">
        <v>701</v>
      </c>
      <c r="O129" s="20">
        <v>36500</v>
      </c>
      <c r="P129" s="20">
        <f t="shared" si="25"/>
        <v>36500</v>
      </c>
      <c r="Q129" s="33" t="s">
        <v>720</v>
      </c>
      <c r="R129" s="25"/>
      <c r="S129" s="7"/>
      <c r="T129" s="23">
        <f t="shared" si="23"/>
        <v>3772.9242482832656</v>
      </c>
      <c r="U129" s="23">
        <f t="shared" si="24"/>
        <v>0</v>
      </c>
    </row>
    <row r="130" spans="1:21" ht="42.75">
      <c r="A130" s="19" t="s">
        <v>575</v>
      </c>
      <c r="B130" s="9">
        <v>45377</v>
      </c>
      <c r="C130" s="8">
        <v>2359695</v>
      </c>
      <c r="D130" s="8" t="s">
        <v>89</v>
      </c>
      <c r="E130" s="8" t="s">
        <v>50</v>
      </c>
      <c r="F130" s="8" t="s">
        <v>180</v>
      </c>
      <c r="G130" s="8" t="s">
        <v>58</v>
      </c>
      <c r="H130" s="8">
        <v>3800</v>
      </c>
      <c r="I130" s="10">
        <v>1578</v>
      </c>
      <c r="J130" s="10">
        <v>352.66436768213981</v>
      </c>
      <c r="K130" s="10">
        <v>3526.6436768213985</v>
      </c>
      <c r="L130" s="10">
        <f t="shared" si="15"/>
        <v>3526.6436768213985</v>
      </c>
      <c r="M130" s="31">
        <f t="shared" si="16"/>
        <v>0.92806412547931538</v>
      </c>
      <c r="N130" s="11" t="s">
        <v>695</v>
      </c>
      <c r="O130" s="20">
        <v>12900</v>
      </c>
      <c r="P130" s="20">
        <f t="shared" si="25"/>
        <v>12900</v>
      </c>
      <c r="Q130" s="27"/>
      <c r="R130" s="25" t="s">
        <v>719</v>
      </c>
      <c r="S130" s="7" t="s">
        <v>679</v>
      </c>
      <c r="T130" s="23">
        <f t="shared" si="23"/>
        <v>3526.6436768213985</v>
      </c>
      <c r="U130" s="23">
        <f t="shared" si="24"/>
        <v>0</v>
      </c>
    </row>
    <row r="131" spans="1:21" ht="24">
      <c r="A131" s="8" t="s">
        <v>490</v>
      </c>
      <c r="B131" s="9">
        <v>45372</v>
      </c>
      <c r="C131" s="8">
        <v>2338937</v>
      </c>
      <c r="D131" s="8" t="s">
        <v>55</v>
      </c>
      <c r="E131" s="8" t="s">
        <v>50</v>
      </c>
      <c r="F131" s="8" t="s">
        <v>158</v>
      </c>
      <c r="G131" s="8" t="s">
        <v>58</v>
      </c>
      <c r="H131" s="8">
        <v>3800</v>
      </c>
      <c r="I131" s="10">
        <v>4237.5</v>
      </c>
      <c r="J131" s="10">
        <v>186.06472824484368</v>
      </c>
      <c r="K131" s="10">
        <v>1860.6472824484365</v>
      </c>
      <c r="L131" s="10">
        <f t="shared" ref="L131:L194" si="26">MAX(I131:K131)</f>
        <v>4237.5</v>
      </c>
      <c r="M131" s="31">
        <f t="shared" ref="M131:M194" si="27">L131/H131</f>
        <v>1.1151315789473684</v>
      </c>
      <c r="N131" s="11" t="s">
        <v>699</v>
      </c>
      <c r="O131" s="20">
        <v>27700</v>
      </c>
      <c r="P131" s="20">
        <f t="shared" si="25"/>
        <v>27700</v>
      </c>
      <c r="Q131" s="35" t="s">
        <v>721</v>
      </c>
      <c r="R131" s="25"/>
      <c r="S131" s="7"/>
      <c r="T131" s="23">
        <f t="shared" si="23"/>
        <v>4237.5</v>
      </c>
      <c r="U131" s="23">
        <f t="shared" si="24"/>
        <v>0</v>
      </c>
    </row>
    <row r="132" spans="1:21" ht="24">
      <c r="A132" s="8" t="s">
        <v>491</v>
      </c>
      <c r="B132" s="9">
        <v>45372</v>
      </c>
      <c r="C132" s="8">
        <v>2339094</v>
      </c>
      <c r="D132" s="8" t="s">
        <v>55</v>
      </c>
      <c r="E132" s="8" t="s">
        <v>50</v>
      </c>
      <c r="F132" s="8" t="s">
        <v>78</v>
      </c>
      <c r="G132" s="8" t="s">
        <v>58</v>
      </c>
      <c r="H132" s="8">
        <v>3800</v>
      </c>
      <c r="I132" s="10">
        <v>3638.05</v>
      </c>
      <c r="J132" s="10">
        <v>275.69348285561432</v>
      </c>
      <c r="K132" s="10">
        <v>2756.9348285561427</v>
      </c>
      <c r="L132" s="10">
        <f t="shared" si="26"/>
        <v>3638.05</v>
      </c>
      <c r="M132" s="31">
        <f t="shared" si="27"/>
        <v>0.95738157894736842</v>
      </c>
      <c r="N132" s="11" t="s">
        <v>699</v>
      </c>
      <c r="O132" s="20">
        <v>27700</v>
      </c>
      <c r="P132" s="20">
        <f t="shared" si="25"/>
        <v>27700</v>
      </c>
      <c r="Q132" s="35" t="s">
        <v>721</v>
      </c>
      <c r="R132" s="25"/>
      <c r="S132" s="7"/>
      <c r="T132" s="23">
        <f t="shared" si="23"/>
        <v>3638.05</v>
      </c>
      <c r="U132" s="23">
        <f t="shared" si="24"/>
        <v>0</v>
      </c>
    </row>
    <row r="133" spans="1:21">
      <c r="A133" s="8" t="s">
        <v>505</v>
      </c>
      <c r="B133" s="9">
        <v>45372</v>
      </c>
      <c r="C133" s="8">
        <v>2339179</v>
      </c>
      <c r="D133" s="8" t="s">
        <v>55</v>
      </c>
      <c r="E133" s="8" t="s">
        <v>50</v>
      </c>
      <c r="F133" s="8" t="s">
        <v>82</v>
      </c>
      <c r="G133" s="8" t="s">
        <v>72</v>
      </c>
      <c r="H133" s="8">
        <v>800</v>
      </c>
      <c r="I133" s="10">
        <v>849.85</v>
      </c>
      <c r="J133" s="10">
        <v>47.997075945947373</v>
      </c>
      <c r="K133" s="10">
        <v>479.97075945947392</v>
      </c>
      <c r="L133" s="10">
        <f t="shared" si="26"/>
        <v>849.85</v>
      </c>
      <c r="M133" s="31">
        <f t="shared" si="27"/>
        <v>1.0623125</v>
      </c>
      <c r="N133" s="11" t="s">
        <v>700</v>
      </c>
      <c r="O133" s="20">
        <v>15600</v>
      </c>
      <c r="P133" s="20">
        <f t="shared" si="25"/>
        <v>15600</v>
      </c>
      <c r="Q133" s="34">
        <v>1000011174</v>
      </c>
      <c r="R133" s="25"/>
      <c r="S133" s="7"/>
      <c r="T133" s="23">
        <f t="shared" si="23"/>
        <v>849.85</v>
      </c>
      <c r="U133" s="23">
        <f t="shared" si="24"/>
        <v>0</v>
      </c>
    </row>
    <row r="134" spans="1:21" ht="28.5">
      <c r="A134" s="8" t="s">
        <v>506</v>
      </c>
      <c r="B134" s="9">
        <v>45372</v>
      </c>
      <c r="C134" s="8">
        <v>2339487</v>
      </c>
      <c r="D134" s="8" t="s">
        <v>89</v>
      </c>
      <c r="E134" s="8" t="s">
        <v>50</v>
      </c>
      <c r="F134" s="8" t="s">
        <v>96</v>
      </c>
      <c r="G134" s="8" t="s">
        <v>58</v>
      </c>
      <c r="H134" s="8">
        <v>3800</v>
      </c>
      <c r="I134" s="10">
        <v>3536</v>
      </c>
      <c r="J134" s="10">
        <v>140.34265816995895</v>
      </c>
      <c r="K134" s="10">
        <v>1403.426581699589</v>
      </c>
      <c r="L134" s="10">
        <f t="shared" si="26"/>
        <v>3536</v>
      </c>
      <c r="M134" s="31">
        <f t="shared" si="27"/>
        <v>0.93052631578947365</v>
      </c>
      <c r="N134" s="11" t="s">
        <v>695</v>
      </c>
      <c r="O134" s="20">
        <v>12900</v>
      </c>
      <c r="P134" s="20">
        <f>O134/H134*L134</f>
        <v>12003.789473684212</v>
      </c>
      <c r="Q134" s="27" t="s">
        <v>721</v>
      </c>
      <c r="R134" s="25"/>
      <c r="S134" s="7"/>
      <c r="T134" s="23">
        <f t="shared" si="23"/>
        <v>3536</v>
      </c>
      <c r="U134" s="23">
        <f t="shared" si="24"/>
        <v>0</v>
      </c>
    </row>
    <row r="135" spans="1:21" ht="28.5">
      <c r="A135" s="8" t="s">
        <v>508</v>
      </c>
      <c r="B135" s="9">
        <v>45372</v>
      </c>
      <c r="C135" s="8">
        <v>2339481</v>
      </c>
      <c r="D135" s="8" t="s">
        <v>89</v>
      </c>
      <c r="E135" s="8" t="s">
        <v>50</v>
      </c>
      <c r="F135" s="8" t="s">
        <v>180</v>
      </c>
      <c r="G135" s="8" t="s">
        <v>58</v>
      </c>
      <c r="H135" s="8">
        <v>3800</v>
      </c>
      <c r="I135" s="10">
        <v>1628</v>
      </c>
      <c r="J135" s="10">
        <v>347.58654299471868</v>
      </c>
      <c r="K135" s="10">
        <v>3475.8654299471873</v>
      </c>
      <c r="L135" s="10">
        <f t="shared" si="26"/>
        <v>3475.8654299471873</v>
      </c>
      <c r="M135" s="31">
        <f t="shared" si="27"/>
        <v>0.9147014289334704</v>
      </c>
      <c r="N135" s="11" t="s">
        <v>695</v>
      </c>
      <c r="O135" s="20">
        <v>12900</v>
      </c>
      <c r="P135" s="20">
        <f>O135/H135*L135</f>
        <v>11799.648433241768</v>
      </c>
      <c r="Q135" s="27" t="s">
        <v>721</v>
      </c>
      <c r="R135" s="25"/>
      <c r="S135" s="7"/>
      <c r="T135" s="23">
        <f t="shared" si="23"/>
        <v>3475.8654299471873</v>
      </c>
      <c r="U135" s="23">
        <f t="shared" si="24"/>
        <v>0</v>
      </c>
    </row>
    <row r="136" spans="1:21">
      <c r="A136" s="8" t="s">
        <v>507</v>
      </c>
      <c r="B136" s="9">
        <v>45372</v>
      </c>
      <c r="C136" s="8">
        <v>2339486</v>
      </c>
      <c r="D136" s="8" t="s">
        <v>89</v>
      </c>
      <c r="E136" s="8" t="s">
        <v>50</v>
      </c>
      <c r="F136" s="8" t="s">
        <v>94</v>
      </c>
      <c r="G136" s="8" t="s">
        <v>58</v>
      </c>
      <c r="H136" s="8">
        <v>3800</v>
      </c>
      <c r="I136" s="10">
        <v>3642</v>
      </c>
      <c r="J136" s="10">
        <v>163.14639516754158</v>
      </c>
      <c r="K136" s="10">
        <v>1631.463951675416</v>
      </c>
      <c r="L136" s="10">
        <f t="shared" si="26"/>
        <v>3642</v>
      </c>
      <c r="M136" s="31">
        <f t="shared" si="27"/>
        <v>0.95842105263157895</v>
      </c>
      <c r="N136" s="11" t="s">
        <v>695</v>
      </c>
      <c r="O136" s="20">
        <v>12900</v>
      </c>
      <c r="P136" s="20">
        <f t="shared" ref="P136:P144" si="28">O136</f>
        <v>12900</v>
      </c>
      <c r="Q136" s="34">
        <v>1000011149</v>
      </c>
      <c r="R136" s="25"/>
      <c r="S136" s="7"/>
      <c r="T136" s="23">
        <f t="shared" si="23"/>
        <v>3642</v>
      </c>
      <c r="U136" s="23">
        <f t="shared" si="24"/>
        <v>0</v>
      </c>
    </row>
    <row r="137" spans="1:21">
      <c r="A137" s="8" t="s">
        <v>651</v>
      </c>
      <c r="B137" s="9">
        <v>45373</v>
      </c>
      <c r="C137" s="8">
        <v>2342069</v>
      </c>
      <c r="D137" s="8" t="s">
        <v>89</v>
      </c>
      <c r="E137" s="8" t="s">
        <v>50</v>
      </c>
      <c r="F137" s="8" t="s">
        <v>180</v>
      </c>
      <c r="G137" s="8" t="s">
        <v>58</v>
      </c>
      <c r="H137" s="8">
        <v>3800</v>
      </c>
      <c r="I137" s="10">
        <v>3632.25</v>
      </c>
      <c r="J137" s="10">
        <v>197.3761476647297</v>
      </c>
      <c r="K137" s="10">
        <v>1973.7614766472966</v>
      </c>
      <c r="L137" s="10">
        <f t="shared" si="26"/>
        <v>3632.25</v>
      </c>
      <c r="M137" s="31">
        <f t="shared" si="27"/>
        <v>0.95585526315789471</v>
      </c>
      <c r="N137" s="11" t="s">
        <v>695</v>
      </c>
      <c r="O137" s="20">
        <v>12900</v>
      </c>
      <c r="P137" s="20">
        <f t="shared" si="28"/>
        <v>12900</v>
      </c>
      <c r="Q137" s="34">
        <v>1000011150</v>
      </c>
      <c r="R137" s="25"/>
      <c r="S137" s="7"/>
      <c r="T137" s="23">
        <f t="shared" si="23"/>
        <v>3632.25</v>
      </c>
      <c r="U137" s="23">
        <f t="shared" si="24"/>
        <v>0</v>
      </c>
    </row>
    <row r="138" spans="1:21" ht="28.5">
      <c r="A138" s="8" t="s">
        <v>652</v>
      </c>
      <c r="B138" s="9">
        <v>45373</v>
      </c>
      <c r="C138" s="8">
        <v>2342073</v>
      </c>
      <c r="D138" s="8" t="s">
        <v>111</v>
      </c>
      <c r="E138" s="8" t="s">
        <v>50</v>
      </c>
      <c r="F138" s="8" t="s">
        <v>175</v>
      </c>
      <c r="G138" s="8" t="s">
        <v>58</v>
      </c>
      <c r="H138" s="8">
        <v>3800</v>
      </c>
      <c r="I138" s="10">
        <v>1353</v>
      </c>
      <c r="J138" s="10">
        <v>464.51830350091905</v>
      </c>
      <c r="K138" s="10">
        <v>4645.1830350091914</v>
      </c>
      <c r="L138" s="10">
        <f t="shared" si="26"/>
        <v>4645.1830350091914</v>
      </c>
      <c r="M138" s="31">
        <f t="shared" si="27"/>
        <v>1.2224165881603135</v>
      </c>
      <c r="N138" s="11" t="s">
        <v>701</v>
      </c>
      <c r="O138" s="20">
        <v>36500</v>
      </c>
      <c r="P138" s="20">
        <f t="shared" si="28"/>
        <v>36500</v>
      </c>
      <c r="Q138" s="33" t="s">
        <v>721</v>
      </c>
      <c r="R138" s="25"/>
      <c r="S138" s="7"/>
      <c r="T138" s="23">
        <f t="shared" si="23"/>
        <v>4645.1830350091914</v>
      </c>
      <c r="U138" s="23">
        <f t="shared" si="24"/>
        <v>0</v>
      </c>
    </row>
    <row r="139" spans="1:21" ht="24">
      <c r="A139" s="8" t="s">
        <v>538</v>
      </c>
      <c r="B139" s="9">
        <v>45374</v>
      </c>
      <c r="C139" s="8">
        <v>2344695</v>
      </c>
      <c r="D139" s="8" t="s">
        <v>55</v>
      </c>
      <c r="E139" s="8" t="s">
        <v>50</v>
      </c>
      <c r="F139" s="8" t="s">
        <v>158</v>
      </c>
      <c r="G139" s="8" t="s">
        <v>58</v>
      </c>
      <c r="H139" s="8">
        <v>3800</v>
      </c>
      <c r="I139" s="10">
        <v>3631.78</v>
      </c>
      <c r="J139" s="10">
        <v>152.89299119527772</v>
      </c>
      <c r="K139" s="10">
        <v>1528.9299119527773</v>
      </c>
      <c r="L139" s="10">
        <f t="shared" si="26"/>
        <v>3631.78</v>
      </c>
      <c r="M139" s="31">
        <f t="shared" si="27"/>
        <v>0.95573157894736849</v>
      </c>
      <c r="N139" s="11" t="s">
        <v>699</v>
      </c>
      <c r="O139" s="20">
        <v>27700</v>
      </c>
      <c r="P139" s="20">
        <f t="shared" si="28"/>
        <v>27700</v>
      </c>
      <c r="Q139" s="35" t="s">
        <v>721</v>
      </c>
      <c r="R139" s="25"/>
      <c r="S139" s="7"/>
      <c r="T139" s="23">
        <f t="shared" si="23"/>
        <v>3631.78</v>
      </c>
      <c r="U139" s="23">
        <f t="shared" si="24"/>
        <v>0</v>
      </c>
    </row>
    <row r="140" spans="1:21" ht="42.75">
      <c r="A140" s="19" t="s">
        <v>576</v>
      </c>
      <c r="B140" s="9">
        <v>45377</v>
      </c>
      <c r="C140" s="8">
        <v>2359634</v>
      </c>
      <c r="D140" s="8" t="s">
        <v>89</v>
      </c>
      <c r="E140" s="8" t="s">
        <v>50</v>
      </c>
      <c r="F140" s="8" t="s">
        <v>99</v>
      </c>
      <c r="G140" s="8" t="s">
        <v>58</v>
      </c>
      <c r="H140" s="8">
        <v>3800</v>
      </c>
      <c r="I140" s="10">
        <v>640.6</v>
      </c>
      <c r="J140" s="10">
        <v>335.61204724395543</v>
      </c>
      <c r="K140" s="10">
        <v>3356.1204724395552</v>
      </c>
      <c r="L140" s="10">
        <f t="shared" si="26"/>
        <v>3356.1204724395552</v>
      </c>
      <c r="M140" s="31">
        <f t="shared" si="27"/>
        <v>0.8831895980104093</v>
      </c>
      <c r="N140" s="11" t="s">
        <v>695</v>
      </c>
      <c r="O140" s="20">
        <v>12900</v>
      </c>
      <c r="P140" s="20">
        <f t="shared" si="28"/>
        <v>12900</v>
      </c>
      <c r="Q140" s="27"/>
      <c r="R140" s="25" t="s">
        <v>719</v>
      </c>
      <c r="S140" s="7" t="s">
        <v>678</v>
      </c>
      <c r="T140" s="23">
        <f t="shared" si="23"/>
        <v>3356.1204724395552</v>
      </c>
      <c r="U140" s="23">
        <f t="shared" si="24"/>
        <v>0</v>
      </c>
    </row>
    <row r="141" spans="1:21" ht="57">
      <c r="A141" s="8" t="s">
        <v>577</v>
      </c>
      <c r="B141" s="9">
        <v>45377</v>
      </c>
      <c r="C141" s="8">
        <v>2359802</v>
      </c>
      <c r="D141" s="8" t="s">
        <v>89</v>
      </c>
      <c r="E141" s="8" t="s">
        <v>50</v>
      </c>
      <c r="F141" s="8" t="s">
        <v>96</v>
      </c>
      <c r="G141" s="8" t="s">
        <v>58</v>
      </c>
      <c r="H141" s="8">
        <v>3800</v>
      </c>
      <c r="I141" s="10">
        <v>3601.35</v>
      </c>
      <c r="J141" s="10">
        <v>219.65051808686346</v>
      </c>
      <c r="K141" s="10">
        <v>2196.5051808686349</v>
      </c>
      <c r="L141" s="10">
        <f t="shared" si="26"/>
        <v>3601.35</v>
      </c>
      <c r="M141" s="31">
        <f t="shared" si="27"/>
        <v>0.94772368421052633</v>
      </c>
      <c r="N141" s="11" t="s">
        <v>695</v>
      </c>
      <c r="O141" s="20">
        <v>12900</v>
      </c>
      <c r="P141" s="20">
        <f t="shared" si="28"/>
        <v>12900</v>
      </c>
      <c r="Q141" s="27" t="s">
        <v>724</v>
      </c>
      <c r="R141" s="25"/>
      <c r="S141" s="7"/>
      <c r="T141" s="23">
        <f t="shared" si="23"/>
        <v>3601.35</v>
      </c>
      <c r="U141" s="23">
        <f t="shared" si="24"/>
        <v>0</v>
      </c>
    </row>
    <row r="142" spans="1:21">
      <c r="A142" s="8" t="s">
        <v>541</v>
      </c>
      <c r="B142" s="9">
        <v>45374</v>
      </c>
      <c r="C142" s="8">
        <v>2344940</v>
      </c>
      <c r="D142" s="8" t="s">
        <v>89</v>
      </c>
      <c r="E142" s="8" t="s">
        <v>50</v>
      </c>
      <c r="F142" s="8" t="s">
        <v>99</v>
      </c>
      <c r="G142" s="8" t="s">
        <v>58</v>
      </c>
      <c r="H142" s="8">
        <v>3800</v>
      </c>
      <c r="I142" s="10">
        <v>3668.5</v>
      </c>
      <c r="J142" s="10">
        <v>160.11261845862097</v>
      </c>
      <c r="K142" s="10">
        <v>1601.1261845862095</v>
      </c>
      <c r="L142" s="10">
        <f t="shared" si="26"/>
        <v>3668.5</v>
      </c>
      <c r="M142" s="31">
        <f t="shared" si="27"/>
        <v>0.96539473684210531</v>
      </c>
      <c r="N142" s="11" t="s">
        <v>695</v>
      </c>
      <c r="O142" s="20">
        <v>12900</v>
      </c>
      <c r="P142" s="20">
        <f t="shared" si="28"/>
        <v>12900</v>
      </c>
      <c r="Q142" s="34">
        <v>1000011151</v>
      </c>
      <c r="R142" s="25"/>
      <c r="S142" s="7"/>
      <c r="T142" s="23">
        <f t="shared" si="23"/>
        <v>3668.5</v>
      </c>
      <c r="U142" s="23">
        <f t="shared" si="24"/>
        <v>0</v>
      </c>
    </row>
    <row r="143" spans="1:21" ht="28.5">
      <c r="A143" s="8" t="s">
        <v>542</v>
      </c>
      <c r="B143" s="9">
        <v>45374</v>
      </c>
      <c r="C143" s="8">
        <v>2344948</v>
      </c>
      <c r="D143" s="8" t="s">
        <v>89</v>
      </c>
      <c r="E143" s="8" t="s">
        <v>50</v>
      </c>
      <c r="F143" s="8" t="s">
        <v>94</v>
      </c>
      <c r="G143" s="8" t="s">
        <v>58</v>
      </c>
      <c r="H143" s="8">
        <v>3800</v>
      </c>
      <c r="I143" s="10">
        <v>1347</v>
      </c>
      <c r="J143" s="10">
        <v>370.21709688754225</v>
      </c>
      <c r="K143" s="10">
        <v>3702.1709688754222</v>
      </c>
      <c r="L143" s="10">
        <f t="shared" si="26"/>
        <v>3702.1709688754222</v>
      </c>
      <c r="M143" s="31">
        <f t="shared" si="27"/>
        <v>0.97425551812511113</v>
      </c>
      <c r="N143" s="11" t="s">
        <v>695</v>
      </c>
      <c r="O143" s="20">
        <v>12900</v>
      </c>
      <c r="P143" s="20">
        <f t="shared" si="28"/>
        <v>12900</v>
      </c>
      <c r="Q143" s="27" t="s">
        <v>721</v>
      </c>
      <c r="R143" s="25"/>
      <c r="S143" s="7"/>
      <c r="T143" s="23">
        <f t="shared" si="23"/>
        <v>3702.1709688754222</v>
      </c>
      <c r="U143" s="23">
        <f t="shared" si="24"/>
        <v>0</v>
      </c>
    </row>
    <row r="144" spans="1:21">
      <c r="A144" s="8" t="s">
        <v>543</v>
      </c>
      <c r="B144" s="9">
        <v>45374</v>
      </c>
      <c r="C144" s="8">
        <v>2344950</v>
      </c>
      <c r="D144" s="8" t="s">
        <v>89</v>
      </c>
      <c r="E144" s="8" t="s">
        <v>50</v>
      </c>
      <c r="F144" s="8" t="s">
        <v>96</v>
      </c>
      <c r="G144" s="8" t="s">
        <v>58</v>
      </c>
      <c r="H144" s="8">
        <v>3800</v>
      </c>
      <c r="I144" s="10">
        <v>3680.5</v>
      </c>
      <c r="J144" s="10">
        <v>259.01182511472848</v>
      </c>
      <c r="K144" s="10">
        <v>2590.1182511472853</v>
      </c>
      <c r="L144" s="10">
        <f t="shared" si="26"/>
        <v>3680.5</v>
      </c>
      <c r="M144" s="31">
        <f t="shared" si="27"/>
        <v>0.96855263157894733</v>
      </c>
      <c r="N144" s="11" t="s">
        <v>695</v>
      </c>
      <c r="O144" s="20">
        <v>12900</v>
      </c>
      <c r="P144" s="20">
        <f t="shared" si="28"/>
        <v>12900</v>
      </c>
      <c r="Q144" s="34">
        <v>1000011152</v>
      </c>
      <c r="R144" s="25"/>
      <c r="S144" s="7"/>
      <c r="T144" s="23">
        <f t="shared" si="23"/>
        <v>3680.5</v>
      </c>
      <c r="U144" s="23">
        <f t="shared" si="24"/>
        <v>0</v>
      </c>
    </row>
    <row r="145" spans="1:21" ht="28.5">
      <c r="A145" s="8" t="s">
        <v>653</v>
      </c>
      <c r="B145" s="9">
        <v>45373</v>
      </c>
      <c r="C145" s="8" t="s">
        <v>146</v>
      </c>
      <c r="D145" s="8" t="s">
        <v>70</v>
      </c>
      <c r="E145" s="8" t="s">
        <v>50</v>
      </c>
      <c r="F145" s="8" t="s">
        <v>59</v>
      </c>
      <c r="G145" s="8" t="s">
        <v>58</v>
      </c>
      <c r="H145" s="8">
        <v>3800</v>
      </c>
      <c r="I145" s="10">
        <v>3525.2</v>
      </c>
      <c r="J145" s="10">
        <v>171.86325135910243</v>
      </c>
      <c r="K145" s="10">
        <v>1718.6325135910245</v>
      </c>
      <c r="L145" s="10">
        <f t="shared" si="26"/>
        <v>3525.2</v>
      </c>
      <c r="M145" s="31">
        <f t="shared" si="27"/>
        <v>0.92768421052631578</v>
      </c>
      <c r="N145" s="11" t="s">
        <v>709</v>
      </c>
      <c r="O145" s="20">
        <v>17700</v>
      </c>
      <c r="P145" s="20">
        <f>O145/H145*L145</f>
        <v>16420.010526315789</v>
      </c>
      <c r="Q145" s="33" t="s">
        <v>721</v>
      </c>
      <c r="R145" s="25"/>
      <c r="S145" s="7"/>
      <c r="T145" s="23">
        <f t="shared" si="23"/>
        <v>3525.2</v>
      </c>
      <c r="U145" s="23">
        <f t="shared" si="24"/>
        <v>0</v>
      </c>
    </row>
    <row r="146" spans="1:21">
      <c r="A146" s="8" t="s">
        <v>654</v>
      </c>
      <c r="B146" s="9">
        <v>45373</v>
      </c>
      <c r="C146" s="8">
        <v>2342167</v>
      </c>
      <c r="D146" s="8" t="s">
        <v>89</v>
      </c>
      <c r="E146" s="8" t="s">
        <v>50</v>
      </c>
      <c r="F146" s="8" t="s">
        <v>104</v>
      </c>
      <c r="G146" s="8" t="s">
        <v>58</v>
      </c>
      <c r="H146" s="8">
        <v>3800</v>
      </c>
      <c r="I146" s="10">
        <v>3792</v>
      </c>
      <c r="J146" s="10">
        <v>113.32941340579903</v>
      </c>
      <c r="K146" s="10">
        <v>1133.2941340579903</v>
      </c>
      <c r="L146" s="10">
        <f t="shared" si="26"/>
        <v>3792</v>
      </c>
      <c r="M146" s="31">
        <f t="shared" si="27"/>
        <v>0.99789473684210528</v>
      </c>
      <c r="N146" s="11" t="s">
        <v>695</v>
      </c>
      <c r="O146" s="20">
        <v>12900</v>
      </c>
      <c r="P146" s="20">
        <f t="shared" ref="P146:P158" si="29">O146</f>
        <v>12900</v>
      </c>
      <c r="Q146" s="34">
        <v>1000011153</v>
      </c>
      <c r="R146" s="25"/>
      <c r="S146" s="7"/>
      <c r="T146" s="23">
        <f t="shared" si="23"/>
        <v>3792</v>
      </c>
      <c r="U146" s="23">
        <f t="shared" si="24"/>
        <v>0</v>
      </c>
    </row>
    <row r="147" spans="1:21">
      <c r="A147" s="8" t="s">
        <v>655</v>
      </c>
      <c r="B147" s="9">
        <v>45373</v>
      </c>
      <c r="C147" s="8">
        <v>2342076</v>
      </c>
      <c r="D147" s="8" t="s">
        <v>89</v>
      </c>
      <c r="E147" s="8" t="s">
        <v>50</v>
      </c>
      <c r="F147" s="8" t="s">
        <v>94</v>
      </c>
      <c r="G147" s="8" t="s">
        <v>58</v>
      </c>
      <c r="H147" s="8">
        <v>3800</v>
      </c>
      <c r="I147" s="10">
        <v>3645</v>
      </c>
      <c r="J147" s="10">
        <v>116.10684097984064</v>
      </c>
      <c r="K147" s="10">
        <v>1161.0684097984063</v>
      </c>
      <c r="L147" s="10">
        <f t="shared" si="26"/>
        <v>3645</v>
      </c>
      <c r="M147" s="31">
        <f t="shared" si="27"/>
        <v>0.95921052631578951</v>
      </c>
      <c r="N147" s="11" t="s">
        <v>695</v>
      </c>
      <c r="O147" s="20">
        <v>12900</v>
      </c>
      <c r="P147" s="20">
        <f t="shared" si="29"/>
        <v>12900</v>
      </c>
      <c r="Q147" s="34">
        <v>1000011154</v>
      </c>
      <c r="R147" s="25"/>
      <c r="S147" s="7"/>
      <c r="T147" s="23">
        <f t="shared" ref="T147:T160" si="30">MAX(I147,K147)</f>
        <v>3645</v>
      </c>
      <c r="U147" s="23">
        <f t="shared" ref="U147:U160" si="31">L147-T147</f>
        <v>0</v>
      </c>
    </row>
    <row r="148" spans="1:21" ht="28.5">
      <c r="A148" s="8" t="s">
        <v>656</v>
      </c>
      <c r="B148" s="9">
        <v>45373</v>
      </c>
      <c r="C148" s="8">
        <v>2342074</v>
      </c>
      <c r="D148" s="8" t="s">
        <v>89</v>
      </c>
      <c r="E148" s="8" t="s">
        <v>50</v>
      </c>
      <c r="F148" s="8" t="s">
        <v>99</v>
      </c>
      <c r="G148" s="8" t="s">
        <v>58</v>
      </c>
      <c r="H148" s="8">
        <v>3800</v>
      </c>
      <c r="I148" s="10">
        <v>3640</v>
      </c>
      <c r="J148" s="10">
        <v>202.62536263744025</v>
      </c>
      <c r="K148" s="10">
        <v>2026.253626374403</v>
      </c>
      <c r="L148" s="10">
        <f t="shared" si="26"/>
        <v>3640</v>
      </c>
      <c r="M148" s="31">
        <f t="shared" si="27"/>
        <v>0.95789473684210524</v>
      </c>
      <c r="N148" s="11" t="s">
        <v>695</v>
      </c>
      <c r="O148" s="20">
        <v>12900</v>
      </c>
      <c r="P148" s="20">
        <f t="shared" si="29"/>
        <v>12900</v>
      </c>
      <c r="Q148" s="27" t="s">
        <v>721</v>
      </c>
      <c r="R148" s="25"/>
      <c r="S148" s="7"/>
      <c r="T148" s="23">
        <f t="shared" si="30"/>
        <v>3640</v>
      </c>
      <c r="U148" s="23">
        <f t="shared" si="31"/>
        <v>0</v>
      </c>
    </row>
    <row r="149" spans="1:21" ht="24">
      <c r="A149" s="8" t="s">
        <v>545</v>
      </c>
      <c r="B149" s="9">
        <v>45376</v>
      </c>
      <c r="C149" s="8">
        <v>2357801</v>
      </c>
      <c r="D149" s="8" t="s">
        <v>55</v>
      </c>
      <c r="E149" s="8" t="s">
        <v>50</v>
      </c>
      <c r="F149" s="8" t="s">
        <v>78</v>
      </c>
      <c r="G149" s="8" t="s">
        <v>58</v>
      </c>
      <c r="H149" s="8">
        <v>3800</v>
      </c>
      <c r="I149" s="10">
        <v>3630.8</v>
      </c>
      <c r="J149" s="10">
        <v>121.20405341695846</v>
      </c>
      <c r="K149" s="10">
        <v>1212.0405341695846</v>
      </c>
      <c r="L149" s="10">
        <f t="shared" si="26"/>
        <v>3630.8</v>
      </c>
      <c r="M149" s="31">
        <f t="shared" si="27"/>
        <v>0.95547368421052636</v>
      </c>
      <c r="N149" s="11" t="s">
        <v>699</v>
      </c>
      <c r="O149" s="20">
        <v>27700</v>
      </c>
      <c r="P149" s="20">
        <f t="shared" si="29"/>
        <v>27700</v>
      </c>
      <c r="Q149" s="35" t="s">
        <v>721</v>
      </c>
      <c r="R149" s="25"/>
      <c r="S149" s="7"/>
      <c r="T149" s="23">
        <f t="shared" si="30"/>
        <v>3630.8</v>
      </c>
      <c r="U149" s="23">
        <f t="shared" si="31"/>
        <v>0</v>
      </c>
    </row>
    <row r="150" spans="1:21" ht="42.75">
      <c r="A150" s="19" t="s">
        <v>597</v>
      </c>
      <c r="B150" s="9">
        <v>45378</v>
      </c>
      <c r="C150" s="8">
        <v>2362315</v>
      </c>
      <c r="D150" s="8" t="s">
        <v>89</v>
      </c>
      <c r="E150" s="8" t="s">
        <v>50</v>
      </c>
      <c r="F150" s="8" t="s">
        <v>90</v>
      </c>
      <c r="G150" s="8" t="s">
        <v>58</v>
      </c>
      <c r="H150" s="8">
        <v>3800</v>
      </c>
      <c r="I150" s="10">
        <v>704</v>
      </c>
      <c r="J150" s="10">
        <v>190.89121847945648</v>
      </c>
      <c r="K150" s="10">
        <v>1908.9121847945639</v>
      </c>
      <c r="L150" s="10">
        <f t="shared" si="26"/>
        <v>1908.9121847945639</v>
      </c>
      <c r="M150" s="31">
        <f t="shared" si="27"/>
        <v>0.50234531178804309</v>
      </c>
      <c r="N150" s="11" t="s">
        <v>695</v>
      </c>
      <c r="O150" s="20">
        <v>12900</v>
      </c>
      <c r="P150" s="20">
        <f t="shared" si="29"/>
        <v>12900</v>
      </c>
      <c r="Q150" s="27"/>
      <c r="R150" s="25" t="s">
        <v>719</v>
      </c>
      <c r="S150" s="7" t="s">
        <v>677</v>
      </c>
      <c r="T150" s="23">
        <f t="shared" si="30"/>
        <v>1908.9121847945639</v>
      </c>
      <c r="U150" s="23">
        <f t="shared" si="31"/>
        <v>0</v>
      </c>
    </row>
    <row r="151" spans="1:21" ht="28.5">
      <c r="A151" s="8" t="s">
        <v>547</v>
      </c>
      <c r="B151" s="9">
        <v>45376</v>
      </c>
      <c r="C151" s="8">
        <v>2357894</v>
      </c>
      <c r="D151" s="8" t="s">
        <v>89</v>
      </c>
      <c r="E151" s="8" t="s">
        <v>50</v>
      </c>
      <c r="F151" s="8" t="s">
        <v>104</v>
      </c>
      <c r="G151" s="8" t="s">
        <v>58</v>
      </c>
      <c r="H151" s="8">
        <v>3800</v>
      </c>
      <c r="I151" s="10">
        <v>3761.5</v>
      </c>
      <c r="J151" s="10">
        <v>136.47651486659007</v>
      </c>
      <c r="K151" s="10">
        <v>1364.7651486659006</v>
      </c>
      <c r="L151" s="10">
        <f t="shared" si="26"/>
        <v>3761.5</v>
      </c>
      <c r="M151" s="31">
        <f t="shared" si="27"/>
        <v>0.98986842105263162</v>
      </c>
      <c r="N151" s="11" t="s">
        <v>695</v>
      </c>
      <c r="O151" s="20">
        <v>12900</v>
      </c>
      <c r="P151" s="20">
        <f t="shared" si="29"/>
        <v>12900</v>
      </c>
      <c r="Q151" s="27" t="s">
        <v>721</v>
      </c>
      <c r="R151" s="25"/>
      <c r="S151" s="7"/>
      <c r="T151" s="23">
        <f t="shared" si="30"/>
        <v>3761.5</v>
      </c>
      <c r="U151" s="23">
        <f t="shared" si="31"/>
        <v>0</v>
      </c>
    </row>
    <row r="152" spans="1:21">
      <c r="A152" s="8" t="s">
        <v>550</v>
      </c>
      <c r="B152" s="9">
        <v>45376</v>
      </c>
      <c r="C152" s="8">
        <v>2357890</v>
      </c>
      <c r="D152" s="8" t="s">
        <v>89</v>
      </c>
      <c r="E152" s="8" t="s">
        <v>50</v>
      </c>
      <c r="F152" s="8" t="s">
        <v>180</v>
      </c>
      <c r="G152" s="8" t="s">
        <v>58</v>
      </c>
      <c r="H152" s="8">
        <v>3800</v>
      </c>
      <c r="I152" s="10">
        <v>3663</v>
      </c>
      <c r="J152" s="10">
        <v>102.87141186170071</v>
      </c>
      <c r="K152" s="10">
        <v>1028.7141186170072</v>
      </c>
      <c r="L152" s="10">
        <f t="shared" si="26"/>
        <v>3663</v>
      </c>
      <c r="M152" s="31">
        <f t="shared" si="27"/>
        <v>0.96394736842105266</v>
      </c>
      <c r="N152" s="11" t="s">
        <v>695</v>
      </c>
      <c r="O152" s="20">
        <v>12900</v>
      </c>
      <c r="P152" s="20">
        <f t="shared" si="29"/>
        <v>12900</v>
      </c>
      <c r="Q152" s="34">
        <v>1000011155</v>
      </c>
      <c r="R152" s="25"/>
      <c r="S152" s="7"/>
      <c r="T152" s="23">
        <f t="shared" si="30"/>
        <v>3663</v>
      </c>
      <c r="U152" s="23">
        <f t="shared" si="31"/>
        <v>0</v>
      </c>
    </row>
    <row r="153" spans="1:21" ht="28.5">
      <c r="A153" s="8" t="s">
        <v>551</v>
      </c>
      <c r="B153" s="9">
        <v>45376</v>
      </c>
      <c r="C153" s="8">
        <v>2357891</v>
      </c>
      <c r="D153" s="8" t="s">
        <v>89</v>
      </c>
      <c r="E153" s="8" t="s">
        <v>50</v>
      </c>
      <c r="F153" s="8" t="s">
        <v>96</v>
      </c>
      <c r="G153" s="8" t="s">
        <v>58</v>
      </c>
      <c r="H153" s="8">
        <v>3800</v>
      </c>
      <c r="I153" s="10">
        <v>1749.95</v>
      </c>
      <c r="J153" s="10">
        <v>390.55986100148857</v>
      </c>
      <c r="K153" s="10">
        <v>3905.5986100148857</v>
      </c>
      <c r="L153" s="10">
        <f t="shared" si="26"/>
        <v>3905.5986100148857</v>
      </c>
      <c r="M153" s="31">
        <f t="shared" si="27"/>
        <v>1.0277891078986541</v>
      </c>
      <c r="N153" s="11" t="s">
        <v>695</v>
      </c>
      <c r="O153" s="20">
        <v>12900</v>
      </c>
      <c r="P153" s="20">
        <f t="shared" si="29"/>
        <v>12900</v>
      </c>
      <c r="Q153" s="27" t="s">
        <v>721</v>
      </c>
      <c r="R153" s="25"/>
      <c r="S153" s="7"/>
      <c r="T153" s="23">
        <f t="shared" si="30"/>
        <v>3905.5986100148857</v>
      </c>
      <c r="U153" s="23">
        <f t="shared" si="31"/>
        <v>0</v>
      </c>
    </row>
    <row r="154" spans="1:21">
      <c r="A154" s="8" t="s">
        <v>566</v>
      </c>
      <c r="B154" s="9">
        <v>45377</v>
      </c>
      <c r="C154" s="8">
        <v>2357895</v>
      </c>
      <c r="D154" s="2" t="s">
        <v>325</v>
      </c>
      <c r="E154" s="8" t="s">
        <v>50</v>
      </c>
      <c r="F154" s="8" t="s">
        <v>564</v>
      </c>
      <c r="G154" s="8" t="s">
        <v>72</v>
      </c>
      <c r="H154" s="8">
        <v>800</v>
      </c>
      <c r="I154" s="10">
        <v>570</v>
      </c>
      <c r="J154" s="10">
        <v>89.872107949860251</v>
      </c>
      <c r="K154" s="10">
        <v>898.72107949860253</v>
      </c>
      <c r="L154" s="10">
        <f t="shared" si="26"/>
        <v>898.72107949860253</v>
      </c>
      <c r="M154" s="31">
        <f t="shared" si="27"/>
        <v>1.1234013493732531</v>
      </c>
      <c r="N154" s="11" t="s">
        <v>707</v>
      </c>
      <c r="O154" s="20">
        <v>10490</v>
      </c>
      <c r="P154" s="20">
        <f t="shared" si="29"/>
        <v>10490</v>
      </c>
      <c r="Q154" s="34">
        <v>1000011194</v>
      </c>
      <c r="R154" s="25"/>
      <c r="S154" s="7"/>
      <c r="T154" s="23">
        <f t="shared" si="30"/>
        <v>898.72107949860253</v>
      </c>
      <c r="U154" s="23">
        <f t="shared" si="31"/>
        <v>0</v>
      </c>
    </row>
    <row r="155" spans="1:21" ht="42.75">
      <c r="A155" s="19" t="s">
        <v>609</v>
      </c>
      <c r="B155" s="9">
        <v>45379</v>
      </c>
      <c r="C155" s="8">
        <v>2365945</v>
      </c>
      <c r="D155" s="8" t="s">
        <v>89</v>
      </c>
      <c r="E155" s="8" t="s">
        <v>50</v>
      </c>
      <c r="F155" s="8" t="s">
        <v>99</v>
      </c>
      <c r="G155" s="8" t="s">
        <v>58</v>
      </c>
      <c r="H155" s="8">
        <v>3800</v>
      </c>
      <c r="I155" s="10">
        <v>1941.2</v>
      </c>
      <c r="J155" s="10">
        <v>316.8067069606966</v>
      </c>
      <c r="K155" s="10">
        <v>3168.0670696069656</v>
      </c>
      <c r="L155" s="10">
        <f t="shared" si="26"/>
        <v>3168.0670696069656</v>
      </c>
      <c r="M155" s="31">
        <f t="shared" si="27"/>
        <v>0.83370186042288563</v>
      </c>
      <c r="N155" s="11" t="s">
        <v>695</v>
      </c>
      <c r="O155" s="20">
        <v>12900</v>
      </c>
      <c r="P155" s="20">
        <f t="shared" si="29"/>
        <v>12900</v>
      </c>
      <c r="Q155" s="27"/>
      <c r="R155" s="25" t="s">
        <v>719</v>
      </c>
      <c r="S155" s="7" t="s">
        <v>676</v>
      </c>
      <c r="T155" s="23">
        <f t="shared" si="30"/>
        <v>3168.0670696069656</v>
      </c>
      <c r="U155" s="23">
        <f t="shared" si="31"/>
        <v>0</v>
      </c>
    </row>
    <row r="156" spans="1:21">
      <c r="A156" s="8" t="s">
        <v>569</v>
      </c>
      <c r="B156" s="9">
        <v>45377</v>
      </c>
      <c r="C156" s="8">
        <v>2359094</v>
      </c>
      <c r="D156" s="8" t="s">
        <v>55</v>
      </c>
      <c r="E156" s="8" t="s">
        <v>50</v>
      </c>
      <c r="F156" s="8" t="s">
        <v>82</v>
      </c>
      <c r="G156" s="8" t="s">
        <v>72</v>
      </c>
      <c r="H156" s="8">
        <v>800</v>
      </c>
      <c r="I156" s="10">
        <v>899</v>
      </c>
      <c r="J156" s="10">
        <v>56.456420823643874</v>
      </c>
      <c r="K156" s="10">
        <v>564.56420823643873</v>
      </c>
      <c r="L156" s="10">
        <f t="shared" si="26"/>
        <v>899</v>
      </c>
      <c r="M156" s="31">
        <f t="shared" si="27"/>
        <v>1.12375</v>
      </c>
      <c r="N156" s="11" t="s">
        <v>700</v>
      </c>
      <c r="O156" s="20">
        <v>15600</v>
      </c>
      <c r="P156" s="20">
        <f t="shared" si="29"/>
        <v>15600</v>
      </c>
      <c r="Q156" s="34">
        <v>1000011175</v>
      </c>
      <c r="R156" s="25"/>
      <c r="S156" s="7"/>
      <c r="T156" s="23">
        <f t="shared" si="30"/>
        <v>899</v>
      </c>
      <c r="U156" s="23">
        <f t="shared" si="31"/>
        <v>0</v>
      </c>
    </row>
    <row r="157" spans="1:21" ht="24">
      <c r="A157" s="8" t="s">
        <v>570</v>
      </c>
      <c r="B157" s="9">
        <v>45377</v>
      </c>
      <c r="C157" s="8">
        <v>2359279</v>
      </c>
      <c r="D157" s="8" t="s">
        <v>55</v>
      </c>
      <c r="E157" s="8" t="s">
        <v>50</v>
      </c>
      <c r="F157" s="8" t="s">
        <v>68</v>
      </c>
      <c r="G157" s="8" t="s">
        <v>58</v>
      </c>
      <c r="H157" s="8">
        <v>3800</v>
      </c>
      <c r="I157" s="10">
        <v>3778</v>
      </c>
      <c r="J157" s="10">
        <v>200.19310057439301</v>
      </c>
      <c r="K157" s="10">
        <v>2001.9310057439302</v>
      </c>
      <c r="L157" s="10">
        <f t="shared" si="26"/>
        <v>3778</v>
      </c>
      <c r="M157" s="31">
        <f t="shared" si="27"/>
        <v>0.99421052631578943</v>
      </c>
      <c r="N157" s="11" t="s">
        <v>699</v>
      </c>
      <c r="O157" s="20">
        <v>27700</v>
      </c>
      <c r="P157" s="20">
        <f t="shared" si="29"/>
        <v>27700</v>
      </c>
      <c r="Q157" s="35" t="s">
        <v>721</v>
      </c>
      <c r="R157" s="25"/>
      <c r="S157" s="7"/>
      <c r="T157" s="23">
        <f t="shared" si="30"/>
        <v>3778</v>
      </c>
      <c r="U157" s="23">
        <f t="shared" si="31"/>
        <v>0</v>
      </c>
    </row>
    <row r="158" spans="1:21">
      <c r="A158" s="8" t="s">
        <v>571</v>
      </c>
      <c r="B158" s="9">
        <v>45377</v>
      </c>
      <c r="C158" s="8">
        <v>2359371</v>
      </c>
      <c r="D158" s="8" t="s">
        <v>107</v>
      </c>
      <c r="E158" s="8" t="s">
        <v>50</v>
      </c>
      <c r="F158" s="8" t="s">
        <v>104</v>
      </c>
      <c r="G158" s="8" t="s">
        <v>58</v>
      </c>
      <c r="H158" s="8">
        <v>3800</v>
      </c>
      <c r="I158" s="10">
        <v>3902</v>
      </c>
      <c r="J158" s="10">
        <v>120.86259594552362</v>
      </c>
      <c r="K158" s="10">
        <v>1208.6259594552362</v>
      </c>
      <c r="L158" s="10">
        <f t="shared" si="26"/>
        <v>3902</v>
      </c>
      <c r="M158" s="31">
        <f t="shared" si="27"/>
        <v>1.026842105263158</v>
      </c>
      <c r="N158" s="11" t="s">
        <v>703</v>
      </c>
      <c r="O158" s="20">
        <v>21800</v>
      </c>
      <c r="P158" s="20">
        <f t="shared" si="29"/>
        <v>21800</v>
      </c>
      <c r="Q158" s="34">
        <v>1000011190</v>
      </c>
      <c r="R158" s="25"/>
      <c r="S158" s="7"/>
      <c r="T158" s="23">
        <f t="shared" si="30"/>
        <v>3902</v>
      </c>
      <c r="U158" s="23">
        <f t="shared" si="31"/>
        <v>0</v>
      </c>
    </row>
    <row r="159" spans="1:21" ht="28.5">
      <c r="A159" s="8" t="s">
        <v>573</v>
      </c>
      <c r="B159" s="9">
        <v>45377</v>
      </c>
      <c r="C159" s="8">
        <v>2359301</v>
      </c>
      <c r="D159" s="8" t="s">
        <v>174</v>
      </c>
      <c r="E159" s="8" t="s">
        <v>50</v>
      </c>
      <c r="F159" s="8" t="s">
        <v>572</v>
      </c>
      <c r="G159" s="8" t="s">
        <v>72</v>
      </c>
      <c r="H159" s="8">
        <v>800</v>
      </c>
      <c r="I159" s="10">
        <v>284.2</v>
      </c>
      <c r="J159" s="10">
        <v>52.784119702579908</v>
      </c>
      <c r="K159" s="10">
        <v>527.84119702579926</v>
      </c>
      <c r="L159" s="10">
        <f t="shared" si="26"/>
        <v>527.84119702579926</v>
      </c>
      <c r="M159" s="31">
        <f t="shared" si="27"/>
        <v>0.65980149628224904</v>
      </c>
      <c r="N159" s="11" t="s">
        <v>710</v>
      </c>
      <c r="O159" s="20">
        <v>11200</v>
      </c>
      <c r="P159" s="20">
        <f>O159/H159*L159</f>
        <v>7389.7767583611894</v>
      </c>
      <c r="Q159" s="33" t="s">
        <v>721</v>
      </c>
      <c r="R159" s="25"/>
      <c r="S159" s="7"/>
      <c r="T159" s="23">
        <f t="shared" si="30"/>
        <v>527.84119702579926</v>
      </c>
      <c r="U159" s="23">
        <f t="shared" si="31"/>
        <v>0</v>
      </c>
    </row>
    <row r="160" spans="1:21">
      <c r="A160" s="8" t="s">
        <v>574</v>
      </c>
      <c r="B160" s="9">
        <v>45377</v>
      </c>
      <c r="C160" s="8">
        <v>2359557</v>
      </c>
      <c r="D160" s="8" t="s">
        <v>107</v>
      </c>
      <c r="E160" s="8" t="s">
        <v>50</v>
      </c>
      <c r="F160" s="8" t="s">
        <v>147</v>
      </c>
      <c r="G160" s="8" t="s">
        <v>58</v>
      </c>
      <c r="H160" s="8">
        <v>3800</v>
      </c>
      <c r="I160" s="10">
        <v>1259</v>
      </c>
      <c r="J160" s="10">
        <v>386.49457831644412</v>
      </c>
      <c r="K160" s="10">
        <v>3864.9457831644418</v>
      </c>
      <c r="L160" s="10">
        <f t="shared" si="26"/>
        <v>3864.9457831644418</v>
      </c>
      <c r="M160" s="31">
        <f t="shared" si="27"/>
        <v>1.0170909955695899</v>
      </c>
      <c r="N160" s="11" t="s">
        <v>703</v>
      </c>
      <c r="O160" s="20">
        <v>21800</v>
      </c>
      <c r="P160" s="20">
        <f t="shared" ref="P160:P166" si="32">O160</f>
        <v>21800</v>
      </c>
      <c r="Q160" s="34">
        <v>1000011191</v>
      </c>
      <c r="R160" s="25"/>
      <c r="S160" s="7"/>
      <c r="T160" s="23">
        <f t="shared" si="30"/>
        <v>3864.9457831644418</v>
      </c>
      <c r="U160" s="23">
        <f t="shared" si="31"/>
        <v>0</v>
      </c>
    </row>
    <row r="161" spans="1:21">
      <c r="A161" s="8" t="s">
        <v>629</v>
      </c>
      <c r="B161" s="9">
        <v>45353</v>
      </c>
      <c r="C161" s="8">
        <v>2265136</v>
      </c>
      <c r="D161" s="8" t="s">
        <v>89</v>
      </c>
      <c r="E161" s="8" t="s">
        <v>694</v>
      </c>
      <c r="F161" s="8" t="s">
        <v>628</v>
      </c>
      <c r="G161" s="8" t="s">
        <v>72</v>
      </c>
      <c r="H161" s="8">
        <v>800</v>
      </c>
      <c r="I161" s="10">
        <v>28.7</v>
      </c>
      <c r="J161" s="10">
        <v>11.162717604535816</v>
      </c>
      <c r="K161" s="10">
        <v>111.62717604535817</v>
      </c>
      <c r="L161" s="10">
        <f>H161</f>
        <v>800</v>
      </c>
      <c r="M161" s="31">
        <f t="shared" si="27"/>
        <v>1</v>
      </c>
      <c r="N161" s="11" t="s">
        <v>696</v>
      </c>
      <c r="O161" s="20">
        <v>1568</v>
      </c>
      <c r="P161" s="20">
        <f t="shared" si="32"/>
        <v>1568</v>
      </c>
      <c r="Q161" s="27"/>
      <c r="R161" s="25"/>
      <c r="S161" s="7"/>
      <c r="U161" s="23"/>
    </row>
    <row r="162" spans="1:21">
      <c r="A162" s="8" t="s">
        <v>636</v>
      </c>
      <c r="B162" s="9">
        <v>45364</v>
      </c>
      <c r="C162" s="8">
        <v>2315363</v>
      </c>
      <c r="D162" s="8" t="s">
        <v>89</v>
      </c>
      <c r="E162" s="8" t="s">
        <v>694</v>
      </c>
      <c r="F162" s="8" t="s">
        <v>635</v>
      </c>
      <c r="G162" s="8" t="s">
        <v>72</v>
      </c>
      <c r="H162" s="8">
        <v>800</v>
      </c>
      <c r="I162" s="10">
        <v>148</v>
      </c>
      <c r="J162" s="10">
        <v>8.8286656178211924</v>
      </c>
      <c r="K162" s="10">
        <v>88.286656178211928</v>
      </c>
      <c r="L162" s="10">
        <f>H162</f>
        <v>800</v>
      </c>
      <c r="M162" s="31">
        <f t="shared" si="27"/>
        <v>1</v>
      </c>
      <c r="N162" s="11" t="s">
        <v>696</v>
      </c>
      <c r="O162" s="20">
        <v>1568</v>
      </c>
      <c r="P162" s="20">
        <f t="shared" si="32"/>
        <v>1568</v>
      </c>
      <c r="Q162" s="27"/>
      <c r="R162" s="25"/>
      <c r="S162" s="7"/>
      <c r="U162" s="23"/>
    </row>
    <row r="163" spans="1:21">
      <c r="A163" s="8" t="s">
        <v>643</v>
      </c>
      <c r="B163" s="9">
        <v>45369</v>
      </c>
      <c r="C163" s="8">
        <v>2330935</v>
      </c>
      <c r="D163" s="8" t="s">
        <v>89</v>
      </c>
      <c r="E163" s="8" t="s">
        <v>619</v>
      </c>
      <c r="F163" s="8" t="s">
        <v>642</v>
      </c>
      <c r="G163" s="8" t="s">
        <v>631</v>
      </c>
      <c r="H163" s="8">
        <v>27500</v>
      </c>
      <c r="I163" s="10">
        <v>4820</v>
      </c>
      <c r="J163" s="10">
        <v>451.33155700581108</v>
      </c>
      <c r="K163" s="10">
        <v>4513.315570058111</v>
      </c>
      <c r="L163" s="10">
        <f>H163</f>
        <v>27500</v>
      </c>
      <c r="M163" s="31">
        <f t="shared" si="27"/>
        <v>1</v>
      </c>
      <c r="N163" s="11" t="s">
        <v>698</v>
      </c>
      <c r="O163" s="20">
        <v>13600</v>
      </c>
      <c r="P163" s="20">
        <f t="shared" si="32"/>
        <v>13600</v>
      </c>
      <c r="Q163" s="27"/>
      <c r="R163" s="25"/>
      <c r="S163" s="7"/>
      <c r="U163" s="23"/>
    </row>
    <row r="164" spans="1:21">
      <c r="A164" s="8" t="s">
        <v>595</v>
      </c>
      <c r="B164" s="9">
        <v>45378</v>
      </c>
      <c r="C164" s="8">
        <v>2362002</v>
      </c>
      <c r="D164" s="8" t="s">
        <v>107</v>
      </c>
      <c r="E164" s="8" t="s">
        <v>50</v>
      </c>
      <c r="F164" s="8" t="s">
        <v>158</v>
      </c>
      <c r="G164" s="8" t="s">
        <v>58</v>
      </c>
      <c r="H164" s="8">
        <v>3800</v>
      </c>
      <c r="I164" s="10">
        <v>3965</v>
      </c>
      <c r="J164" s="10">
        <v>142.81249503387562</v>
      </c>
      <c r="K164" s="10">
        <v>1428.1249503387562</v>
      </c>
      <c r="L164" s="10">
        <f t="shared" si="26"/>
        <v>3965</v>
      </c>
      <c r="M164" s="31">
        <f t="shared" si="27"/>
        <v>1.043421052631579</v>
      </c>
      <c r="N164" s="11" t="s">
        <v>703</v>
      </c>
      <c r="O164" s="20">
        <v>21800</v>
      </c>
      <c r="P164" s="20">
        <f t="shared" si="32"/>
        <v>21800</v>
      </c>
      <c r="Q164" s="34">
        <v>1000011192</v>
      </c>
      <c r="R164" s="25"/>
      <c r="S164" s="7"/>
      <c r="T164" s="23">
        <f t="shared" ref="T164:T175" si="33">MAX(I164,K164)</f>
        <v>3965</v>
      </c>
      <c r="U164" s="23">
        <f t="shared" ref="U164:U175" si="34">L164-T164</f>
        <v>0</v>
      </c>
    </row>
    <row r="165" spans="1:21" ht="28.5">
      <c r="A165" s="8" t="s">
        <v>596</v>
      </c>
      <c r="B165" s="9">
        <v>45378</v>
      </c>
      <c r="C165" s="8">
        <v>2362155</v>
      </c>
      <c r="D165" s="8" t="s">
        <v>70</v>
      </c>
      <c r="E165" s="8" t="s">
        <v>50</v>
      </c>
      <c r="F165" s="8" t="s">
        <v>572</v>
      </c>
      <c r="G165" s="8" t="s">
        <v>72</v>
      </c>
      <c r="H165" s="8">
        <v>800</v>
      </c>
      <c r="I165" s="10">
        <v>898</v>
      </c>
      <c r="J165" s="10">
        <v>56.4</v>
      </c>
      <c r="K165" s="10">
        <v>564</v>
      </c>
      <c r="L165" s="10">
        <f t="shared" si="26"/>
        <v>898</v>
      </c>
      <c r="M165" s="31">
        <f t="shared" si="27"/>
        <v>1.1225000000000001</v>
      </c>
      <c r="N165" s="11" t="s">
        <v>710</v>
      </c>
      <c r="O165" s="20">
        <v>11200</v>
      </c>
      <c r="P165" s="20">
        <f t="shared" si="32"/>
        <v>11200</v>
      </c>
      <c r="Q165" s="33" t="s">
        <v>721</v>
      </c>
      <c r="R165" s="25"/>
      <c r="S165" s="7"/>
      <c r="T165" s="23">
        <f t="shared" si="33"/>
        <v>898</v>
      </c>
      <c r="U165" s="23">
        <f t="shared" si="34"/>
        <v>0</v>
      </c>
    </row>
    <row r="166" spans="1:21" ht="42.75">
      <c r="A166" s="19" t="s">
        <v>648</v>
      </c>
      <c r="B166" s="9">
        <v>45381</v>
      </c>
      <c r="C166" s="8" t="s">
        <v>103</v>
      </c>
      <c r="D166" s="8" t="s">
        <v>89</v>
      </c>
      <c r="E166" s="8" t="s">
        <v>50</v>
      </c>
      <c r="F166" s="8" t="s">
        <v>96</v>
      </c>
      <c r="G166" s="8" t="s">
        <v>58</v>
      </c>
      <c r="H166" s="8">
        <v>3800</v>
      </c>
      <c r="I166" s="10">
        <v>926.2</v>
      </c>
      <c r="J166" s="10">
        <v>74.199425430441579</v>
      </c>
      <c r="K166" s="10">
        <v>741.99425430441602</v>
      </c>
      <c r="L166" s="10">
        <f t="shared" si="26"/>
        <v>926.2</v>
      </c>
      <c r="M166" s="31">
        <f t="shared" si="27"/>
        <v>0.24373684210526317</v>
      </c>
      <c r="N166" s="11" t="s">
        <v>695</v>
      </c>
      <c r="O166" s="20">
        <v>12900</v>
      </c>
      <c r="P166" s="20">
        <f t="shared" si="32"/>
        <v>12900</v>
      </c>
      <c r="Q166" s="27"/>
      <c r="R166" s="25" t="s">
        <v>719</v>
      </c>
      <c r="S166" s="7" t="s">
        <v>673</v>
      </c>
      <c r="T166" s="23">
        <f t="shared" si="33"/>
        <v>926.2</v>
      </c>
      <c r="U166" s="23">
        <f t="shared" si="34"/>
        <v>0</v>
      </c>
    </row>
    <row r="167" spans="1:21">
      <c r="A167" s="8" t="s">
        <v>599</v>
      </c>
      <c r="B167" s="9">
        <v>45378</v>
      </c>
      <c r="C167" s="8">
        <v>2362395</v>
      </c>
      <c r="D167" s="8" t="s">
        <v>107</v>
      </c>
      <c r="E167" s="8" t="s">
        <v>50</v>
      </c>
      <c r="F167" s="8" t="s">
        <v>598</v>
      </c>
      <c r="G167" s="8" t="s">
        <v>72</v>
      </c>
      <c r="H167" s="8">
        <v>800</v>
      </c>
      <c r="I167" s="10">
        <v>440</v>
      </c>
      <c r="J167" s="10">
        <v>53.544303126936789</v>
      </c>
      <c r="K167" s="10">
        <v>535.44303126936791</v>
      </c>
      <c r="L167" s="10">
        <f t="shared" si="26"/>
        <v>535.44303126936791</v>
      </c>
      <c r="M167" s="31">
        <f t="shared" si="27"/>
        <v>0.66930378908670984</v>
      </c>
      <c r="N167" s="11" t="s">
        <v>704</v>
      </c>
      <c r="O167" s="20">
        <v>10864</v>
      </c>
      <c r="P167" s="20">
        <f>O167/H167*L167</f>
        <v>7271.3163646380162</v>
      </c>
      <c r="Q167" s="34">
        <v>1000011193</v>
      </c>
      <c r="R167" s="25"/>
      <c r="S167" s="7"/>
      <c r="T167" s="23">
        <f t="shared" si="33"/>
        <v>535.44303126936791</v>
      </c>
      <c r="U167" s="23">
        <f t="shared" si="34"/>
        <v>0</v>
      </c>
    </row>
    <row r="168" spans="1:21" ht="28.5">
      <c r="A168" s="8" t="s">
        <v>603</v>
      </c>
      <c r="B168" s="9">
        <v>45378</v>
      </c>
      <c r="C168" s="8">
        <v>2362598</v>
      </c>
      <c r="D168" s="8" t="s">
        <v>89</v>
      </c>
      <c r="E168" s="8" t="s">
        <v>50</v>
      </c>
      <c r="F168" s="8" t="s">
        <v>180</v>
      </c>
      <c r="G168" s="8" t="s">
        <v>58</v>
      </c>
      <c r="H168" s="8">
        <v>3800</v>
      </c>
      <c r="I168" s="10">
        <v>3627</v>
      </c>
      <c r="J168" s="10">
        <v>144.46507997888182</v>
      </c>
      <c r="K168" s="10">
        <v>1444.6507997888184</v>
      </c>
      <c r="L168" s="10">
        <f t="shared" si="26"/>
        <v>3627</v>
      </c>
      <c r="M168" s="31">
        <f t="shared" si="27"/>
        <v>0.95447368421052636</v>
      </c>
      <c r="N168" s="11" t="s">
        <v>695</v>
      </c>
      <c r="O168" s="20">
        <v>12900</v>
      </c>
      <c r="P168" s="20">
        <f t="shared" ref="P168:P205" si="35">O168</f>
        <v>12900</v>
      </c>
      <c r="Q168" s="27" t="s">
        <v>721</v>
      </c>
      <c r="R168" s="25"/>
      <c r="S168" s="7"/>
      <c r="T168" s="23">
        <f t="shared" si="33"/>
        <v>3627</v>
      </c>
      <c r="U168" s="23">
        <f t="shared" si="34"/>
        <v>0</v>
      </c>
    </row>
    <row r="169" spans="1:21" ht="28.5">
      <c r="A169" s="8" t="s">
        <v>600</v>
      </c>
      <c r="B169" s="9">
        <v>45378</v>
      </c>
      <c r="C169" s="8">
        <v>2362582</v>
      </c>
      <c r="D169" s="8" t="s">
        <v>89</v>
      </c>
      <c r="E169" s="8" t="s">
        <v>50</v>
      </c>
      <c r="F169" s="8" t="s">
        <v>96</v>
      </c>
      <c r="G169" s="8" t="s">
        <v>58</v>
      </c>
      <c r="H169" s="8">
        <v>3800</v>
      </c>
      <c r="I169" s="10">
        <v>840.00000999999997</v>
      </c>
      <c r="J169" s="10">
        <v>387.79313377017576</v>
      </c>
      <c r="K169" s="10">
        <v>3877.931337701757</v>
      </c>
      <c r="L169" s="10">
        <f t="shared" si="26"/>
        <v>3877.931337701757</v>
      </c>
      <c r="M169" s="31">
        <f t="shared" si="27"/>
        <v>1.0205082467636202</v>
      </c>
      <c r="N169" s="11" t="s">
        <v>695</v>
      </c>
      <c r="O169" s="20">
        <v>12900</v>
      </c>
      <c r="P169" s="20">
        <f t="shared" si="35"/>
        <v>12900</v>
      </c>
      <c r="Q169" s="27" t="s">
        <v>721</v>
      </c>
      <c r="R169" s="25"/>
      <c r="S169" s="7"/>
      <c r="T169" s="23">
        <f t="shared" si="33"/>
        <v>3877.931337701757</v>
      </c>
      <c r="U169" s="23">
        <f t="shared" si="34"/>
        <v>0</v>
      </c>
    </row>
    <row r="170" spans="1:21">
      <c r="A170" s="8" t="s">
        <v>601</v>
      </c>
      <c r="B170" s="9">
        <v>45378</v>
      </c>
      <c r="C170" s="8">
        <v>2362602</v>
      </c>
      <c r="D170" s="8" t="s">
        <v>89</v>
      </c>
      <c r="E170" s="8" t="s">
        <v>50</v>
      </c>
      <c r="F170" s="8" t="s">
        <v>99</v>
      </c>
      <c r="G170" s="8" t="s">
        <v>58</v>
      </c>
      <c r="H170" s="8">
        <v>3800</v>
      </c>
      <c r="I170" s="10">
        <v>3339</v>
      </c>
      <c r="J170" s="10">
        <v>380.28809701644076</v>
      </c>
      <c r="K170" s="10">
        <v>3802.8809701644082</v>
      </c>
      <c r="L170" s="10">
        <f t="shared" si="26"/>
        <v>3802.8809701644082</v>
      </c>
      <c r="M170" s="31">
        <f t="shared" si="27"/>
        <v>1.0007581500432654</v>
      </c>
      <c r="N170" s="11" t="s">
        <v>695</v>
      </c>
      <c r="O170" s="20">
        <v>12900</v>
      </c>
      <c r="P170" s="20">
        <f t="shared" si="35"/>
        <v>12900</v>
      </c>
      <c r="Q170" s="34">
        <v>1000011157</v>
      </c>
      <c r="R170" s="25"/>
      <c r="S170" s="7"/>
      <c r="T170" s="23">
        <f t="shared" si="33"/>
        <v>3802.8809701644082</v>
      </c>
      <c r="U170" s="23">
        <f t="shared" si="34"/>
        <v>0</v>
      </c>
    </row>
    <row r="171" spans="1:21">
      <c r="A171" s="8" t="s">
        <v>602</v>
      </c>
      <c r="B171" s="9">
        <v>45378</v>
      </c>
      <c r="C171" s="8">
        <v>2362599</v>
      </c>
      <c r="D171" s="8" t="s">
        <v>89</v>
      </c>
      <c r="E171" s="8" t="s">
        <v>50</v>
      </c>
      <c r="F171" s="8" t="s">
        <v>94</v>
      </c>
      <c r="G171" s="8" t="s">
        <v>58</v>
      </c>
      <c r="H171" s="8">
        <v>3800</v>
      </c>
      <c r="I171" s="10">
        <v>3222.1</v>
      </c>
      <c r="J171" s="10">
        <v>375.44119490691941</v>
      </c>
      <c r="K171" s="10">
        <v>3754.4119490691942</v>
      </c>
      <c r="L171" s="10">
        <f t="shared" si="26"/>
        <v>3754.4119490691942</v>
      </c>
      <c r="M171" s="31">
        <f t="shared" si="27"/>
        <v>0.98800314449189319</v>
      </c>
      <c r="N171" s="11" t="s">
        <v>695</v>
      </c>
      <c r="O171" s="20">
        <v>12900</v>
      </c>
      <c r="P171" s="20">
        <f t="shared" si="35"/>
        <v>12900</v>
      </c>
      <c r="Q171" s="34">
        <v>1000011158</v>
      </c>
      <c r="R171" s="25"/>
      <c r="S171" s="7"/>
      <c r="T171" s="23">
        <f t="shared" si="33"/>
        <v>3754.4119490691942</v>
      </c>
      <c r="U171" s="23">
        <f t="shared" si="34"/>
        <v>0</v>
      </c>
    </row>
    <row r="172" spans="1:21" ht="42.75">
      <c r="A172" s="19" t="s">
        <v>272</v>
      </c>
      <c r="B172" s="9">
        <v>45360</v>
      </c>
      <c r="C172" s="8">
        <v>2304304</v>
      </c>
      <c r="D172" s="8" t="s">
        <v>55</v>
      </c>
      <c r="E172" s="8" t="s">
        <v>50</v>
      </c>
      <c r="F172" s="8" t="s">
        <v>175</v>
      </c>
      <c r="G172" s="8" t="s">
        <v>58</v>
      </c>
      <c r="H172" s="8">
        <v>3800</v>
      </c>
      <c r="I172" s="10">
        <v>808</v>
      </c>
      <c r="J172" s="10">
        <v>345.71853860863774</v>
      </c>
      <c r="K172" s="10">
        <v>3457.1853860863766</v>
      </c>
      <c r="L172" s="10">
        <f t="shared" si="26"/>
        <v>3457.1853860863766</v>
      </c>
      <c r="M172" s="31">
        <f t="shared" si="27"/>
        <v>0.90978562791746753</v>
      </c>
      <c r="N172" s="11" t="s">
        <v>699</v>
      </c>
      <c r="O172" s="20">
        <v>27700</v>
      </c>
      <c r="P172" s="20">
        <f t="shared" si="35"/>
        <v>27700</v>
      </c>
      <c r="Q172" s="35"/>
      <c r="R172" s="25" t="s">
        <v>719</v>
      </c>
      <c r="S172" s="7" t="s">
        <v>688</v>
      </c>
      <c r="T172" s="23">
        <f t="shared" si="33"/>
        <v>3457.1853860863766</v>
      </c>
      <c r="U172" s="23">
        <f t="shared" si="34"/>
        <v>0</v>
      </c>
    </row>
    <row r="173" spans="1:21">
      <c r="A173" s="8" t="s">
        <v>307</v>
      </c>
      <c r="B173" s="9">
        <v>45365</v>
      </c>
      <c r="C173" s="8">
        <v>2318166</v>
      </c>
      <c r="D173" s="8" t="s">
        <v>55</v>
      </c>
      <c r="E173" s="8" t="s">
        <v>50</v>
      </c>
      <c r="F173" s="8" t="s">
        <v>158</v>
      </c>
      <c r="G173" s="8" t="s">
        <v>58</v>
      </c>
      <c r="H173" s="8">
        <v>3800</v>
      </c>
      <c r="I173" s="10">
        <v>3621.0000099999997</v>
      </c>
      <c r="J173" s="10">
        <v>223.7738307756689</v>
      </c>
      <c r="K173" s="10">
        <v>2237.7383077566892</v>
      </c>
      <c r="L173" s="10">
        <f t="shared" si="26"/>
        <v>3621.0000099999997</v>
      </c>
      <c r="M173" s="31">
        <f t="shared" si="27"/>
        <v>0.95289473947368419</v>
      </c>
      <c r="N173" s="11" t="s">
        <v>699</v>
      </c>
      <c r="O173" s="20">
        <v>27700</v>
      </c>
      <c r="P173" s="20">
        <f t="shared" si="35"/>
        <v>27700</v>
      </c>
      <c r="Q173" s="35"/>
      <c r="R173" s="25"/>
      <c r="S173" s="7"/>
      <c r="T173" s="23">
        <f t="shared" si="33"/>
        <v>3621.0000099999997</v>
      </c>
      <c r="U173" s="23">
        <f t="shared" si="34"/>
        <v>0</v>
      </c>
    </row>
    <row r="174" spans="1:21" ht="28.5">
      <c r="A174" s="8" t="s">
        <v>606</v>
      </c>
      <c r="B174" s="9">
        <v>45379</v>
      </c>
      <c r="C174" s="8">
        <v>2365306</v>
      </c>
      <c r="D174" s="8" t="s">
        <v>88</v>
      </c>
      <c r="E174" s="8" t="s">
        <v>50</v>
      </c>
      <c r="F174" s="8" t="s">
        <v>144</v>
      </c>
      <c r="G174" s="8" t="s">
        <v>72</v>
      </c>
      <c r="H174" s="8">
        <v>800</v>
      </c>
      <c r="I174" s="10">
        <v>795</v>
      </c>
      <c r="J174" s="10">
        <v>40</v>
      </c>
      <c r="K174" s="10">
        <v>399</v>
      </c>
      <c r="L174" s="10">
        <f t="shared" si="26"/>
        <v>795</v>
      </c>
      <c r="M174" s="31">
        <f t="shared" si="27"/>
        <v>0.99375000000000002</v>
      </c>
      <c r="N174" s="11" t="s">
        <v>710</v>
      </c>
      <c r="O174" s="20">
        <v>11200</v>
      </c>
      <c r="P174" s="20">
        <f t="shared" si="35"/>
        <v>11200</v>
      </c>
      <c r="Q174" s="33" t="s">
        <v>721</v>
      </c>
      <c r="R174" s="25"/>
      <c r="S174" s="7"/>
      <c r="T174" s="23">
        <f t="shared" si="33"/>
        <v>795</v>
      </c>
      <c r="U174" s="23">
        <f t="shared" si="34"/>
        <v>0</v>
      </c>
    </row>
    <row r="175" spans="1:21" ht="24">
      <c r="A175" s="8" t="s">
        <v>607</v>
      </c>
      <c r="B175" s="9">
        <v>45379</v>
      </c>
      <c r="C175" s="8">
        <v>2365467</v>
      </c>
      <c r="D175" s="8" t="s">
        <v>55</v>
      </c>
      <c r="E175" s="8" t="s">
        <v>50</v>
      </c>
      <c r="F175" s="8" t="s">
        <v>65</v>
      </c>
      <c r="G175" s="8" t="s">
        <v>58</v>
      </c>
      <c r="H175" s="8">
        <v>3800</v>
      </c>
      <c r="I175" s="10">
        <v>3625.4</v>
      </c>
      <c r="J175" s="10">
        <v>121.96858054479928</v>
      </c>
      <c r="K175" s="10">
        <v>1219.6858054479931</v>
      </c>
      <c r="L175" s="10">
        <f t="shared" si="26"/>
        <v>3625.4</v>
      </c>
      <c r="M175" s="31">
        <f t="shared" si="27"/>
        <v>0.95405263157894737</v>
      </c>
      <c r="N175" s="11" t="s">
        <v>699</v>
      </c>
      <c r="O175" s="20">
        <v>27700</v>
      </c>
      <c r="P175" s="20">
        <f t="shared" si="35"/>
        <v>27700</v>
      </c>
      <c r="Q175" s="35" t="s">
        <v>721</v>
      </c>
      <c r="R175" s="25"/>
      <c r="S175" s="7"/>
      <c r="T175" s="23">
        <f t="shared" si="33"/>
        <v>3625.4</v>
      </c>
      <c r="U175" s="23">
        <f t="shared" si="34"/>
        <v>0</v>
      </c>
    </row>
    <row r="176" spans="1:21" ht="28.5">
      <c r="A176" s="8" t="s">
        <v>625</v>
      </c>
      <c r="B176" s="9">
        <v>45356</v>
      </c>
      <c r="C176" s="8">
        <v>2293153</v>
      </c>
      <c r="D176" s="8" t="s">
        <v>111</v>
      </c>
      <c r="E176" s="8" t="s">
        <v>619</v>
      </c>
      <c r="F176" s="8" t="s">
        <v>113</v>
      </c>
      <c r="G176" s="8" t="s">
        <v>58</v>
      </c>
      <c r="H176" s="8">
        <v>3800</v>
      </c>
      <c r="I176" s="10">
        <v>1070</v>
      </c>
      <c r="J176" s="10">
        <v>59.593492920293045</v>
      </c>
      <c r="K176" s="10">
        <v>595.93492920293045</v>
      </c>
      <c r="L176" s="10">
        <f t="shared" ref="L176:L177" si="36">H176</f>
        <v>3800</v>
      </c>
      <c r="M176" s="31">
        <f t="shared" si="27"/>
        <v>1</v>
      </c>
      <c r="N176" s="11" t="s">
        <v>713</v>
      </c>
      <c r="O176" s="20">
        <v>23640</v>
      </c>
      <c r="P176" s="20">
        <f t="shared" si="35"/>
        <v>23640</v>
      </c>
      <c r="Q176" s="33" t="s">
        <v>720</v>
      </c>
      <c r="R176" s="25"/>
      <c r="S176" s="7"/>
      <c r="U176" s="23"/>
    </row>
    <row r="177" spans="1:21" ht="28.5">
      <c r="A177" s="8" t="s">
        <v>626</v>
      </c>
      <c r="B177" s="9">
        <v>45356</v>
      </c>
      <c r="C177" s="8">
        <v>2293161</v>
      </c>
      <c r="D177" s="8" t="s">
        <v>111</v>
      </c>
      <c r="E177" s="8" t="s">
        <v>619</v>
      </c>
      <c r="F177" s="8" t="s">
        <v>260</v>
      </c>
      <c r="G177" s="8" t="s">
        <v>58</v>
      </c>
      <c r="H177" s="8">
        <v>3800</v>
      </c>
      <c r="I177" s="10">
        <v>1426</v>
      </c>
      <c r="J177" s="10">
        <v>70.629324942569539</v>
      </c>
      <c r="K177" s="10">
        <v>706.29324942569542</v>
      </c>
      <c r="L177" s="10">
        <f t="shared" si="36"/>
        <v>3800</v>
      </c>
      <c r="M177" s="31">
        <f t="shared" si="27"/>
        <v>1</v>
      </c>
      <c r="N177" s="11" t="s">
        <v>713</v>
      </c>
      <c r="O177" s="20">
        <v>23640</v>
      </c>
      <c r="P177" s="20">
        <f t="shared" si="35"/>
        <v>23640</v>
      </c>
      <c r="Q177" s="33" t="s">
        <v>720</v>
      </c>
      <c r="R177" s="25"/>
      <c r="S177" s="7"/>
      <c r="U177" s="23"/>
    </row>
    <row r="178" spans="1:21" ht="42.75">
      <c r="A178" s="19" t="s">
        <v>308</v>
      </c>
      <c r="B178" s="9">
        <v>45365</v>
      </c>
      <c r="C178" s="8">
        <v>2318773</v>
      </c>
      <c r="D178" s="8" t="s">
        <v>55</v>
      </c>
      <c r="E178" s="8" t="s">
        <v>50</v>
      </c>
      <c r="F178" s="8" t="s">
        <v>113</v>
      </c>
      <c r="G178" s="8" t="s">
        <v>58</v>
      </c>
      <c r="H178" s="8">
        <v>3800</v>
      </c>
      <c r="I178" s="10">
        <v>2666.3</v>
      </c>
      <c r="J178" s="10">
        <v>185.59080547447894</v>
      </c>
      <c r="K178" s="10">
        <v>1855.9080547447895</v>
      </c>
      <c r="L178" s="10">
        <f t="shared" si="26"/>
        <v>2666.3</v>
      </c>
      <c r="M178" s="31">
        <f t="shared" si="27"/>
        <v>0.70165789473684215</v>
      </c>
      <c r="N178" s="11" t="s">
        <v>699</v>
      </c>
      <c r="O178" s="20">
        <v>27700</v>
      </c>
      <c r="P178" s="20">
        <f t="shared" si="35"/>
        <v>27700</v>
      </c>
      <c r="Q178" s="35"/>
      <c r="R178" s="25" t="s">
        <v>719</v>
      </c>
      <c r="S178" s="7" t="s">
        <v>688</v>
      </c>
      <c r="T178" s="23">
        <f t="shared" ref="T178:T184" si="37">MAX(I178,K178)</f>
        <v>2666.3</v>
      </c>
      <c r="U178" s="23">
        <f t="shared" ref="U178:U184" si="38">L178-T178</f>
        <v>0</v>
      </c>
    </row>
    <row r="179" spans="1:21" ht="28.5">
      <c r="A179" s="8" t="s">
        <v>608</v>
      </c>
      <c r="B179" s="9">
        <v>45379</v>
      </c>
      <c r="C179" s="8">
        <v>2365868</v>
      </c>
      <c r="D179" s="8" t="s">
        <v>89</v>
      </c>
      <c r="E179" s="8" t="s">
        <v>50</v>
      </c>
      <c r="F179" s="8" t="s">
        <v>94</v>
      </c>
      <c r="G179" s="8" t="s">
        <v>58</v>
      </c>
      <c r="H179" s="8">
        <v>3800</v>
      </c>
      <c r="I179" s="10">
        <v>785.5</v>
      </c>
      <c r="J179" s="10">
        <v>368.77901320238658</v>
      </c>
      <c r="K179" s="10">
        <v>3687.7901320238657</v>
      </c>
      <c r="L179" s="10">
        <f t="shared" si="26"/>
        <v>3687.7901320238657</v>
      </c>
      <c r="M179" s="31">
        <f t="shared" si="27"/>
        <v>0.97047108737470145</v>
      </c>
      <c r="N179" s="11" t="s">
        <v>695</v>
      </c>
      <c r="O179" s="20">
        <v>12900</v>
      </c>
      <c r="P179" s="20">
        <f t="shared" si="35"/>
        <v>12900</v>
      </c>
      <c r="Q179" s="27" t="s">
        <v>721</v>
      </c>
      <c r="R179" s="25"/>
      <c r="S179" s="7"/>
      <c r="T179" s="23">
        <f t="shared" si="37"/>
        <v>3687.7901320238657</v>
      </c>
      <c r="U179" s="23">
        <f t="shared" si="38"/>
        <v>0</v>
      </c>
    </row>
    <row r="180" spans="1:21" ht="42.75">
      <c r="A180" s="19" t="s">
        <v>323</v>
      </c>
      <c r="B180" s="9">
        <v>45367</v>
      </c>
      <c r="C180" s="8">
        <v>2324566</v>
      </c>
      <c r="D180" s="8" t="s">
        <v>55</v>
      </c>
      <c r="E180" s="8" t="s">
        <v>50</v>
      </c>
      <c r="F180" s="8" t="s">
        <v>113</v>
      </c>
      <c r="G180" s="8" t="s">
        <v>58</v>
      </c>
      <c r="H180" s="8">
        <v>3800</v>
      </c>
      <c r="I180" s="10">
        <v>3511.3</v>
      </c>
      <c r="J180" s="10">
        <v>269.52132740753302</v>
      </c>
      <c r="K180" s="10">
        <v>2695.21327407533</v>
      </c>
      <c r="L180" s="10">
        <f t="shared" si="26"/>
        <v>3511.3</v>
      </c>
      <c r="M180" s="31">
        <f t="shared" si="27"/>
        <v>0.9240263157894737</v>
      </c>
      <c r="N180" s="11" t="s">
        <v>699</v>
      </c>
      <c r="O180" s="20">
        <v>27700</v>
      </c>
      <c r="P180" s="20">
        <f t="shared" si="35"/>
        <v>27700</v>
      </c>
      <c r="Q180" s="35"/>
      <c r="R180" s="25" t="s">
        <v>719</v>
      </c>
      <c r="S180" s="7" t="s">
        <v>686</v>
      </c>
      <c r="T180" s="23">
        <f t="shared" si="37"/>
        <v>3511.3</v>
      </c>
      <c r="U180" s="23">
        <f t="shared" si="38"/>
        <v>0</v>
      </c>
    </row>
    <row r="181" spans="1:21">
      <c r="A181" s="8" t="s">
        <v>610</v>
      </c>
      <c r="B181" s="9">
        <v>45379</v>
      </c>
      <c r="C181" s="8">
        <v>2366009</v>
      </c>
      <c r="D181" s="8" t="s">
        <v>89</v>
      </c>
      <c r="E181" s="8" t="s">
        <v>50</v>
      </c>
      <c r="F181" s="8" t="s">
        <v>124</v>
      </c>
      <c r="G181" s="8" t="s">
        <v>58</v>
      </c>
      <c r="H181" s="8">
        <v>3800</v>
      </c>
      <c r="I181" s="10">
        <v>3669</v>
      </c>
      <c r="J181" s="10">
        <v>218.28006999366102</v>
      </c>
      <c r="K181" s="10">
        <v>2182.8006999366098</v>
      </c>
      <c r="L181" s="10">
        <f t="shared" si="26"/>
        <v>3669</v>
      </c>
      <c r="M181" s="31">
        <f t="shared" si="27"/>
        <v>0.96552631578947368</v>
      </c>
      <c r="N181" s="11" t="s">
        <v>695</v>
      </c>
      <c r="O181" s="20">
        <v>12900</v>
      </c>
      <c r="P181" s="20">
        <f t="shared" si="35"/>
        <v>12900</v>
      </c>
      <c r="Q181" s="34">
        <v>1000011159</v>
      </c>
      <c r="R181" s="25"/>
      <c r="S181" s="7"/>
      <c r="T181" s="23">
        <f t="shared" si="37"/>
        <v>3669</v>
      </c>
      <c r="U181" s="23">
        <f t="shared" si="38"/>
        <v>0</v>
      </c>
    </row>
    <row r="182" spans="1:21" ht="42.75">
      <c r="A182" s="19" t="s">
        <v>539</v>
      </c>
      <c r="B182" s="9">
        <v>45374</v>
      </c>
      <c r="C182" s="8">
        <v>2344936</v>
      </c>
      <c r="D182" s="8" t="s">
        <v>55</v>
      </c>
      <c r="E182" s="8" t="s">
        <v>50</v>
      </c>
      <c r="F182" s="8" t="s">
        <v>147</v>
      </c>
      <c r="G182" s="8" t="s">
        <v>58</v>
      </c>
      <c r="H182" s="8">
        <v>3800</v>
      </c>
      <c r="I182" s="10">
        <v>3574</v>
      </c>
      <c r="J182" s="10">
        <v>147.15880357455018</v>
      </c>
      <c r="K182" s="10">
        <v>1471.5880357455014</v>
      </c>
      <c r="L182" s="10">
        <f t="shared" si="26"/>
        <v>3574</v>
      </c>
      <c r="M182" s="31">
        <f t="shared" si="27"/>
        <v>0.94052631578947365</v>
      </c>
      <c r="N182" s="11" t="s">
        <v>699</v>
      </c>
      <c r="O182" s="20">
        <v>27700</v>
      </c>
      <c r="P182" s="20">
        <f t="shared" si="35"/>
        <v>27700</v>
      </c>
      <c r="Q182" s="35"/>
      <c r="R182" s="25" t="s">
        <v>719</v>
      </c>
      <c r="S182" s="7" t="s">
        <v>682</v>
      </c>
      <c r="T182" s="23">
        <f t="shared" si="37"/>
        <v>3574</v>
      </c>
      <c r="U182" s="23">
        <f t="shared" si="38"/>
        <v>0</v>
      </c>
    </row>
    <row r="183" spans="1:21" ht="42.75">
      <c r="A183" s="19" t="s">
        <v>546</v>
      </c>
      <c r="B183" s="9">
        <v>45376</v>
      </c>
      <c r="C183" s="8">
        <v>2357804</v>
      </c>
      <c r="D183" s="8" t="s">
        <v>55</v>
      </c>
      <c r="E183" s="8" t="s">
        <v>50</v>
      </c>
      <c r="F183" s="8" t="s">
        <v>298</v>
      </c>
      <c r="G183" s="8" t="s">
        <v>58</v>
      </c>
      <c r="H183" s="8">
        <v>3800</v>
      </c>
      <c r="I183" s="10">
        <v>3238</v>
      </c>
      <c r="J183" s="10">
        <v>249.71845385344767</v>
      </c>
      <c r="K183" s="10">
        <v>2497.1845385344768</v>
      </c>
      <c r="L183" s="10">
        <f t="shared" si="26"/>
        <v>3238</v>
      </c>
      <c r="M183" s="31">
        <f t="shared" si="27"/>
        <v>0.8521052631578947</v>
      </c>
      <c r="N183" s="11" t="s">
        <v>699</v>
      </c>
      <c r="O183" s="20">
        <v>27700</v>
      </c>
      <c r="P183" s="20">
        <f t="shared" si="35"/>
        <v>27700</v>
      </c>
      <c r="Q183" s="35"/>
      <c r="R183" s="25" t="s">
        <v>719</v>
      </c>
      <c r="S183" s="7" t="s">
        <v>680</v>
      </c>
      <c r="T183" s="23">
        <f t="shared" si="37"/>
        <v>3238</v>
      </c>
      <c r="U183" s="23">
        <f t="shared" si="38"/>
        <v>0</v>
      </c>
    </row>
    <row r="184" spans="1:21" ht="42.75">
      <c r="A184" s="19" t="s">
        <v>114</v>
      </c>
      <c r="B184" s="9">
        <v>45353</v>
      </c>
      <c r="C184" s="8">
        <v>2265668</v>
      </c>
      <c r="D184" s="8" t="s">
        <v>111</v>
      </c>
      <c r="E184" s="8" t="s">
        <v>50</v>
      </c>
      <c r="F184" s="8" t="s">
        <v>113</v>
      </c>
      <c r="G184" s="8" t="s">
        <v>58</v>
      </c>
      <c r="H184" s="8">
        <v>3800</v>
      </c>
      <c r="I184" s="10">
        <v>1778</v>
      </c>
      <c r="J184" s="10">
        <v>158.69957286915744</v>
      </c>
      <c r="K184" s="10">
        <v>1586.9957286915742</v>
      </c>
      <c r="L184" s="10">
        <f t="shared" si="26"/>
        <v>1778</v>
      </c>
      <c r="M184" s="31">
        <f t="shared" si="27"/>
        <v>0.46789473684210525</v>
      </c>
      <c r="N184" s="11" t="s">
        <v>701</v>
      </c>
      <c r="O184" s="20">
        <v>36500</v>
      </c>
      <c r="P184" s="20">
        <f t="shared" si="35"/>
        <v>36500</v>
      </c>
      <c r="Q184" s="33"/>
      <c r="R184" s="25" t="s">
        <v>719</v>
      </c>
      <c r="S184" s="7" t="s">
        <v>687</v>
      </c>
      <c r="T184" s="23">
        <f t="shared" si="37"/>
        <v>1778</v>
      </c>
      <c r="U184" s="23">
        <f t="shared" si="38"/>
        <v>0</v>
      </c>
    </row>
    <row r="185" spans="1:21">
      <c r="A185" s="8" t="s">
        <v>633</v>
      </c>
      <c r="B185" s="9">
        <v>45359</v>
      </c>
      <c r="C185" s="8">
        <v>2302087</v>
      </c>
      <c r="D185" s="8" t="s">
        <v>55</v>
      </c>
      <c r="E185" s="8" t="s">
        <v>692</v>
      </c>
      <c r="F185" s="8" t="s">
        <v>632</v>
      </c>
      <c r="G185" s="8" t="s">
        <v>631</v>
      </c>
      <c r="H185" s="8">
        <v>27500</v>
      </c>
      <c r="I185" s="10">
        <v>27999.99999</v>
      </c>
      <c r="J185" s="10">
        <v>592.12094565603172</v>
      </c>
      <c r="K185" s="10">
        <v>5921.2094565603174</v>
      </c>
      <c r="L185" s="10">
        <f t="shared" si="26"/>
        <v>27999.99999</v>
      </c>
      <c r="M185" s="31">
        <f t="shared" si="27"/>
        <v>1.0181818178181818</v>
      </c>
      <c r="N185" s="11"/>
      <c r="O185" s="20">
        <f>253*153</f>
        <v>38709</v>
      </c>
      <c r="P185" s="20">
        <f t="shared" si="35"/>
        <v>38709</v>
      </c>
      <c r="Q185" s="35" t="s">
        <v>725</v>
      </c>
      <c r="R185" s="25"/>
      <c r="S185" s="7"/>
      <c r="U185" s="23"/>
    </row>
    <row r="186" spans="1:21">
      <c r="A186" s="8" t="s">
        <v>644</v>
      </c>
      <c r="B186" s="9">
        <v>45369</v>
      </c>
      <c r="C186" s="8">
        <v>2330815</v>
      </c>
      <c r="D186" s="8" t="s">
        <v>89</v>
      </c>
      <c r="E186" s="8" t="s">
        <v>657</v>
      </c>
      <c r="F186" s="8" t="s">
        <v>113</v>
      </c>
      <c r="G186" s="8" t="s">
        <v>58</v>
      </c>
      <c r="H186" s="8">
        <v>3800</v>
      </c>
      <c r="I186" s="10">
        <v>3000</v>
      </c>
      <c r="J186" s="10">
        <v>76.915334862458224</v>
      </c>
      <c r="K186" s="10">
        <v>769.15334862458224</v>
      </c>
      <c r="L186" s="10">
        <f>H186</f>
        <v>3800</v>
      </c>
      <c r="M186" s="31">
        <f t="shared" si="27"/>
        <v>1</v>
      </c>
      <c r="N186" s="11"/>
      <c r="O186" s="20">
        <f>253*88</f>
        <v>22264</v>
      </c>
      <c r="P186" s="20">
        <f t="shared" si="35"/>
        <v>22264</v>
      </c>
      <c r="Q186" s="35" t="s">
        <v>725</v>
      </c>
      <c r="R186" s="25"/>
      <c r="S186" s="7"/>
      <c r="U186" s="23"/>
    </row>
    <row r="187" spans="1:21">
      <c r="A187" s="8" t="s">
        <v>630</v>
      </c>
      <c r="B187" s="9">
        <v>45358</v>
      </c>
      <c r="C187" s="8">
        <v>2298112</v>
      </c>
      <c r="D187" s="8" t="s">
        <v>111</v>
      </c>
      <c r="E187" s="8" t="s">
        <v>691</v>
      </c>
      <c r="F187" s="8" t="s">
        <v>59</v>
      </c>
      <c r="G187" s="8" t="s">
        <v>58</v>
      </c>
      <c r="H187" s="8">
        <v>3800</v>
      </c>
      <c r="I187" s="10">
        <v>4000</v>
      </c>
      <c r="J187" s="10">
        <v>167.81527606354521</v>
      </c>
      <c r="K187" s="10">
        <v>1678.1527606354521</v>
      </c>
      <c r="L187" s="10">
        <f t="shared" si="26"/>
        <v>4000</v>
      </c>
      <c r="M187" s="31">
        <f t="shared" si="27"/>
        <v>1.0526315789473684</v>
      </c>
      <c r="N187" s="11"/>
      <c r="O187" s="20">
        <f>151*88</f>
        <v>13288</v>
      </c>
      <c r="P187" s="20">
        <f t="shared" si="35"/>
        <v>13288</v>
      </c>
      <c r="Q187" s="35" t="s">
        <v>725</v>
      </c>
      <c r="R187" s="25"/>
      <c r="S187" s="7"/>
      <c r="U187" s="23"/>
    </row>
    <row r="188" spans="1:21">
      <c r="A188" s="8" t="s">
        <v>634</v>
      </c>
      <c r="B188" s="9">
        <v>45360</v>
      </c>
      <c r="C188" s="8">
        <v>2304935</v>
      </c>
      <c r="D188" s="8" t="s">
        <v>89</v>
      </c>
      <c r="E188" s="8" t="s">
        <v>693</v>
      </c>
      <c r="F188" s="8" t="s">
        <v>113</v>
      </c>
      <c r="G188" s="8" t="s">
        <v>58</v>
      </c>
      <c r="H188" s="8">
        <v>3800</v>
      </c>
      <c r="I188" s="10">
        <v>4000</v>
      </c>
      <c r="J188" s="10">
        <v>139.84606338628768</v>
      </c>
      <c r="K188" s="10">
        <v>1398.4606338628769</v>
      </c>
      <c r="L188" s="10">
        <f t="shared" si="26"/>
        <v>4000</v>
      </c>
      <c r="M188" s="31">
        <f t="shared" si="27"/>
        <v>1.0526315789473684</v>
      </c>
      <c r="N188" s="11"/>
      <c r="O188" s="20">
        <f>310*88</f>
        <v>27280</v>
      </c>
      <c r="P188" s="20">
        <f t="shared" si="35"/>
        <v>27280</v>
      </c>
      <c r="Q188" s="35" t="s">
        <v>725</v>
      </c>
      <c r="R188" s="25"/>
      <c r="S188" s="7"/>
      <c r="U188" s="23"/>
    </row>
    <row r="189" spans="1:21" ht="24">
      <c r="A189" s="8" t="s">
        <v>611</v>
      </c>
      <c r="B189" s="9">
        <v>45380</v>
      </c>
      <c r="C189" s="8">
        <v>2368139</v>
      </c>
      <c r="D189" s="8" t="s">
        <v>55</v>
      </c>
      <c r="E189" s="8" t="s">
        <v>50</v>
      </c>
      <c r="F189" s="8" t="s">
        <v>147</v>
      </c>
      <c r="G189" s="8" t="s">
        <v>58</v>
      </c>
      <c r="H189" s="8">
        <v>3800</v>
      </c>
      <c r="I189" s="10">
        <v>3697</v>
      </c>
      <c r="J189" s="10">
        <v>345.73478335337444</v>
      </c>
      <c r="K189" s="10">
        <v>3457.3478335337441</v>
      </c>
      <c r="L189" s="10">
        <f t="shared" si="26"/>
        <v>3697</v>
      </c>
      <c r="M189" s="31">
        <f t="shared" si="27"/>
        <v>0.97289473684210526</v>
      </c>
      <c r="N189" s="11" t="s">
        <v>699</v>
      </c>
      <c r="O189" s="20">
        <v>27700</v>
      </c>
      <c r="P189" s="20">
        <f t="shared" si="35"/>
        <v>27700</v>
      </c>
      <c r="Q189" s="35" t="s">
        <v>721</v>
      </c>
      <c r="R189" s="25"/>
      <c r="S189" s="7"/>
      <c r="T189" s="23">
        <f t="shared" ref="T189:T198" si="39">MAX(I189,K189)</f>
        <v>3697</v>
      </c>
      <c r="U189" s="23">
        <f t="shared" ref="U189:U198" si="40">L189-T189</f>
        <v>0</v>
      </c>
    </row>
    <row r="190" spans="1:21">
      <c r="A190" s="8" t="s">
        <v>612</v>
      </c>
      <c r="B190" s="9">
        <v>45380</v>
      </c>
      <c r="C190" s="8">
        <v>2368294</v>
      </c>
      <c r="D190" s="8" t="s">
        <v>55</v>
      </c>
      <c r="E190" s="8" t="s">
        <v>50</v>
      </c>
      <c r="F190" s="8" t="s">
        <v>158</v>
      </c>
      <c r="G190" s="8" t="s">
        <v>58</v>
      </c>
      <c r="H190" s="8">
        <v>3800</v>
      </c>
      <c r="I190" s="10">
        <v>3241</v>
      </c>
      <c r="J190" s="10">
        <v>371.53369813379663</v>
      </c>
      <c r="K190" s="10">
        <v>3715.3369813379668</v>
      </c>
      <c r="L190" s="10">
        <f t="shared" si="26"/>
        <v>3715.3369813379668</v>
      </c>
      <c r="M190" s="31">
        <f t="shared" si="27"/>
        <v>0.9777202582468334</v>
      </c>
      <c r="N190" s="11" t="s">
        <v>699</v>
      </c>
      <c r="O190" s="20">
        <v>27700</v>
      </c>
      <c r="P190" s="20">
        <f t="shared" si="35"/>
        <v>27700</v>
      </c>
      <c r="Q190" s="35" t="s">
        <v>720</v>
      </c>
      <c r="R190" s="25"/>
      <c r="S190" s="7"/>
      <c r="T190" s="23">
        <f t="shared" si="39"/>
        <v>3715.3369813379668</v>
      </c>
      <c r="U190" s="23">
        <f t="shared" si="40"/>
        <v>0</v>
      </c>
    </row>
    <row r="191" spans="1:21" ht="28.5">
      <c r="A191" s="8" t="s">
        <v>613</v>
      </c>
      <c r="B191" s="9">
        <v>45380</v>
      </c>
      <c r="C191" s="8" t="s">
        <v>70</v>
      </c>
      <c r="D191" s="8" t="s">
        <v>70</v>
      </c>
      <c r="E191" s="8" t="s">
        <v>50</v>
      </c>
      <c r="F191" s="8" t="s">
        <v>122</v>
      </c>
      <c r="G191" s="8" t="s">
        <v>72</v>
      </c>
      <c r="H191" s="8">
        <v>800</v>
      </c>
      <c r="I191" s="10">
        <v>785.63</v>
      </c>
      <c r="J191" s="10">
        <v>55.695495791375144</v>
      </c>
      <c r="K191" s="10">
        <v>556.95495791375129</v>
      </c>
      <c r="L191" s="10">
        <f t="shared" si="26"/>
        <v>785.63</v>
      </c>
      <c r="M191" s="31">
        <f t="shared" si="27"/>
        <v>0.98203750000000001</v>
      </c>
      <c r="N191" s="11" t="s">
        <v>710</v>
      </c>
      <c r="O191" s="20">
        <v>11200</v>
      </c>
      <c r="P191" s="20">
        <f t="shared" si="35"/>
        <v>11200</v>
      </c>
      <c r="Q191" s="33" t="s">
        <v>721</v>
      </c>
      <c r="R191" s="25"/>
      <c r="S191" s="7"/>
      <c r="T191" s="23">
        <f t="shared" si="39"/>
        <v>785.63</v>
      </c>
      <c r="U191" s="23">
        <f t="shared" si="40"/>
        <v>0</v>
      </c>
    </row>
    <row r="192" spans="1:21" ht="24">
      <c r="A192" s="8" t="s">
        <v>614</v>
      </c>
      <c r="B192" s="9">
        <v>45380</v>
      </c>
      <c r="C192" s="8">
        <v>2368721</v>
      </c>
      <c r="D192" s="8" t="s">
        <v>55</v>
      </c>
      <c r="E192" s="8" t="s">
        <v>50</v>
      </c>
      <c r="F192" s="8" t="s">
        <v>82</v>
      </c>
      <c r="G192" s="8" t="s">
        <v>72</v>
      </c>
      <c r="H192" s="8">
        <v>800</v>
      </c>
      <c r="I192" s="10">
        <v>762.5</v>
      </c>
      <c r="J192" s="10">
        <v>52.080757570139333</v>
      </c>
      <c r="K192" s="10">
        <v>520.80757570139349</v>
      </c>
      <c r="L192" s="10">
        <f t="shared" si="26"/>
        <v>762.5</v>
      </c>
      <c r="M192" s="31">
        <f t="shared" si="27"/>
        <v>0.953125</v>
      </c>
      <c r="N192" s="11" t="s">
        <v>700</v>
      </c>
      <c r="O192" s="20">
        <v>15600</v>
      </c>
      <c r="P192" s="20">
        <f t="shared" si="35"/>
        <v>15600</v>
      </c>
      <c r="Q192" s="35" t="s">
        <v>721</v>
      </c>
      <c r="R192" s="25"/>
      <c r="S192" s="7"/>
      <c r="T192" s="23">
        <f t="shared" si="39"/>
        <v>762.5</v>
      </c>
      <c r="U192" s="23">
        <f t="shared" si="40"/>
        <v>0</v>
      </c>
    </row>
    <row r="193" spans="1:21" ht="28.5">
      <c r="A193" s="8" t="s">
        <v>615</v>
      </c>
      <c r="B193" s="9">
        <v>45380</v>
      </c>
      <c r="C193" s="8">
        <v>2368909</v>
      </c>
      <c r="D193" s="8" t="s">
        <v>89</v>
      </c>
      <c r="E193" s="8" t="s">
        <v>50</v>
      </c>
      <c r="F193" s="8" t="s">
        <v>180</v>
      </c>
      <c r="G193" s="8" t="s">
        <v>58</v>
      </c>
      <c r="H193" s="8">
        <v>3800</v>
      </c>
      <c r="I193" s="10">
        <v>3621</v>
      </c>
      <c r="J193" s="10">
        <v>213.6325191537901</v>
      </c>
      <c r="K193" s="10">
        <v>2136.3251915379005</v>
      </c>
      <c r="L193" s="10">
        <f t="shared" si="26"/>
        <v>3621</v>
      </c>
      <c r="M193" s="31">
        <f t="shared" si="27"/>
        <v>0.95289473684210524</v>
      </c>
      <c r="N193" s="11" t="s">
        <v>695</v>
      </c>
      <c r="O193" s="20">
        <v>12900</v>
      </c>
      <c r="P193" s="20">
        <f t="shared" si="35"/>
        <v>12900</v>
      </c>
      <c r="Q193" s="27" t="s">
        <v>721</v>
      </c>
      <c r="R193" s="25"/>
      <c r="S193" s="7"/>
      <c r="T193" s="23">
        <f t="shared" si="39"/>
        <v>3621</v>
      </c>
      <c r="U193" s="23">
        <f t="shared" si="40"/>
        <v>0</v>
      </c>
    </row>
    <row r="194" spans="1:21">
      <c r="A194" s="8" t="s">
        <v>616</v>
      </c>
      <c r="B194" s="9">
        <v>45380</v>
      </c>
      <c r="C194" s="8">
        <v>2368933</v>
      </c>
      <c r="D194" s="8" t="s">
        <v>89</v>
      </c>
      <c r="E194" s="8" t="s">
        <v>50</v>
      </c>
      <c r="F194" s="8" t="s">
        <v>94</v>
      </c>
      <c r="G194" s="8" t="s">
        <v>58</v>
      </c>
      <c r="H194" s="8">
        <v>3800</v>
      </c>
      <c r="I194" s="10">
        <v>1166</v>
      </c>
      <c r="J194" s="10">
        <v>370.01198932790902</v>
      </c>
      <c r="K194" s="10">
        <v>3700.1198932790903</v>
      </c>
      <c r="L194" s="10">
        <f t="shared" si="26"/>
        <v>3700.1198932790903</v>
      </c>
      <c r="M194" s="31">
        <f t="shared" si="27"/>
        <v>0.97371576138923432</v>
      </c>
      <c r="N194" s="11" t="s">
        <v>695</v>
      </c>
      <c r="O194" s="20">
        <v>12900</v>
      </c>
      <c r="P194" s="20">
        <f t="shared" si="35"/>
        <v>12900</v>
      </c>
      <c r="Q194" s="34">
        <v>1000011161</v>
      </c>
      <c r="R194" s="25"/>
      <c r="S194" s="7"/>
      <c r="T194" s="23">
        <f t="shared" si="39"/>
        <v>3700.1198932790903</v>
      </c>
      <c r="U194" s="23">
        <f t="shared" si="40"/>
        <v>0</v>
      </c>
    </row>
    <row r="195" spans="1:21" ht="28.5">
      <c r="A195" s="8" t="s">
        <v>617</v>
      </c>
      <c r="B195" s="9">
        <v>45380</v>
      </c>
      <c r="C195" s="8">
        <v>2369025</v>
      </c>
      <c r="D195" s="8" t="s">
        <v>89</v>
      </c>
      <c r="E195" s="8" t="s">
        <v>50</v>
      </c>
      <c r="F195" s="8" t="s">
        <v>99</v>
      </c>
      <c r="G195" s="8" t="s">
        <v>58</v>
      </c>
      <c r="H195" s="8">
        <v>3800</v>
      </c>
      <c r="I195" s="10">
        <v>3614.5</v>
      </c>
      <c r="J195" s="10">
        <v>131.09558443117791</v>
      </c>
      <c r="K195" s="10">
        <v>1310.9558443117789</v>
      </c>
      <c r="L195" s="10">
        <f t="shared" ref="L195:L204" si="41">MAX(I195:K195)</f>
        <v>3614.5</v>
      </c>
      <c r="M195" s="31">
        <f t="shared" ref="M195:M205" si="42">L195/H195</f>
        <v>0.95118421052631574</v>
      </c>
      <c r="N195" s="11" t="s">
        <v>695</v>
      </c>
      <c r="O195" s="20">
        <v>12900</v>
      </c>
      <c r="P195" s="20">
        <f t="shared" si="35"/>
        <v>12900</v>
      </c>
      <c r="Q195" s="27" t="s">
        <v>721</v>
      </c>
      <c r="R195" s="25"/>
      <c r="S195" s="7"/>
      <c r="T195" s="23">
        <f t="shared" si="39"/>
        <v>3614.5</v>
      </c>
      <c r="U195" s="23">
        <f t="shared" si="40"/>
        <v>0</v>
      </c>
    </row>
    <row r="196" spans="1:21" ht="28.5">
      <c r="A196" s="8" t="s">
        <v>618</v>
      </c>
      <c r="B196" s="9">
        <v>45380</v>
      </c>
      <c r="C196" s="8">
        <v>2369046</v>
      </c>
      <c r="D196" s="8" t="s">
        <v>111</v>
      </c>
      <c r="E196" s="8" t="s">
        <v>50</v>
      </c>
      <c r="F196" s="8" t="s">
        <v>68</v>
      </c>
      <c r="G196" s="8" t="s">
        <v>58</v>
      </c>
      <c r="H196" s="8">
        <v>3800</v>
      </c>
      <c r="I196" s="10">
        <v>3616.95</v>
      </c>
      <c r="J196" s="10">
        <v>381.84685090326076</v>
      </c>
      <c r="K196" s="10">
        <v>3818.4685090326079</v>
      </c>
      <c r="L196" s="10">
        <f t="shared" si="41"/>
        <v>3818.4685090326079</v>
      </c>
      <c r="M196" s="31">
        <f t="shared" si="42"/>
        <v>1.0048601339559495</v>
      </c>
      <c r="N196" s="11" t="s">
        <v>701</v>
      </c>
      <c r="O196" s="20">
        <v>36500</v>
      </c>
      <c r="P196" s="20">
        <f t="shared" si="35"/>
        <v>36500</v>
      </c>
      <c r="Q196" s="33" t="s">
        <v>721</v>
      </c>
      <c r="R196" s="25"/>
      <c r="S196" s="7"/>
      <c r="T196" s="23">
        <f t="shared" si="39"/>
        <v>3818.4685090326079</v>
      </c>
      <c r="U196" s="23">
        <f t="shared" si="40"/>
        <v>0</v>
      </c>
    </row>
    <row r="197" spans="1:21" ht="42.75">
      <c r="A197" s="19" t="s">
        <v>279</v>
      </c>
      <c r="B197" s="9">
        <v>45362</v>
      </c>
      <c r="C197" s="8">
        <v>2308935</v>
      </c>
      <c r="D197" s="8" t="s">
        <v>111</v>
      </c>
      <c r="E197" s="8" t="s">
        <v>50</v>
      </c>
      <c r="F197" s="8" t="s">
        <v>158</v>
      </c>
      <c r="G197" s="8" t="s">
        <v>58</v>
      </c>
      <c r="H197" s="8">
        <v>3800</v>
      </c>
      <c r="I197" s="10">
        <v>2254</v>
      </c>
      <c r="J197" s="10">
        <v>315.57623817620953</v>
      </c>
      <c r="K197" s="10">
        <v>3155.7623817620952</v>
      </c>
      <c r="L197" s="10">
        <f t="shared" si="41"/>
        <v>3155.7623817620952</v>
      </c>
      <c r="M197" s="31">
        <f t="shared" si="42"/>
        <v>0.83046378467423554</v>
      </c>
      <c r="N197" s="11" t="s">
        <v>701</v>
      </c>
      <c r="O197" s="20">
        <v>36500</v>
      </c>
      <c r="P197" s="20">
        <f t="shared" si="35"/>
        <v>36500</v>
      </c>
      <c r="Q197" s="33"/>
      <c r="R197" s="25" t="s">
        <v>719</v>
      </c>
      <c r="S197" s="7" t="s">
        <v>690</v>
      </c>
      <c r="T197" s="23">
        <f t="shared" si="39"/>
        <v>3155.7623817620952</v>
      </c>
      <c r="U197" s="23">
        <f t="shared" si="40"/>
        <v>0</v>
      </c>
    </row>
    <row r="198" spans="1:21" ht="42.75">
      <c r="A198" s="19" t="s">
        <v>280</v>
      </c>
      <c r="B198" s="9">
        <v>45362</v>
      </c>
      <c r="C198" s="8">
        <v>2309312</v>
      </c>
      <c r="D198" s="8" t="s">
        <v>111</v>
      </c>
      <c r="E198" s="8" t="s">
        <v>50</v>
      </c>
      <c r="F198" s="8" t="s">
        <v>65</v>
      </c>
      <c r="G198" s="8" t="s">
        <v>58</v>
      </c>
      <c r="H198" s="8">
        <v>3800</v>
      </c>
      <c r="I198" s="10">
        <v>2565</v>
      </c>
      <c r="J198" s="10">
        <v>333.94265251961286</v>
      </c>
      <c r="K198" s="10">
        <v>3339.4265251961283</v>
      </c>
      <c r="L198" s="10">
        <f t="shared" si="41"/>
        <v>3339.4265251961283</v>
      </c>
      <c r="M198" s="31">
        <f t="shared" si="42"/>
        <v>0.8787964539989811</v>
      </c>
      <c r="N198" s="11" t="s">
        <v>701</v>
      </c>
      <c r="O198" s="20">
        <v>36500</v>
      </c>
      <c r="P198" s="20">
        <f t="shared" si="35"/>
        <v>36500</v>
      </c>
      <c r="Q198" s="33"/>
      <c r="R198" s="25" t="s">
        <v>719</v>
      </c>
      <c r="S198" s="7" t="s">
        <v>688</v>
      </c>
      <c r="T198" s="23">
        <f t="shared" si="39"/>
        <v>3339.4265251961283</v>
      </c>
      <c r="U198" s="23">
        <f t="shared" si="40"/>
        <v>0</v>
      </c>
    </row>
    <row r="199" spans="1:21">
      <c r="A199" s="8" t="s">
        <v>641</v>
      </c>
      <c r="B199" s="9">
        <v>45366</v>
      </c>
      <c r="C199" s="8">
        <v>2308903</v>
      </c>
      <c r="D199" s="8" t="s">
        <v>89</v>
      </c>
      <c r="E199" s="8" t="s">
        <v>693</v>
      </c>
      <c r="F199" s="8" t="s">
        <v>640</v>
      </c>
      <c r="G199" s="8" t="s">
        <v>631</v>
      </c>
      <c r="H199" s="8">
        <v>27500</v>
      </c>
      <c r="I199" s="10">
        <v>22000</v>
      </c>
      <c r="J199" s="10">
        <v>922.98401834949868</v>
      </c>
      <c r="K199" s="10">
        <v>9229.8401834949873</v>
      </c>
      <c r="L199" s="10">
        <f>I199</f>
        <v>22000</v>
      </c>
      <c r="M199" s="31">
        <f t="shared" si="42"/>
        <v>0.8</v>
      </c>
      <c r="N199" s="11"/>
      <c r="O199" s="20">
        <f>310*153</f>
        <v>47430</v>
      </c>
      <c r="P199" s="20">
        <f t="shared" si="35"/>
        <v>47430</v>
      </c>
      <c r="Q199" s="35" t="s">
        <v>725</v>
      </c>
      <c r="R199" s="25"/>
      <c r="S199" s="7"/>
      <c r="U199" s="23"/>
    </row>
    <row r="200" spans="1:21" ht="28.5">
      <c r="A200" s="8" t="s">
        <v>646</v>
      </c>
      <c r="B200" s="9">
        <v>45378</v>
      </c>
      <c r="C200" s="8">
        <v>2362550</v>
      </c>
      <c r="D200" s="8" t="s">
        <v>174</v>
      </c>
      <c r="E200" s="8" t="s">
        <v>619</v>
      </c>
      <c r="F200" s="8" t="s">
        <v>175</v>
      </c>
      <c r="G200" s="8" t="s">
        <v>58</v>
      </c>
      <c r="H200" s="8">
        <v>3800</v>
      </c>
      <c r="I200" s="10">
        <v>4209.9999299999999</v>
      </c>
      <c r="J200" s="10">
        <v>179.37641369008205</v>
      </c>
      <c r="K200" s="10">
        <v>1793.7641369008204</v>
      </c>
      <c r="L200" s="10">
        <f>I200</f>
        <v>4209.9999299999999</v>
      </c>
      <c r="M200" s="31">
        <f t="shared" si="42"/>
        <v>1.1078947184210526</v>
      </c>
      <c r="N200" s="11" t="s">
        <v>711</v>
      </c>
      <c r="O200" s="20">
        <v>14840</v>
      </c>
      <c r="P200" s="20">
        <f t="shared" si="35"/>
        <v>14840</v>
      </c>
      <c r="Q200" s="33" t="s">
        <v>721</v>
      </c>
      <c r="R200" s="25"/>
      <c r="S200" s="7"/>
      <c r="U200" s="23"/>
    </row>
    <row r="201" spans="1:21" ht="42.75">
      <c r="A201" s="19" t="s">
        <v>470</v>
      </c>
      <c r="B201" s="9">
        <v>45372</v>
      </c>
      <c r="C201" s="8">
        <v>2338952</v>
      </c>
      <c r="D201" s="8" t="s">
        <v>111</v>
      </c>
      <c r="E201" s="8" t="s">
        <v>50</v>
      </c>
      <c r="F201" s="8" t="s">
        <v>122</v>
      </c>
      <c r="G201" s="8" t="s">
        <v>72</v>
      </c>
      <c r="H201" s="8">
        <v>800</v>
      </c>
      <c r="I201" s="10">
        <v>427</v>
      </c>
      <c r="J201" s="10">
        <v>60.691037315238106</v>
      </c>
      <c r="K201" s="10">
        <v>606.910373152381</v>
      </c>
      <c r="L201" s="10">
        <f t="shared" si="41"/>
        <v>606.910373152381</v>
      </c>
      <c r="M201" s="31">
        <f t="shared" si="42"/>
        <v>0.75863796644047621</v>
      </c>
      <c r="N201" s="11" t="s">
        <v>702</v>
      </c>
      <c r="O201" s="20">
        <v>14798</v>
      </c>
      <c r="P201" s="20">
        <f t="shared" si="35"/>
        <v>14798</v>
      </c>
      <c r="Q201" s="33"/>
      <c r="R201" s="25" t="s">
        <v>719</v>
      </c>
      <c r="S201" s="7" t="s">
        <v>683</v>
      </c>
      <c r="T201" s="23">
        <f>MAX(I201,K201)</f>
        <v>606.910373152381</v>
      </c>
      <c r="U201" s="23">
        <f>L201-T201</f>
        <v>0</v>
      </c>
    </row>
    <row r="202" spans="1:21" ht="42.75">
      <c r="A202" s="19" t="s">
        <v>567</v>
      </c>
      <c r="B202" s="9">
        <v>45377</v>
      </c>
      <c r="C202" s="8">
        <v>2359088</v>
      </c>
      <c r="D202" s="8" t="s">
        <v>111</v>
      </c>
      <c r="E202" s="8" t="s">
        <v>50</v>
      </c>
      <c r="F202" s="8" t="s">
        <v>113</v>
      </c>
      <c r="G202" s="8" t="s">
        <v>58</v>
      </c>
      <c r="H202" s="8">
        <v>3800</v>
      </c>
      <c r="I202" s="10">
        <v>2498.6300099999999</v>
      </c>
      <c r="J202" s="10">
        <v>299.85206687890775</v>
      </c>
      <c r="K202" s="10">
        <v>2998.5206687890773</v>
      </c>
      <c r="L202" s="10">
        <f t="shared" si="41"/>
        <v>2998.5206687890773</v>
      </c>
      <c r="M202" s="31">
        <f t="shared" si="42"/>
        <v>0.78908438652344137</v>
      </c>
      <c r="N202" s="11" t="s">
        <v>701</v>
      </c>
      <c r="O202" s="20">
        <v>36500</v>
      </c>
      <c r="P202" s="20">
        <f t="shared" si="35"/>
        <v>36500</v>
      </c>
      <c r="Q202" s="33"/>
      <c r="R202" s="25" t="s">
        <v>719</v>
      </c>
      <c r="S202" s="7" t="s">
        <v>679</v>
      </c>
      <c r="T202" s="23">
        <f>MAX(I202,K202)</f>
        <v>2998.5206687890773</v>
      </c>
      <c r="U202" s="23">
        <f>L202-T202</f>
        <v>0</v>
      </c>
    </row>
    <row r="203" spans="1:21" ht="24">
      <c r="A203" s="8" t="s">
        <v>649</v>
      </c>
      <c r="B203" s="9">
        <v>45381</v>
      </c>
      <c r="C203" s="8">
        <v>2371489</v>
      </c>
      <c r="D203" s="8" t="s">
        <v>55</v>
      </c>
      <c r="E203" s="8" t="s">
        <v>50</v>
      </c>
      <c r="F203" s="8" t="s">
        <v>113</v>
      </c>
      <c r="G203" s="8" t="s">
        <v>58</v>
      </c>
      <c r="H203" s="8">
        <v>3800</v>
      </c>
      <c r="I203" s="10">
        <v>3627</v>
      </c>
      <c r="J203" s="10">
        <v>79.034709016009899</v>
      </c>
      <c r="K203" s="10">
        <v>790.34709016009901</v>
      </c>
      <c r="L203" s="10">
        <f t="shared" si="41"/>
        <v>3627</v>
      </c>
      <c r="M203" s="31">
        <f t="shared" si="42"/>
        <v>0.95447368421052636</v>
      </c>
      <c r="N203" s="11" t="s">
        <v>699</v>
      </c>
      <c r="O203" s="20">
        <v>27700</v>
      </c>
      <c r="P203" s="20">
        <f t="shared" si="35"/>
        <v>27700</v>
      </c>
      <c r="Q203" s="35" t="s">
        <v>721</v>
      </c>
      <c r="R203" s="25"/>
      <c r="S203" s="7"/>
      <c r="T203" s="23">
        <f>MAX(I203,K203)</f>
        <v>3627</v>
      </c>
      <c r="U203" s="23">
        <f>L203-T203</f>
        <v>0</v>
      </c>
    </row>
    <row r="204" spans="1:21" ht="24">
      <c r="A204" s="8" t="s">
        <v>650</v>
      </c>
      <c r="B204" s="9">
        <v>45381</v>
      </c>
      <c r="C204" s="8">
        <v>2371286</v>
      </c>
      <c r="D204" s="8" t="s">
        <v>55</v>
      </c>
      <c r="E204" s="8" t="s">
        <v>50</v>
      </c>
      <c r="F204" s="8" t="s">
        <v>78</v>
      </c>
      <c r="G204" s="8" t="s">
        <v>58</v>
      </c>
      <c r="H204" s="8">
        <v>3800</v>
      </c>
      <c r="I204" s="10">
        <v>3657.3</v>
      </c>
      <c r="J204" s="10">
        <v>77.518262094830462</v>
      </c>
      <c r="K204" s="10">
        <v>775.18262094830459</v>
      </c>
      <c r="L204" s="10">
        <f t="shared" si="41"/>
        <v>3657.3</v>
      </c>
      <c r="M204" s="31">
        <f t="shared" si="42"/>
        <v>0.96244736842105272</v>
      </c>
      <c r="N204" s="11" t="s">
        <v>699</v>
      </c>
      <c r="O204" s="20">
        <v>27700</v>
      </c>
      <c r="P204" s="20">
        <f t="shared" si="35"/>
        <v>27700</v>
      </c>
      <c r="Q204" s="35" t="s">
        <v>721</v>
      </c>
      <c r="R204" s="25"/>
      <c r="S204" s="7"/>
      <c r="T204" s="23">
        <f>MAX(I204,K204)</f>
        <v>3657.3</v>
      </c>
      <c r="U204" s="23">
        <f>L204-T204</f>
        <v>0</v>
      </c>
    </row>
    <row r="205" spans="1:21">
      <c r="A205" s="8" t="s">
        <v>639</v>
      </c>
      <c r="B205" s="9">
        <v>45365</v>
      </c>
      <c r="C205" s="8">
        <v>2319617</v>
      </c>
      <c r="D205" s="8" t="s">
        <v>111</v>
      </c>
      <c r="E205" s="8" t="s">
        <v>619</v>
      </c>
      <c r="F205" s="8" t="s">
        <v>638</v>
      </c>
      <c r="G205" s="8" t="s">
        <v>637</v>
      </c>
      <c r="H205" s="8">
        <v>8400</v>
      </c>
      <c r="I205" s="10">
        <v>5000</v>
      </c>
      <c r="J205" s="10">
        <v>70.629324942569539</v>
      </c>
      <c r="K205" s="10">
        <v>706.29324942569542</v>
      </c>
      <c r="L205" s="10">
        <f>H205</f>
        <v>8400</v>
      </c>
      <c r="M205" s="31">
        <f t="shared" si="42"/>
        <v>1</v>
      </c>
      <c r="N205" s="11" t="s">
        <v>714</v>
      </c>
      <c r="O205" s="20">
        <v>31642</v>
      </c>
      <c r="P205" s="20">
        <f t="shared" si="35"/>
        <v>31642</v>
      </c>
      <c r="Q205" s="33"/>
      <c r="R205" s="25"/>
      <c r="S205" s="7"/>
      <c r="U205" s="23"/>
    </row>
  </sheetData>
  <autoFilter ref="A1:U20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8"/>
  <sheetViews>
    <sheetView workbookViewId="0">
      <selection sqref="A1:AU28"/>
    </sheetView>
  </sheetViews>
  <sheetFormatPr defaultRowHeight="14.25"/>
  <cols>
    <col min="1" max="1" width="12.875" bestFit="1" customWidth="1"/>
    <col min="2" max="2" width="24.75" bestFit="1" customWidth="1"/>
    <col min="3" max="3" width="16" bestFit="1" customWidth="1"/>
    <col min="4" max="4" width="31.75" bestFit="1" customWidth="1"/>
    <col min="5" max="5" width="18.25" bestFit="1" customWidth="1"/>
    <col min="6" max="6" width="17.875" bestFit="1" customWidth="1"/>
    <col min="7" max="7" width="12.75" bestFit="1" customWidth="1"/>
    <col min="8" max="8" width="10.75" bestFit="1" customWidth="1"/>
    <col min="9" max="9" width="12.25" bestFit="1" customWidth="1"/>
    <col min="10" max="10" width="18.25" bestFit="1" customWidth="1"/>
    <col min="11" max="11" width="17.25" bestFit="1" customWidth="1"/>
    <col min="12" max="12" width="12.875" bestFit="1" customWidth="1"/>
    <col min="13" max="13" width="11.875" bestFit="1" customWidth="1"/>
    <col min="14" max="14" width="15.125" bestFit="1" customWidth="1"/>
    <col min="15" max="15" width="16.25" bestFit="1" customWidth="1"/>
    <col min="16" max="16" width="13.25" bestFit="1" customWidth="1"/>
    <col min="17" max="17" width="14.25" bestFit="1" customWidth="1"/>
    <col min="18" max="18" width="13.875" bestFit="1" customWidth="1"/>
    <col min="19" max="19" width="39.125" bestFit="1" customWidth="1"/>
    <col min="20" max="20" width="12.25" bestFit="1" customWidth="1"/>
    <col min="21" max="21" width="11.875" bestFit="1" customWidth="1"/>
    <col min="22" max="22" width="14.25" bestFit="1" customWidth="1"/>
    <col min="23" max="23" width="12.125" bestFit="1" customWidth="1"/>
    <col min="24" max="24" width="15.125" bestFit="1" customWidth="1"/>
    <col min="25" max="25" width="20.625" bestFit="1" customWidth="1"/>
    <col min="26" max="26" width="16.125" bestFit="1" customWidth="1"/>
    <col min="27" max="27" width="19.25" bestFit="1" customWidth="1"/>
    <col min="28" max="28" width="16.25" bestFit="1" customWidth="1"/>
    <col min="29" max="30" width="7.875" bestFit="1" customWidth="1"/>
    <col min="31" max="31" width="6.875" bestFit="1" customWidth="1"/>
    <col min="32" max="32" width="7.25" bestFit="1" customWidth="1"/>
    <col min="33" max="33" width="8.25" bestFit="1" customWidth="1"/>
    <col min="34" max="34" width="12.625" bestFit="1" customWidth="1"/>
    <col min="35" max="35" width="16.875" bestFit="1" customWidth="1"/>
    <col min="36" max="36" width="16.125" bestFit="1" customWidth="1"/>
    <col min="37" max="37" width="15.875" bestFit="1" customWidth="1"/>
    <col min="38" max="38" width="11.875" bestFit="1" customWidth="1"/>
    <col min="39" max="39" width="12.75" bestFit="1" customWidth="1"/>
    <col min="40" max="40" width="13.875" bestFit="1" customWidth="1"/>
    <col min="41" max="41" width="32.875" bestFit="1" customWidth="1"/>
    <col min="42" max="42" width="17.875" bestFit="1" customWidth="1"/>
    <col min="43" max="43" width="14.75" bestFit="1" customWidth="1"/>
    <col min="44" max="44" width="12.25" bestFit="1" customWidth="1"/>
    <col min="45" max="45" width="13.25" bestFit="1" customWidth="1"/>
    <col min="46" max="46" width="19.25" bestFit="1" customWidth="1"/>
    <col min="47" max="47" width="9.25" bestFit="1" customWidth="1"/>
    <col min="48" max="48" width="22.25" bestFit="1" customWidth="1"/>
  </cols>
  <sheetData>
    <row r="1" spans="1:47">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c r="AK1" s="12" t="s">
        <v>36</v>
      </c>
      <c r="AL1" s="12" t="s">
        <v>37</v>
      </c>
      <c r="AM1" s="12" t="s">
        <v>38</v>
      </c>
      <c r="AN1" s="12" t="s">
        <v>39</v>
      </c>
      <c r="AO1" s="12" t="s">
        <v>40</v>
      </c>
      <c r="AP1" s="12" t="s">
        <v>41</v>
      </c>
      <c r="AQ1" s="12" t="s">
        <v>42</v>
      </c>
      <c r="AR1" s="12" t="s">
        <v>43</v>
      </c>
      <c r="AS1" s="12" t="s">
        <v>44</v>
      </c>
      <c r="AT1" s="12" t="s">
        <v>45</v>
      </c>
      <c r="AU1" s="12" t="s">
        <v>46</v>
      </c>
    </row>
    <row r="2" spans="1:47">
      <c r="A2" s="1" t="s">
        <v>188</v>
      </c>
      <c r="B2" s="1" t="s">
        <v>189</v>
      </c>
      <c r="C2" s="1" t="s">
        <v>47</v>
      </c>
      <c r="D2" s="1" t="s">
        <v>48</v>
      </c>
      <c r="E2" s="1" t="s">
        <v>49</v>
      </c>
      <c r="F2" s="1" t="s">
        <v>50</v>
      </c>
      <c r="G2" s="1">
        <v>10015808661</v>
      </c>
      <c r="H2" s="1" t="s">
        <v>51</v>
      </c>
      <c r="I2" s="1" t="s">
        <v>52</v>
      </c>
      <c r="J2" s="1" t="s">
        <v>190</v>
      </c>
      <c r="K2" s="1">
        <v>45356</v>
      </c>
      <c r="L2" s="1" t="s">
        <v>191</v>
      </c>
      <c r="M2" s="1">
        <v>45355</v>
      </c>
      <c r="N2" s="1" t="s">
        <v>192</v>
      </c>
      <c r="O2" s="1" t="s">
        <v>193</v>
      </c>
      <c r="P2" s="1">
        <v>45353</v>
      </c>
      <c r="Q2" s="1">
        <v>189168.75</v>
      </c>
      <c r="R2" s="1" t="s">
        <v>194</v>
      </c>
      <c r="S2" s="1" t="s">
        <v>195</v>
      </c>
      <c r="T2" s="1" t="s">
        <v>196</v>
      </c>
      <c r="U2" s="1">
        <v>45356</v>
      </c>
      <c r="V2" s="1" t="s">
        <v>197</v>
      </c>
      <c r="W2" s="1" t="s">
        <v>198</v>
      </c>
      <c r="X2" s="1" t="s">
        <v>174</v>
      </c>
      <c r="Y2" s="1" t="s">
        <v>174</v>
      </c>
      <c r="Z2" s="1" t="s">
        <v>64</v>
      </c>
      <c r="AA2" s="1" t="s">
        <v>57</v>
      </c>
      <c r="AB2" s="1">
        <v>4</v>
      </c>
      <c r="AC2" s="1">
        <v>151</v>
      </c>
      <c r="AD2" s="1">
        <v>61</v>
      </c>
      <c r="AE2" s="1">
        <v>39</v>
      </c>
      <c r="AF2" s="1">
        <v>33</v>
      </c>
      <c r="AG2" s="1">
        <v>0.31</v>
      </c>
      <c r="AH2" s="1" t="s">
        <v>58</v>
      </c>
      <c r="AI2" s="1">
        <v>3800</v>
      </c>
      <c r="AJ2" s="1" t="s">
        <v>175</v>
      </c>
      <c r="AK2" s="1" t="s">
        <v>199</v>
      </c>
      <c r="AL2" s="1">
        <v>45358</v>
      </c>
      <c r="AM2" s="1" t="s">
        <v>200</v>
      </c>
      <c r="AN2" s="1" t="s">
        <v>201</v>
      </c>
      <c r="AO2" s="1" t="s">
        <v>62</v>
      </c>
      <c r="AP2" s="1" t="s">
        <v>177</v>
      </c>
      <c r="AQ2" s="1" t="s">
        <v>178</v>
      </c>
      <c r="AR2" s="1" t="s">
        <v>179</v>
      </c>
      <c r="AS2" s="1">
        <v>11.089792826532612</v>
      </c>
      <c r="AT2" s="1">
        <v>110.89792826532613</v>
      </c>
      <c r="AU2" s="1">
        <v>151</v>
      </c>
    </row>
    <row r="3" spans="1:47">
      <c r="A3" s="1" t="s">
        <v>202</v>
      </c>
      <c r="B3" s="1" t="s">
        <v>189</v>
      </c>
      <c r="C3" s="1" t="s">
        <v>47</v>
      </c>
      <c r="D3" s="1" t="s">
        <v>48</v>
      </c>
      <c r="E3" s="1" t="s">
        <v>49</v>
      </c>
      <c r="F3" s="1" t="s">
        <v>50</v>
      </c>
      <c r="G3" s="1" t="s">
        <v>203</v>
      </c>
      <c r="H3" s="1" t="s">
        <v>51</v>
      </c>
      <c r="I3" s="1" t="s">
        <v>52</v>
      </c>
      <c r="J3" s="1" t="s">
        <v>204</v>
      </c>
      <c r="K3" s="1" t="s">
        <v>141</v>
      </c>
      <c r="L3" s="1" t="s">
        <v>205</v>
      </c>
      <c r="M3" s="1" t="s">
        <v>132</v>
      </c>
      <c r="N3" s="1" t="s">
        <v>206</v>
      </c>
      <c r="O3" s="1" t="s">
        <v>207</v>
      </c>
      <c r="P3" s="1" t="s">
        <v>138</v>
      </c>
      <c r="Q3" s="1">
        <v>5380.8</v>
      </c>
      <c r="R3" s="1" t="s">
        <v>208</v>
      </c>
      <c r="S3" s="1" t="s">
        <v>209</v>
      </c>
      <c r="T3" s="1" t="s">
        <v>210</v>
      </c>
      <c r="U3" s="1" t="s">
        <v>141</v>
      </c>
      <c r="V3" s="1" t="s">
        <v>211</v>
      </c>
      <c r="W3" s="1" t="s">
        <v>212</v>
      </c>
      <c r="X3" s="1" t="s">
        <v>89</v>
      </c>
      <c r="Y3" s="1" t="s">
        <v>213</v>
      </c>
      <c r="Z3" s="1" t="s">
        <v>56</v>
      </c>
      <c r="AA3" s="1" t="s">
        <v>57</v>
      </c>
      <c r="AB3" s="1">
        <v>1</v>
      </c>
      <c r="AC3" s="1">
        <v>1</v>
      </c>
      <c r="AD3" s="1">
        <v>24</v>
      </c>
      <c r="AE3" s="1">
        <v>14</v>
      </c>
      <c r="AF3" s="1">
        <v>13</v>
      </c>
      <c r="AG3" s="1">
        <v>0</v>
      </c>
      <c r="AH3" s="1" t="s">
        <v>58</v>
      </c>
      <c r="AI3" s="1">
        <v>3800</v>
      </c>
      <c r="AJ3" s="1" t="s">
        <v>180</v>
      </c>
      <c r="AK3" s="1" t="s">
        <v>214</v>
      </c>
      <c r="AL3" s="1" t="s">
        <v>170</v>
      </c>
      <c r="AM3" s="1" t="s">
        <v>215</v>
      </c>
      <c r="AN3" s="1" t="s">
        <v>216</v>
      </c>
      <c r="AO3" s="1" t="s">
        <v>75</v>
      </c>
      <c r="AP3" s="1" t="s">
        <v>182</v>
      </c>
      <c r="AQ3" s="1" t="s">
        <v>183</v>
      </c>
      <c r="AR3" s="1" t="s">
        <v>184</v>
      </c>
      <c r="AS3" s="1">
        <v>0.15425444567457186</v>
      </c>
      <c r="AT3" s="1">
        <v>1.5425444567457185</v>
      </c>
      <c r="AU3" s="1">
        <v>7.333333333333333</v>
      </c>
    </row>
    <row r="4" spans="1:47">
      <c r="A4" s="1" t="s">
        <v>217</v>
      </c>
      <c r="B4" s="1" t="s">
        <v>189</v>
      </c>
      <c r="C4" s="1" t="s">
        <v>47</v>
      </c>
      <c r="D4" s="1" t="s">
        <v>48</v>
      </c>
      <c r="E4" s="1" t="s">
        <v>49</v>
      </c>
      <c r="F4" s="1" t="s">
        <v>50</v>
      </c>
      <c r="G4" s="1" t="s">
        <v>218</v>
      </c>
      <c r="H4" s="1" t="s">
        <v>51</v>
      </c>
      <c r="I4" s="1" t="s">
        <v>52</v>
      </c>
      <c r="J4" s="1" t="s">
        <v>204</v>
      </c>
      <c r="K4" s="1" t="s">
        <v>63</v>
      </c>
      <c r="L4" s="1" t="s">
        <v>219</v>
      </c>
      <c r="M4" s="1" t="s">
        <v>53</v>
      </c>
      <c r="N4" s="1" t="s">
        <v>220</v>
      </c>
      <c r="O4" s="1" t="s">
        <v>221</v>
      </c>
      <c r="P4" s="1" t="s">
        <v>54</v>
      </c>
      <c r="Q4" s="1">
        <v>74930</v>
      </c>
      <c r="R4" s="1" t="s">
        <v>208</v>
      </c>
      <c r="S4" s="1" t="s">
        <v>209</v>
      </c>
      <c r="T4" s="1" t="s">
        <v>222</v>
      </c>
      <c r="U4" s="1" t="s">
        <v>63</v>
      </c>
      <c r="V4" s="1" t="s">
        <v>211</v>
      </c>
      <c r="W4" s="1" t="s">
        <v>212</v>
      </c>
      <c r="X4" s="1" t="s">
        <v>89</v>
      </c>
      <c r="Y4" s="1" t="s">
        <v>223</v>
      </c>
      <c r="Z4" s="1" t="s">
        <v>56</v>
      </c>
      <c r="AA4" s="1" t="s">
        <v>57</v>
      </c>
      <c r="AB4" s="1">
        <v>1</v>
      </c>
      <c r="AC4" s="1">
        <v>1</v>
      </c>
      <c r="AD4" s="1">
        <v>22</v>
      </c>
      <c r="AE4" s="1">
        <v>20</v>
      </c>
      <c r="AF4" s="1">
        <v>11</v>
      </c>
      <c r="AG4" s="1">
        <v>0</v>
      </c>
      <c r="AH4" s="1" t="s">
        <v>58</v>
      </c>
      <c r="AI4" s="1">
        <v>3800</v>
      </c>
      <c r="AJ4" s="1" t="s">
        <v>180</v>
      </c>
      <c r="AK4" s="1" t="s">
        <v>214</v>
      </c>
      <c r="AL4" s="1" t="s">
        <v>170</v>
      </c>
      <c r="AM4" s="1" t="s">
        <v>215</v>
      </c>
      <c r="AN4" s="1" t="s">
        <v>224</v>
      </c>
      <c r="AO4" s="1" t="s">
        <v>75</v>
      </c>
      <c r="AP4" s="1" t="s">
        <v>182</v>
      </c>
      <c r="AQ4" s="1" t="s">
        <v>183</v>
      </c>
      <c r="AR4" s="1" t="s">
        <v>184</v>
      </c>
      <c r="AS4" s="1">
        <v>0.17092296636101828</v>
      </c>
      <c r="AT4" s="1">
        <v>1.7092296636101829</v>
      </c>
      <c r="AU4" s="1">
        <v>7.333333333333333</v>
      </c>
    </row>
    <row r="5" spans="1:47">
      <c r="A5" s="1" t="s">
        <v>225</v>
      </c>
      <c r="B5" s="1" t="s">
        <v>189</v>
      </c>
      <c r="C5" s="1" t="s">
        <v>47</v>
      </c>
      <c r="D5" s="1" t="s">
        <v>48</v>
      </c>
      <c r="E5" s="1" t="s">
        <v>49</v>
      </c>
      <c r="F5" s="1" t="s">
        <v>50</v>
      </c>
      <c r="G5" s="1" t="s">
        <v>226</v>
      </c>
      <c r="H5" s="1" t="s">
        <v>51</v>
      </c>
      <c r="I5" s="1" t="s">
        <v>52</v>
      </c>
      <c r="J5" s="1" t="s">
        <v>204</v>
      </c>
      <c r="K5" s="1" t="s">
        <v>141</v>
      </c>
      <c r="L5" s="1" t="s">
        <v>227</v>
      </c>
      <c r="M5" s="1" t="s">
        <v>109</v>
      </c>
      <c r="N5" s="1" t="s">
        <v>228</v>
      </c>
      <c r="O5" s="1" t="s">
        <v>229</v>
      </c>
      <c r="P5" s="1" t="s">
        <v>136</v>
      </c>
      <c r="Q5" s="1">
        <v>18408</v>
      </c>
      <c r="R5" s="1" t="s">
        <v>230</v>
      </c>
      <c r="S5" s="1" t="s">
        <v>231</v>
      </c>
      <c r="T5" s="1" t="s">
        <v>232</v>
      </c>
      <c r="U5" s="1" t="s">
        <v>141</v>
      </c>
      <c r="V5" s="1" t="s">
        <v>211</v>
      </c>
      <c r="W5" s="1" t="s">
        <v>212</v>
      </c>
      <c r="X5" s="1" t="s">
        <v>89</v>
      </c>
      <c r="Y5" s="1" t="s">
        <v>213</v>
      </c>
      <c r="Z5" s="1" t="s">
        <v>56</v>
      </c>
      <c r="AA5" s="1" t="s">
        <v>57</v>
      </c>
      <c r="AB5" s="1">
        <v>1</v>
      </c>
      <c r="AC5" s="1">
        <v>20</v>
      </c>
      <c r="AD5" s="1">
        <v>43</v>
      </c>
      <c r="AE5" s="1">
        <v>31</v>
      </c>
      <c r="AF5" s="1">
        <v>25</v>
      </c>
      <c r="AG5" s="1">
        <v>0.03</v>
      </c>
      <c r="AH5" s="1" t="s">
        <v>58</v>
      </c>
      <c r="AI5" s="1">
        <v>3800</v>
      </c>
      <c r="AJ5" s="1" t="s">
        <v>180</v>
      </c>
      <c r="AK5" s="1" t="s">
        <v>214</v>
      </c>
      <c r="AL5" s="1" t="s">
        <v>170</v>
      </c>
      <c r="AM5" s="1" t="s">
        <v>215</v>
      </c>
      <c r="AN5" s="1" t="s">
        <v>233</v>
      </c>
      <c r="AO5" s="1" t="s">
        <v>75</v>
      </c>
      <c r="AP5" s="1" t="s">
        <v>182</v>
      </c>
      <c r="AQ5" s="1" t="s">
        <v>183</v>
      </c>
      <c r="AR5" s="1" t="s">
        <v>184</v>
      </c>
      <c r="AS5" s="1">
        <v>1.1768611268555649</v>
      </c>
      <c r="AT5" s="1">
        <v>11.768611268555649</v>
      </c>
      <c r="AU5" s="1">
        <v>7.333333333333333</v>
      </c>
    </row>
    <row r="6" spans="1:47">
      <c r="A6" s="1" t="s">
        <v>234</v>
      </c>
      <c r="B6" s="1" t="s">
        <v>189</v>
      </c>
      <c r="C6" s="1" t="s">
        <v>47</v>
      </c>
      <c r="D6" s="1" t="s">
        <v>48</v>
      </c>
      <c r="E6" s="1" t="s">
        <v>49</v>
      </c>
      <c r="F6" s="1" t="s">
        <v>50</v>
      </c>
      <c r="G6" s="1" t="s">
        <v>235</v>
      </c>
      <c r="H6" s="1" t="s">
        <v>51</v>
      </c>
      <c r="I6" s="1" t="s">
        <v>52</v>
      </c>
      <c r="J6" s="1" t="s">
        <v>236</v>
      </c>
      <c r="K6" s="1" t="s">
        <v>60</v>
      </c>
      <c r="L6" s="1" t="s">
        <v>237</v>
      </c>
      <c r="M6" s="1" t="s">
        <v>63</v>
      </c>
      <c r="N6" s="1" t="s">
        <v>238</v>
      </c>
      <c r="O6" s="1" t="s">
        <v>239</v>
      </c>
      <c r="P6" s="1" t="s">
        <v>128</v>
      </c>
      <c r="Q6" s="1">
        <v>7540.2</v>
      </c>
      <c r="R6" s="1" t="s">
        <v>240</v>
      </c>
      <c r="S6" s="1" t="s">
        <v>241</v>
      </c>
      <c r="T6" s="1" t="s">
        <v>242</v>
      </c>
      <c r="U6" s="1" t="s">
        <v>60</v>
      </c>
      <c r="V6" s="1" t="s">
        <v>243</v>
      </c>
      <c r="W6" s="1" t="s">
        <v>244</v>
      </c>
      <c r="X6" s="1" t="s">
        <v>89</v>
      </c>
      <c r="Y6" s="1" t="s">
        <v>93</v>
      </c>
      <c r="Z6" s="1" t="s">
        <v>71</v>
      </c>
      <c r="AA6" s="1" t="s">
        <v>57</v>
      </c>
      <c r="AB6" s="1">
        <v>2</v>
      </c>
      <c r="AC6" s="1">
        <v>56</v>
      </c>
      <c r="AD6" s="1">
        <v>50</v>
      </c>
      <c r="AE6" s="1">
        <v>29</v>
      </c>
      <c r="AF6" s="1">
        <v>11</v>
      </c>
      <c r="AG6" s="1">
        <v>0.03</v>
      </c>
      <c r="AH6" s="1" t="s">
        <v>58</v>
      </c>
      <c r="AI6" s="1">
        <v>3800</v>
      </c>
      <c r="AJ6" s="1" t="s">
        <v>151</v>
      </c>
      <c r="AK6" s="1" t="s">
        <v>245</v>
      </c>
      <c r="AL6" s="1" t="s">
        <v>170</v>
      </c>
      <c r="AM6" s="1" t="s">
        <v>246</v>
      </c>
      <c r="AN6" s="1" t="s">
        <v>247</v>
      </c>
      <c r="AO6" s="1" t="s">
        <v>153</v>
      </c>
      <c r="AP6" s="1" t="s">
        <v>154</v>
      </c>
      <c r="AQ6" s="1" t="s">
        <v>155</v>
      </c>
      <c r="AR6" s="1" t="s">
        <v>186</v>
      </c>
      <c r="AS6" s="1">
        <v>1.1265377328339841</v>
      </c>
      <c r="AT6" s="1">
        <v>11.265377328339842</v>
      </c>
      <c r="AU6" s="1">
        <v>47</v>
      </c>
    </row>
    <row r="7" spans="1:47">
      <c r="A7" s="1" t="s">
        <v>248</v>
      </c>
      <c r="B7" s="1" t="s">
        <v>189</v>
      </c>
      <c r="C7" s="1" t="s">
        <v>47</v>
      </c>
      <c r="D7" s="1" t="s">
        <v>48</v>
      </c>
      <c r="E7" s="1" t="s">
        <v>49</v>
      </c>
      <c r="F7" s="1" t="s">
        <v>50</v>
      </c>
      <c r="G7" s="1" t="s">
        <v>249</v>
      </c>
      <c r="H7" s="1" t="s">
        <v>51</v>
      </c>
      <c r="I7" s="1" t="s">
        <v>52</v>
      </c>
      <c r="J7" s="1" t="s">
        <v>236</v>
      </c>
      <c r="K7" s="1" t="s">
        <v>60</v>
      </c>
      <c r="L7" s="1" t="s">
        <v>250</v>
      </c>
      <c r="M7" s="1" t="s">
        <v>63</v>
      </c>
      <c r="N7" s="1" t="s">
        <v>251</v>
      </c>
      <c r="O7" s="1" t="s">
        <v>252</v>
      </c>
      <c r="P7" s="1" t="s">
        <v>128</v>
      </c>
      <c r="Q7" s="1">
        <v>6702.4</v>
      </c>
      <c r="R7" s="1" t="s">
        <v>240</v>
      </c>
      <c r="S7" s="1" t="s">
        <v>241</v>
      </c>
      <c r="T7" s="1" t="s">
        <v>253</v>
      </c>
      <c r="U7" s="1" t="s">
        <v>60</v>
      </c>
      <c r="V7" s="1" t="s">
        <v>243</v>
      </c>
      <c r="W7" s="1" t="s">
        <v>244</v>
      </c>
      <c r="X7" s="1" t="s">
        <v>89</v>
      </c>
      <c r="Y7" s="1" t="s">
        <v>93</v>
      </c>
      <c r="Z7" s="1" t="s">
        <v>71</v>
      </c>
      <c r="AA7" s="1" t="s">
        <v>57</v>
      </c>
      <c r="AB7" s="1">
        <v>1</v>
      </c>
      <c r="AC7" s="1">
        <v>38</v>
      </c>
      <c r="AD7" s="1">
        <v>47</v>
      </c>
      <c r="AE7" s="1">
        <v>29</v>
      </c>
      <c r="AF7" s="1">
        <v>22</v>
      </c>
      <c r="AG7" s="1">
        <v>0.03</v>
      </c>
      <c r="AH7" s="1" t="s">
        <v>58</v>
      </c>
      <c r="AI7" s="1">
        <v>3800</v>
      </c>
      <c r="AJ7" s="1" t="s">
        <v>151</v>
      </c>
      <c r="AK7" s="1" t="s">
        <v>245</v>
      </c>
      <c r="AL7" s="1" t="s">
        <v>170</v>
      </c>
      <c r="AM7" s="1" t="s">
        <v>246</v>
      </c>
      <c r="AN7" s="1" t="s">
        <v>254</v>
      </c>
      <c r="AO7" s="1" t="s">
        <v>153</v>
      </c>
      <c r="AP7" s="1" t="s">
        <v>154</v>
      </c>
      <c r="AQ7" s="1" t="s">
        <v>155</v>
      </c>
      <c r="AR7" s="1" t="s">
        <v>186</v>
      </c>
      <c r="AS7" s="1">
        <v>1.058945468863945</v>
      </c>
      <c r="AT7" s="1">
        <v>10.589454688639449</v>
      </c>
      <c r="AU7" s="1">
        <v>47</v>
      </c>
    </row>
    <row r="8" spans="1:47">
      <c r="A8" s="1" t="s">
        <v>332</v>
      </c>
      <c r="B8" s="1" t="s">
        <v>189</v>
      </c>
      <c r="C8" s="1" t="s">
        <v>47</v>
      </c>
      <c r="D8" s="1" t="s">
        <v>48</v>
      </c>
      <c r="E8" s="1" t="s">
        <v>49</v>
      </c>
      <c r="F8" s="1" t="s">
        <v>50</v>
      </c>
      <c r="G8" s="1" t="s">
        <v>333</v>
      </c>
      <c r="H8" s="1" t="s">
        <v>51</v>
      </c>
      <c r="I8" s="1" t="s">
        <v>52</v>
      </c>
      <c r="J8" s="1" t="s">
        <v>334</v>
      </c>
      <c r="K8" s="1" t="s">
        <v>295</v>
      </c>
      <c r="L8" s="1" t="s">
        <v>335</v>
      </c>
      <c r="M8" s="1" t="s">
        <v>295</v>
      </c>
      <c r="N8" s="1" t="s">
        <v>336</v>
      </c>
      <c r="O8" s="1" t="s">
        <v>337</v>
      </c>
      <c r="P8" s="1" t="s">
        <v>309</v>
      </c>
      <c r="Q8" s="1">
        <v>3259602.5</v>
      </c>
      <c r="R8" s="1" t="s">
        <v>338</v>
      </c>
      <c r="S8" s="1" t="s">
        <v>339</v>
      </c>
      <c r="T8" s="1" t="s">
        <v>340</v>
      </c>
      <c r="U8" s="1" t="s">
        <v>295</v>
      </c>
      <c r="V8" s="1" t="s">
        <v>341</v>
      </c>
      <c r="W8" s="1" t="s">
        <v>342</v>
      </c>
      <c r="X8" s="1" t="s">
        <v>111</v>
      </c>
      <c r="Y8" s="1" t="s">
        <v>117</v>
      </c>
      <c r="Z8" s="1" t="s">
        <v>64</v>
      </c>
      <c r="AA8" s="1" t="s">
        <v>57</v>
      </c>
      <c r="AB8" s="1">
        <v>6</v>
      </c>
      <c r="AC8" s="1">
        <v>270</v>
      </c>
      <c r="AD8" s="1">
        <v>55</v>
      </c>
      <c r="AE8" s="1">
        <v>36</v>
      </c>
      <c r="AF8" s="1">
        <v>34</v>
      </c>
      <c r="AG8" s="1">
        <v>0.4</v>
      </c>
      <c r="AH8" s="1" t="s">
        <v>72</v>
      </c>
      <c r="AI8" s="1">
        <v>800</v>
      </c>
      <c r="AJ8" s="1" t="s">
        <v>140</v>
      </c>
      <c r="AK8" s="1" t="s">
        <v>343</v>
      </c>
      <c r="AL8" s="1" t="s">
        <v>321</v>
      </c>
      <c r="AM8" s="1" t="s">
        <v>344</v>
      </c>
      <c r="AN8" s="1" t="s">
        <v>345</v>
      </c>
      <c r="AO8" s="1" t="s">
        <v>75</v>
      </c>
      <c r="AP8" s="1" t="s">
        <v>143</v>
      </c>
      <c r="AQ8" s="1" t="s">
        <v>257</v>
      </c>
      <c r="AR8" s="1" t="s">
        <v>328</v>
      </c>
      <c r="AS8" s="1">
        <v>14.264298465401344</v>
      </c>
      <c r="AT8" s="1">
        <v>142.64298465401345</v>
      </c>
      <c r="AU8" s="1">
        <v>142.6</v>
      </c>
    </row>
    <row r="9" spans="1:47">
      <c r="A9" s="1" t="s">
        <v>375</v>
      </c>
      <c r="B9" s="1" t="s">
        <v>189</v>
      </c>
      <c r="C9" s="1" t="s">
        <v>47</v>
      </c>
      <c r="D9" s="1" t="s">
        <v>48</v>
      </c>
      <c r="E9" s="1" t="s">
        <v>49</v>
      </c>
      <c r="F9" s="1" t="s">
        <v>50</v>
      </c>
      <c r="G9" s="1" t="s">
        <v>376</v>
      </c>
      <c r="H9" s="1" t="s">
        <v>51</v>
      </c>
      <c r="I9" s="1" t="s">
        <v>52</v>
      </c>
      <c r="J9" s="1" t="s">
        <v>377</v>
      </c>
      <c r="K9" s="1" t="s">
        <v>356</v>
      </c>
      <c r="L9" s="1" t="s">
        <v>378</v>
      </c>
      <c r="M9" s="1" t="s">
        <v>346</v>
      </c>
      <c r="N9" s="1" t="s">
        <v>379</v>
      </c>
      <c r="O9" s="1" t="s">
        <v>380</v>
      </c>
      <c r="P9" s="1" t="s">
        <v>351</v>
      </c>
      <c r="Q9" s="1">
        <v>150568</v>
      </c>
      <c r="R9" s="1" t="s">
        <v>194</v>
      </c>
      <c r="S9" s="1" t="s">
        <v>195</v>
      </c>
      <c r="T9" s="1" t="s">
        <v>381</v>
      </c>
      <c r="U9" s="1" t="s">
        <v>356</v>
      </c>
      <c r="V9" s="1" t="s">
        <v>382</v>
      </c>
      <c r="W9" s="1" t="s">
        <v>383</v>
      </c>
      <c r="X9" s="1" t="s">
        <v>107</v>
      </c>
      <c r="Y9" s="1" t="s">
        <v>384</v>
      </c>
      <c r="Z9" s="1" t="s">
        <v>64</v>
      </c>
      <c r="AA9" s="1" t="s">
        <v>57</v>
      </c>
      <c r="AB9" s="1">
        <v>1</v>
      </c>
      <c r="AC9" s="1">
        <v>89</v>
      </c>
      <c r="AD9" s="1">
        <v>62</v>
      </c>
      <c r="AE9" s="1">
        <v>34</v>
      </c>
      <c r="AF9" s="1">
        <v>40</v>
      </c>
      <c r="AG9" s="1">
        <v>0.08</v>
      </c>
      <c r="AH9" s="1" t="s">
        <v>58</v>
      </c>
      <c r="AI9" s="1">
        <v>3800</v>
      </c>
      <c r="AJ9" s="1" t="s">
        <v>118</v>
      </c>
      <c r="AK9" s="1" t="s">
        <v>385</v>
      </c>
      <c r="AL9" s="1" t="s">
        <v>366</v>
      </c>
      <c r="AM9" s="1" t="s">
        <v>386</v>
      </c>
      <c r="AN9" s="1" t="s">
        <v>387</v>
      </c>
      <c r="AO9" s="1" t="s">
        <v>75</v>
      </c>
      <c r="AP9" s="1" t="s">
        <v>120</v>
      </c>
      <c r="AQ9" s="1" t="s">
        <v>121</v>
      </c>
      <c r="AR9" s="1" t="s">
        <v>368</v>
      </c>
      <c r="AS9" s="1">
        <v>2.9777323395787314</v>
      </c>
      <c r="AT9" s="1">
        <v>29.777323395787313</v>
      </c>
      <c r="AU9" s="1">
        <v>89</v>
      </c>
    </row>
    <row r="10" spans="1:47">
      <c r="A10" s="1" t="s">
        <v>388</v>
      </c>
      <c r="B10" s="1" t="s">
        <v>189</v>
      </c>
      <c r="C10" s="1" t="s">
        <v>47</v>
      </c>
      <c r="D10" s="1" t="s">
        <v>48</v>
      </c>
      <c r="E10" s="1" t="s">
        <v>49</v>
      </c>
      <c r="F10" s="1" t="s">
        <v>50</v>
      </c>
      <c r="G10" s="1" t="s">
        <v>389</v>
      </c>
      <c r="H10" s="1" t="s">
        <v>51</v>
      </c>
      <c r="I10" s="1" t="s">
        <v>52</v>
      </c>
      <c r="J10" s="1" t="s">
        <v>390</v>
      </c>
      <c r="K10" s="1" t="s">
        <v>346</v>
      </c>
      <c r="L10" s="1" t="s">
        <v>391</v>
      </c>
      <c r="M10" s="1" t="s">
        <v>321</v>
      </c>
      <c r="N10" s="1" t="s">
        <v>392</v>
      </c>
      <c r="O10" s="1" t="s">
        <v>393</v>
      </c>
      <c r="P10" s="1" t="s">
        <v>330</v>
      </c>
      <c r="Q10" s="1">
        <v>23010</v>
      </c>
      <c r="R10" s="1" t="s">
        <v>208</v>
      </c>
      <c r="S10" s="1" t="s">
        <v>209</v>
      </c>
      <c r="T10" s="1" t="s">
        <v>394</v>
      </c>
      <c r="U10" s="1" t="s">
        <v>346</v>
      </c>
      <c r="V10" s="1" t="s">
        <v>395</v>
      </c>
      <c r="W10" s="1" t="s">
        <v>396</v>
      </c>
      <c r="X10" s="1" t="s">
        <v>89</v>
      </c>
      <c r="Y10" s="1" t="s">
        <v>93</v>
      </c>
      <c r="Z10" s="1" t="s">
        <v>56</v>
      </c>
      <c r="AA10" s="1" t="s">
        <v>57</v>
      </c>
      <c r="AB10" s="1">
        <v>1</v>
      </c>
      <c r="AC10" s="1">
        <v>2</v>
      </c>
      <c r="AD10" s="1">
        <v>29</v>
      </c>
      <c r="AE10" s="1">
        <v>21</v>
      </c>
      <c r="AF10" s="1">
        <v>10</v>
      </c>
      <c r="AG10" s="1">
        <v>0.01</v>
      </c>
      <c r="AH10" s="1" t="s">
        <v>58</v>
      </c>
      <c r="AI10" s="1">
        <v>3800</v>
      </c>
      <c r="AJ10" s="1" t="s">
        <v>99</v>
      </c>
      <c r="AK10" s="1" t="s">
        <v>397</v>
      </c>
      <c r="AL10" s="1" t="s">
        <v>366</v>
      </c>
      <c r="AM10" s="1" t="s">
        <v>398</v>
      </c>
      <c r="AN10" s="1" t="s">
        <v>399</v>
      </c>
      <c r="AO10" s="1" t="s">
        <v>75</v>
      </c>
      <c r="AP10" s="1" t="s">
        <v>101</v>
      </c>
      <c r="AQ10" s="1" t="s">
        <v>102</v>
      </c>
      <c r="AR10" s="1" t="s">
        <v>371</v>
      </c>
      <c r="AS10" s="1">
        <v>0.21506629445012423</v>
      </c>
      <c r="AT10" s="1">
        <v>2.1506629445012422</v>
      </c>
      <c r="AU10" s="1">
        <v>5.8</v>
      </c>
    </row>
    <row r="11" spans="1:47">
      <c r="A11" s="1" t="s">
        <v>400</v>
      </c>
      <c r="B11" s="1" t="s">
        <v>189</v>
      </c>
      <c r="C11" s="1" t="s">
        <v>47</v>
      </c>
      <c r="D11" s="1" t="s">
        <v>48</v>
      </c>
      <c r="E11" s="1" t="s">
        <v>49</v>
      </c>
      <c r="F11" s="1" t="s">
        <v>50</v>
      </c>
      <c r="G11" s="1" t="s">
        <v>401</v>
      </c>
      <c r="H11" s="1" t="s">
        <v>51</v>
      </c>
      <c r="I11" s="1" t="s">
        <v>52</v>
      </c>
      <c r="J11" s="1" t="s">
        <v>390</v>
      </c>
      <c r="K11" s="1" t="s">
        <v>356</v>
      </c>
      <c r="L11" s="1" t="s">
        <v>402</v>
      </c>
      <c r="M11" s="1" t="s">
        <v>356</v>
      </c>
      <c r="N11" s="1" t="s">
        <v>403</v>
      </c>
      <c r="O11" s="1" t="s">
        <v>404</v>
      </c>
      <c r="P11" s="1" t="s">
        <v>363</v>
      </c>
      <c r="Q11" s="1">
        <v>71744</v>
      </c>
      <c r="R11" s="1" t="s">
        <v>405</v>
      </c>
      <c r="S11" s="1" t="s">
        <v>406</v>
      </c>
      <c r="T11" s="1" t="s">
        <v>407</v>
      </c>
      <c r="U11" s="1" t="s">
        <v>356</v>
      </c>
      <c r="V11" s="1" t="s">
        <v>395</v>
      </c>
      <c r="W11" s="1" t="s">
        <v>396</v>
      </c>
      <c r="X11" s="1" t="s">
        <v>89</v>
      </c>
      <c r="Y11" s="1" t="s">
        <v>93</v>
      </c>
      <c r="Z11" s="1" t="s">
        <v>56</v>
      </c>
      <c r="AA11" s="1" t="s">
        <v>57</v>
      </c>
      <c r="AB11" s="1">
        <v>1</v>
      </c>
      <c r="AC11" s="1">
        <v>6</v>
      </c>
      <c r="AD11" s="1">
        <v>36</v>
      </c>
      <c r="AE11" s="1">
        <v>21</v>
      </c>
      <c r="AF11" s="1">
        <v>16</v>
      </c>
      <c r="AG11" s="1">
        <v>0.01</v>
      </c>
      <c r="AH11" s="1" t="s">
        <v>58</v>
      </c>
      <c r="AI11" s="1">
        <v>3800</v>
      </c>
      <c r="AJ11" s="1" t="s">
        <v>99</v>
      </c>
      <c r="AK11" s="1" t="s">
        <v>397</v>
      </c>
      <c r="AL11" s="1" t="s">
        <v>366</v>
      </c>
      <c r="AM11" s="1" t="s">
        <v>398</v>
      </c>
      <c r="AN11" s="1" t="s">
        <v>408</v>
      </c>
      <c r="AO11" s="1" t="s">
        <v>75</v>
      </c>
      <c r="AP11" s="1" t="s">
        <v>101</v>
      </c>
      <c r="AQ11" s="1" t="s">
        <v>102</v>
      </c>
      <c r="AR11" s="1" t="s">
        <v>371</v>
      </c>
      <c r="AS11" s="1">
        <v>0.42716615725266055</v>
      </c>
      <c r="AT11" s="1">
        <v>4.2716615725266056</v>
      </c>
      <c r="AU11" s="1">
        <v>5.8</v>
      </c>
    </row>
    <row r="12" spans="1:47">
      <c r="A12" s="1" t="s">
        <v>409</v>
      </c>
      <c r="B12" s="1" t="s">
        <v>189</v>
      </c>
      <c r="C12" s="1" t="s">
        <v>47</v>
      </c>
      <c r="D12" s="1" t="s">
        <v>48</v>
      </c>
      <c r="E12" s="1" t="s">
        <v>49</v>
      </c>
      <c r="F12" s="1" t="s">
        <v>50</v>
      </c>
      <c r="G12" s="1" t="s">
        <v>410</v>
      </c>
      <c r="H12" s="1" t="s">
        <v>51</v>
      </c>
      <c r="I12" s="1" t="s">
        <v>52</v>
      </c>
      <c r="J12" s="1" t="s">
        <v>390</v>
      </c>
      <c r="K12" s="1" t="s">
        <v>314</v>
      </c>
      <c r="L12" s="1" t="s">
        <v>411</v>
      </c>
      <c r="M12" s="1" t="s">
        <v>295</v>
      </c>
      <c r="N12" s="1" t="s">
        <v>412</v>
      </c>
      <c r="O12" s="1" t="s">
        <v>413</v>
      </c>
      <c r="P12" s="1" t="s">
        <v>309</v>
      </c>
      <c r="Q12" s="1">
        <v>15399.68</v>
      </c>
      <c r="R12" s="1" t="s">
        <v>230</v>
      </c>
      <c r="S12" s="1" t="s">
        <v>231</v>
      </c>
      <c r="T12" s="1" t="s">
        <v>414</v>
      </c>
      <c r="U12" s="1" t="s">
        <v>314</v>
      </c>
      <c r="V12" s="1" t="s">
        <v>395</v>
      </c>
      <c r="W12" s="1" t="s">
        <v>396</v>
      </c>
      <c r="X12" s="1" t="s">
        <v>89</v>
      </c>
      <c r="Y12" s="1" t="s">
        <v>93</v>
      </c>
      <c r="Z12" s="1" t="s">
        <v>56</v>
      </c>
      <c r="AA12" s="1" t="s">
        <v>57</v>
      </c>
      <c r="AB12" s="1">
        <v>1</v>
      </c>
      <c r="AC12" s="1">
        <v>8</v>
      </c>
      <c r="AD12" s="1">
        <v>28</v>
      </c>
      <c r="AE12" s="1">
        <v>38</v>
      </c>
      <c r="AF12" s="1">
        <v>15</v>
      </c>
      <c r="AG12" s="1">
        <v>0.02</v>
      </c>
      <c r="AH12" s="1" t="s">
        <v>58</v>
      </c>
      <c r="AI12" s="1">
        <v>3800</v>
      </c>
      <c r="AJ12" s="1" t="s">
        <v>99</v>
      </c>
      <c r="AK12" s="1" t="s">
        <v>397</v>
      </c>
      <c r="AL12" s="1" t="s">
        <v>366</v>
      </c>
      <c r="AM12" s="1" t="s">
        <v>398</v>
      </c>
      <c r="AN12" s="1" t="s">
        <v>415</v>
      </c>
      <c r="AO12" s="1" t="s">
        <v>75</v>
      </c>
      <c r="AP12" s="1" t="s">
        <v>101</v>
      </c>
      <c r="AQ12" s="1" t="s">
        <v>102</v>
      </c>
      <c r="AR12" s="1" t="s">
        <v>371</v>
      </c>
      <c r="AS12" s="1">
        <v>0.56362201304170489</v>
      </c>
      <c r="AT12" s="1">
        <v>5.6362201304170494</v>
      </c>
      <c r="AU12" s="1">
        <v>5.8</v>
      </c>
    </row>
    <row r="13" spans="1:47">
      <c r="A13" s="1" t="s">
        <v>416</v>
      </c>
      <c r="B13" s="1" t="s">
        <v>189</v>
      </c>
      <c r="C13" s="1" t="s">
        <v>47</v>
      </c>
      <c r="D13" s="1" t="s">
        <v>48</v>
      </c>
      <c r="E13" s="1" t="s">
        <v>49</v>
      </c>
      <c r="F13" s="1" t="s">
        <v>50</v>
      </c>
      <c r="G13" s="1" t="s">
        <v>417</v>
      </c>
      <c r="H13" s="1" t="s">
        <v>51</v>
      </c>
      <c r="I13" s="1" t="s">
        <v>52</v>
      </c>
      <c r="J13" s="1" t="s">
        <v>390</v>
      </c>
      <c r="K13" s="1" t="s">
        <v>314</v>
      </c>
      <c r="L13" s="1" t="s">
        <v>418</v>
      </c>
      <c r="M13" s="1" t="s">
        <v>295</v>
      </c>
      <c r="N13" s="1" t="s">
        <v>419</v>
      </c>
      <c r="O13" s="1" t="s">
        <v>420</v>
      </c>
      <c r="P13" s="1" t="s">
        <v>292</v>
      </c>
      <c r="Q13" s="1">
        <v>1340.48</v>
      </c>
      <c r="R13" s="1" t="s">
        <v>240</v>
      </c>
      <c r="S13" s="1" t="s">
        <v>241</v>
      </c>
      <c r="T13" s="1" t="s">
        <v>421</v>
      </c>
      <c r="U13" s="1" t="s">
        <v>314</v>
      </c>
      <c r="V13" s="1" t="s">
        <v>395</v>
      </c>
      <c r="W13" s="1" t="s">
        <v>396</v>
      </c>
      <c r="X13" s="1" t="s">
        <v>89</v>
      </c>
      <c r="Y13" s="1" t="s">
        <v>93</v>
      </c>
      <c r="Z13" s="1" t="s">
        <v>71</v>
      </c>
      <c r="AA13" s="1" t="s">
        <v>57</v>
      </c>
      <c r="AB13" s="1">
        <v>1</v>
      </c>
      <c r="AC13" s="1">
        <v>7.5</v>
      </c>
      <c r="AD13" s="1">
        <v>38</v>
      </c>
      <c r="AE13" s="1">
        <v>32</v>
      </c>
      <c r="AF13" s="1">
        <v>5</v>
      </c>
      <c r="AG13" s="1">
        <v>0.01</v>
      </c>
      <c r="AH13" s="1" t="s">
        <v>58</v>
      </c>
      <c r="AI13" s="1">
        <v>3800</v>
      </c>
      <c r="AJ13" s="1" t="s">
        <v>99</v>
      </c>
      <c r="AK13" s="1" t="s">
        <v>397</v>
      </c>
      <c r="AL13" s="1" t="s">
        <v>366</v>
      </c>
      <c r="AM13" s="1" t="s">
        <v>398</v>
      </c>
      <c r="AN13" s="1" t="s">
        <v>422</v>
      </c>
      <c r="AO13" s="1" t="s">
        <v>75</v>
      </c>
      <c r="AP13" s="1" t="s">
        <v>101</v>
      </c>
      <c r="AQ13" s="1" t="s">
        <v>102</v>
      </c>
      <c r="AR13" s="1" t="s">
        <v>371</v>
      </c>
      <c r="AS13" s="1">
        <v>0.21471314782541137</v>
      </c>
      <c r="AT13" s="1">
        <v>2.1471314782541135</v>
      </c>
      <c r="AU13" s="1">
        <v>5.8</v>
      </c>
    </row>
    <row r="14" spans="1:47">
      <c r="A14" s="1" t="s">
        <v>423</v>
      </c>
      <c r="B14" s="1" t="s">
        <v>189</v>
      </c>
      <c r="C14" s="1" t="s">
        <v>47</v>
      </c>
      <c r="D14" s="1" t="s">
        <v>48</v>
      </c>
      <c r="E14" s="1" t="s">
        <v>49</v>
      </c>
      <c r="F14" s="1" t="s">
        <v>50</v>
      </c>
      <c r="G14" s="1" t="s">
        <v>424</v>
      </c>
      <c r="H14" s="1" t="s">
        <v>51</v>
      </c>
      <c r="I14" s="1" t="s">
        <v>52</v>
      </c>
      <c r="J14" s="1" t="s">
        <v>390</v>
      </c>
      <c r="K14" s="1" t="s">
        <v>346</v>
      </c>
      <c r="L14" s="1" t="s">
        <v>425</v>
      </c>
      <c r="M14" s="1" t="s">
        <v>346</v>
      </c>
      <c r="N14" s="1" t="s">
        <v>426</v>
      </c>
      <c r="O14" s="1" t="s">
        <v>427</v>
      </c>
      <c r="P14" s="1" t="s">
        <v>330</v>
      </c>
      <c r="Q14" s="1">
        <v>1943.54</v>
      </c>
      <c r="R14" s="1" t="s">
        <v>405</v>
      </c>
      <c r="S14" s="1" t="s">
        <v>406</v>
      </c>
      <c r="T14" s="1" t="s">
        <v>428</v>
      </c>
      <c r="U14" s="1" t="s">
        <v>346</v>
      </c>
      <c r="V14" s="1" t="s">
        <v>395</v>
      </c>
      <c r="W14" s="1" t="s">
        <v>396</v>
      </c>
      <c r="X14" s="1" t="s">
        <v>89</v>
      </c>
      <c r="Y14" s="1" t="s">
        <v>93</v>
      </c>
      <c r="Z14" s="1" t="s">
        <v>56</v>
      </c>
      <c r="AA14" s="1" t="s">
        <v>57</v>
      </c>
      <c r="AB14" s="1">
        <v>1</v>
      </c>
      <c r="AC14" s="1">
        <v>1</v>
      </c>
      <c r="AD14" s="1">
        <v>15</v>
      </c>
      <c r="AE14" s="1">
        <v>13</v>
      </c>
      <c r="AF14" s="1">
        <v>8</v>
      </c>
      <c r="AG14" s="1">
        <v>0</v>
      </c>
      <c r="AH14" s="1" t="s">
        <v>58</v>
      </c>
      <c r="AI14" s="1">
        <v>3800</v>
      </c>
      <c r="AJ14" s="1" t="s">
        <v>99</v>
      </c>
      <c r="AK14" s="1" t="s">
        <v>397</v>
      </c>
      <c r="AL14" s="1" t="s">
        <v>366</v>
      </c>
      <c r="AM14" s="1" t="s">
        <v>398</v>
      </c>
      <c r="AN14" s="1" t="s">
        <v>429</v>
      </c>
      <c r="AO14" s="1" t="s">
        <v>75</v>
      </c>
      <c r="AP14" s="1" t="s">
        <v>101</v>
      </c>
      <c r="AQ14" s="1" t="s">
        <v>102</v>
      </c>
      <c r="AR14" s="1" t="s">
        <v>371</v>
      </c>
      <c r="AS14" s="1">
        <v>5.5090873455204234E-2</v>
      </c>
      <c r="AT14" s="1">
        <v>0.55090873455204237</v>
      </c>
      <c r="AU14" s="1">
        <v>5.8</v>
      </c>
    </row>
    <row r="15" spans="1:47">
      <c r="A15" s="1" t="s">
        <v>430</v>
      </c>
      <c r="B15" s="1" t="s">
        <v>189</v>
      </c>
      <c r="C15" s="1" t="s">
        <v>47</v>
      </c>
      <c r="D15" s="1" t="s">
        <v>48</v>
      </c>
      <c r="E15" s="1" t="s">
        <v>49</v>
      </c>
      <c r="F15" s="1" t="s">
        <v>50</v>
      </c>
      <c r="G15" s="1" t="s">
        <v>431</v>
      </c>
      <c r="H15" s="1" t="s">
        <v>51</v>
      </c>
      <c r="I15" s="1" t="s">
        <v>52</v>
      </c>
      <c r="J15" s="1" t="s">
        <v>390</v>
      </c>
      <c r="K15" s="1" t="s">
        <v>346</v>
      </c>
      <c r="L15" s="1" t="s">
        <v>432</v>
      </c>
      <c r="M15" s="1" t="s">
        <v>321</v>
      </c>
      <c r="N15" s="1" t="s">
        <v>433</v>
      </c>
      <c r="O15" s="1" t="s">
        <v>434</v>
      </c>
      <c r="P15" s="1" t="s">
        <v>322</v>
      </c>
      <c r="Q15" s="1">
        <v>171690</v>
      </c>
      <c r="R15" s="1" t="s">
        <v>435</v>
      </c>
      <c r="S15" s="1" t="s">
        <v>436</v>
      </c>
      <c r="T15" s="1" t="s">
        <v>437</v>
      </c>
      <c r="U15" s="1" t="s">
        <v>346</v>
      </c>
      <c r="V15" s="1" t="s">
        <v>395</v>
      </c>
      <c r="W15" s="1" t="s">
        <v>396</v>
      </c>
      <c r="X15" s="1" t="s">
        <v>89</v>
      </c>
      <c r="Y15" s="1" t="s">
        <v>93</v>
      </c>
      <c r="Z15" s="1" t="s">
        <v>56</v>
      </c>
      <c r="AA15" s="1" t="s">
        <v>57</v>
      </c>
      <c r="AB15" s="1">
        <v>1</v>
      </c>
      <c r="AC15" s="1">
        <v>15</v>
      </c>
      <c r="AD15" s="1">
        <v>48</v>
      </c>
      <c r="AE15" s="1">
        <v>34</v>
      </c>
      <c r="AF15" s="1">
        <v>21</v>
      </c>
      <c r="AG15" s="1">
        <v>0.03</v>
      </c>
      <c r="AH15" s="1" t="s">
        <v>58</v>
      </c>
      <c r="AI15" s="1">
        <v>3800</v>
      </c>
      <c r="AJ15" s="1" t="s">
        <v>99</v>
      </c>
      <c r="AK15" s="1" t="s">
        <v>397</v>
      </c>
      <c r="AL15" s="1" t="s">
        <v>366</v>
      </c>
      <c r="AM15" s="1" t="s">
        <v>398</v>
      </c>
      <c r="AN15" s="1" t="s">
        <v>438</v>
      </c>
      <c r="AO15" s="1" t="s">
        <v>75</v>
      </c>
      <c r="AP15" s="1" t="s">
        <v>101</v>
      </c>
      <c r="AQ15" s="1" t="s">
        <v>102</v>
      </c>
      <c r="AR15" s="1" t="s">
        <v>371</v>
      </c>
      <c r="AS15" s="1">
        <v>1.2103041122158715</v>
      </c>
      <c r="AT15" s="1">
        <v>12.103041122158714</v>
      </c>
      <c r="AU15" s="1">
        <v>5.8</v>
      </c>
    </row>
    <row r="16" spans="1:47">
      <c r="A16" s="1" t="s">
        <v>439</v>
      </c>
      <c r="B16" s="1" t="s">
        <v>189</v>
      </c>
      <c r="C16" s="1" t="s">
        <v>47</v>
      </c>
      <c r="D16" s="1" t="s">
        <v>48</v>
      </c>
      <c r="E16" s="1" t="s">
        <v>49</v>
      </c>
      <c r="F16" s="1" t="s">
        <v>50</v>
      </c>
      <c r="G16" s="1" t="s">
        <v>440</v>
      </c>
      <c r="H16" s="1" t="s">
        <v>51</v>
      </c>
      <c r="I16" s="1" t="s">
        <v>52</v>
      </c>
      <c r="J16" s="1" t="s">
        <v>390</v>
      </c>
      <c r="K16" s="1" t="s">
        <v>314</v>
      </c>
      <c r="L16" s="1" t="s">
        <v>441</v>
      </c>
      <c r="M16" s="1" t="s">
        <v>295</v>
      </c>
      <c r="N16" s="1" t="s">
        <v>442</v>
      </c>
      <c r="O16" s="1" t="s">
        <v>443</v>
      </c>
      <c r="P16" s="1" t="s">
        <v>309</v>
      </c>
      <c r="Q16" s="1">
        <v>67330.8</v>
      </c>
      <c r="R16" s="1" t="s">
        <v>208</v>
      </c>
      <c r="S16" s="1" t="s">
        <v>209</v>
      </c>
      <c r="T16" s="1" t="s">
        <v>444</v>
      </c>
      <c r="U16" s="1" t="s">
        <v>314</v>
      </c>
      <c r="V16" s="1" t="s">
        <v>395</v>
      </c>
      <c r="W16" s="1" t="s">
        <v>396</v>
      </c>
      <c r="X16" s="1" t="s">
        <v>89</v>
      </c>
      <c r="Y16" s="1" t="s">
        <v>93</v>
      </c>
      <c r="Z16" s="1" t="s">
        <v>56</v>
      </c>
      <c r="AA16" s="1" t="s">
        <v>57</v>
      </c>
      <c r="AB16" s="1">
        <v>1</v>
      </c>
      <c r="AC16" s="1">
        <v>1</v>
      </c>
      <c r="AD16" s="1">
        <v>18</v>
      </c>
      <c r="AE16" s="1">
        <v>11</v>
      </c>
      <c r="AF16" s="1">
        <v>7</v>
      </c>
      <c r="AG16" s="1">
        <v>0</v>
      </c>
      <c r="AH16" s="1" t="s">
        <v>58</v>
      </c>
      <c r="AI16" s="1">
        <v>3800</v>
      </c>
      <c r="AJ16" s="1" t="s">
        <v>99</v>
      </c>
      <c r="AK16" s="1" t="s">
        <v>397</v>
      </c>
      <c r="AL16" s="1" t="s">
        <v>366</v>
      </c>
      <c r="AM16" s="1" t="s">
        <v>398</v>
      </c>
      <c r="AN16" s="1" t="s">
        <v>445</v>
      </c>
      <c r="AO16" s="1" t="s">
        <v>75</v>
      </c>
      <c r="AP16" s="1" t="s">
        <v>101</v>
      </c>
      <c r="AQ16" s="1" t="s">
        <v>102</v>
      </c>
      <c r="AR16" s="1" t="s">
        <v>371</v>
      </c>
      <c r="AS16" s="1">
        <v>4.894612218520069E-2</v>
      </c>
      <c r="AT16" s="1">
        <v>0.48946122185200691</v>
      </c>
      <c r="AU16" s="1">
        <v>5.8</v>
      </c>
    </row>
    <row r="17" spans="1:47">
      <c r="A17" s="1" t="s">
        <v>446</v>
      </c>
      <c r="B17" s="1" t="s">
        <v>189</v>
      </c>
      <c r="C17" s="1" t="s">
        <v>47</v>
      </c>
      <c r="D17" s="1" t="s">
        <v>48</v>
      </c>
      <c r="E17" s="1" t="s">
        <v>49</v>
      </c>
      <c r="F17" s="1" t="s">
        <v>50</v>
      </c>
      <c r="G17" s="1" t="s">
        <v>447</v>
      </c>
      <c r="H17" s="1" t="s">
        <v>51</v>
      </c>
      <c r="I17" s="1" t="s">
        <v>52</v>
      </c>
      <c r="J17" s="1" t="s">
        <v>390</v>
      </c>
      <c r="K17" s="1" t="s">
        <v>314</v>
      </c>
      <c r="L17" s="1" t="s">
        <v>448</v>
      </c>
      <c r="M17" s="1" t="s">
        <v>306</v>
      </c>
      <c r="N17" s="1" t="s">
        <v>449</v>
      </c>
      <c r="O17" s="1" t="s">
        <v>450</v>
      </c>
      <c r="P17" s="1" t="s">
        <v>310</v>
      </c>
      <c r="Q17" s="1">
        <v>10500</v>
      </c>
      <c r="R17" s="1" t="s">
        <v>435</v>
      </c>
      <c r="S17" s="1" t="s">
        <v>436</v>
      </c>
      <c r="T17" s="1" t="s">
        <v>451</v>
      </c>
      <c r="U17" s="1" t="s">
        <v>314</v>
      </c>
      <c r="V17" s="1" t="s">
        <v>395</v>
      </c>
      <c r="W17" s="1" t="s">
        <v>396</v>
      </c>
      <c r="X17" s="1" t="s">
        <v>89</v>
      </c>
      <c r="Y17" s="1" t="s">
        <v>93</v>
      </c>
      <c r="Z17" s="1" t="s">
        <v>127</v>
      </c>
      <c r="AA17" s="1" t="s">
        <v>57</v>
      </c>
      <c r="AB17" s="1">
        <v>1</v>
      </c>
      <c r="AC17" s="1">
        <v>0.2</v>
      </c>
      <c r="AD17" s="1">
        <v>30</v>
      </c>
      <c r="AE17" s="1">
        <v>20</v>
      </c>
      <c r="AF17" s="1">
        <v>10</v>
      </c>
      <c r="AG17" s="1">
        <v>0.01</v>
      </c>
      <c r="AH17" s="1" t="s">
        <v>58</v>
      </c>
      <c r="AI17" s="1">
        <v>3800</v>
      </c>
      <c r="AJ17" s="1" t="s">
        <v>99</v>
      </c>
      <c r="AK17" s="1" t="s">
        <v>397</v>
      </c>
      <c r="AL17" s="1" t="s">
        <v>366</v>
      </c>
      <c r="AM17" s="1" t="s">
        <v>398</v>
      </c>
      <c r="AN17" s="1" t="s">
        <v>452</v>
      </c>
      <c r="AO17" s="1" t="s">
        <v>75</v>
      </c>
      <c r="AP17" s="1" t="s">
        <v>101</v>
      </c>
      <c r="AQ17" s="1" t="s">
        <v>102</v>
      </c>
      <c r="AR17" s="1" t="s">
        <v>371</v>
      </c>
      <c r="AS17" s="1">
        <v>0.2118879748277086</v>
      </c>
      <c r="AT17" s="1">
        <v>2.1188797482770863</v>
      </c>
      <c r="AU17" s="1">
        <v>5.8</v>
      </c>
    </row>
    <row r="18" spans="1:47">
      <c r="A18" s="1" t="s">
        <v>453</v>
      </c>
      <c r="B18" s="1" t="s">
        <v>189</v>
      </c>
      <c r="C18" s="1" t="s">
        <v>47</v>
      </c>
      <c r="D18" s="1" t="s">
        <v>48</v>
      </c>
      <c r="E18" s="1" t="s">
        <v>49</v>
      </c>
      <c r="F18" s="1" t="s">
        <v>50</v>
      </c>
      <c r="G18" s="1" t="s">
        <v>454</v>
      </c>
      <c r="H18" s="1" t="s">
        <v>51</v>
      </c>
      <c r="I18" s="1" t="s">
        <v>52</v>
      </c>
      <c r="J18" s="1" t="s">
        <v>390</v>
      </c>
      <c r="K18" s="1" t="s">
        <v>314</v>
      </c>
      <c r="L18" s="1" t="s">
        <v>455</v>
      </c>
      <c r="M18" s="1" t="s">
        <v>255</v>
      </c>
      <c r="N18" s="1" t="s">
        <v>456</v>
      </c>
      <c r="O18" s="1" t="s">
        <v>457</v>
      </c>
      <c r="P18" s="1" t="s">
        <v>266</v>
      </c>
      <c r="Q18" s="1">
        <v>32922</v>
      </c>
      <c r="R18" s="1" t="s">
        <v>458</v>
      </c>
      <c r="S18" s="1" t="s">
        <v>459</v>
      </c>
      <c r="T18" s="1" t="s">
        <v>460</v>
      </c>
      <c r="U18" s="1" t="s">
        <v>314</v>
      </c>
      <c r="V18" s="1" t="s">
        <v>395</v>
      </c>
      <c r="W18" s="1" t="s">
        <v>396</v>
      </c>
      <c r="X18" s="1" t="s">
        <v>89</v>
      </c>
      <c r="Y18" s="1" t="s">
        <v>93</v>
      </c>
      <c r="Z18" s="1" t="s">
        <v>56</v>
      </c>
      <c r="AA18" s="1" t="s">
        <v>57</v>
      </c>
      <c r="AB18" s="1">
        <v>1</v>
      </c>
      <c r="AC18" s="1">
        <v>15</v>
      </c>
      <c r="AD18" s="1">
        <v>41</v>
      </c>
      <c r="AE18" s="1">
        <v>41</v>
      </c>
      <c r="AF18" s="1">
        <v>24</v>
      </c>
      <c r="AG18" s="1">
        <v>0.04</v>
      </c>
      <c r="AH18" s="1" t="s">
        <v>58</v>
      </c>
      <c r="AI18" s="1">
        <v>3800</v>
      </c>
      <c r="AJ18" s="1" t="s">
        <v>99</v>
      </c>
      <c r="AK18" s="1" t="s">
        <v>397</v>
      </c>
      <c r="AL18" s="1" t="s">
        <v>366</v>
      </c>
      <c r="AM18" s="1" t="s">
        <v>398</v>
      </c>
      <c r="AN18" s="1" t="s">
        <v>461</v>
      </c>
      <c r="AO18" s="1" t="s">
        <v>75</v>
      </c>
      <c r="AP18" s="1" t="s">
        <v>101</v>
      </c>
      <c r="AQ18" s="1" t="s">
        <v>102</v>
      </c>
      <c r="AR18" s="1" t="s">
        <v>371</v>
      </c>
      <c r="AS18" s="1">
        <v>1.4247347427415127</v>
      </c>
      <c r="AT18" s="1">
        <v>14.247347427415127</v>
      </c>
      <c r="AU18" s="1">
        <v>5.8</v>
      </c>
    </row>
    <row r="19" spans="1:47">
      <c r="A19" s="1" t="s">
        <v>462</v>
      </c>
      <c r="B19" s="1" t="s">
        <v>189</v>
      </c>
      <c r="C19" s="1" t="s">
        <v>47</v>
      </c>
      <c r="D19" s="1" t="s">
        <v>48</v>
      </c>
      <c r="E19" s="1" t="s">
        <v>49</v>
      </c>
      <c r="F19" s="1" t="s">
        <v>50</v>
      </c>
      <c r="G19" s="1" t="s">
        <v>463</v>
      </c>
      <c r="H19" s="1" t="s">
        <v>51</v>
      </c>
      <c r="I19" s="1" t="s">
        <v>52</v>
      </c>
      <c r="J19" s="1" t="s">
        <v>390</v>
      </c>
      <c r="K19" s="1" t="s">
        <v>314</v>
      </c>
      <c r="L19" s="1" t="s">
        <v>464</v>
      </c>
      <c r="M19" s="1" t="s">
        <v>306</v>
      </c>
      <c r="N19" s="1" t="s">
        <v>465</v>
      </c>
      <c r="O19" s="1" t="s">
        <v>466</v>
      </c>
      <c r="P19" s="1" t="s">
        <v>310</v>
      </c>
      <c r="Q19" s="1">
        <v>16142.4</v>
      </c>
      <c r="R19" s="1" t="s">
        <v>208</v>
      </c>
      <c r="S19" s="1" t="s">
        <v>209</v>
      </c>
      <c r="T19" s="1" t="s">
        <v>467</v>
      </c>
      <c r="U19" s="1" t="s">
        <v>314</v>
      </c>
      <c r="V19" s="1" t="s">
        <v>395</v>
      </c>
      <c r="W19" s="1" t="s">
        <v>396</v>
      </c>
      <c r="X19" s="1" t="s">
        <v>89</v>
      </c>
      <c r="Y19" s="1" t="s">
        <v>93</v>
      </c>
      <c r="Z19" s="1" t="s">
        <v>56</v>
      </c>
      <c r="AA19" s="1" t="s">
        <v>57</v>
      </c>
      <c r="AB19" s="1">
        <v>1</v>
      </c>
      <c r="AC19" s="1">
        <v>2.5</v>
      </c>
      <c r="AD19" s="1">
        <v>25</v>
      </c>
      <c r="AE19" s="1">
        <v>13</v>
      </c>
      <c r="AF19" s="1">
        <v>34</v>
      </c>
      <c r="AG19" s="1">
        <v>0.01</v>
      </c>
      <c r="AH19" s="1" t="s">
        <v>58</v>
      </c>
      <c r="AI19" s="1">
        <v>3800</v>
      </c>
      <c r="AJ19" s="1" t="s">
        <v>99</v>
      </c>
      <c r="AK19" s="1" t="s">
        <v>397</v>
      </c>
      <c r="AL19" s="1" t="s">
        <v>366</v>
      </c>
      <c r="AM19" s="1" t="s">
        <v>398</v>
      </c>
      <c r="AN19" s="1" t="s">
        <v>468</v>
      </c>
      <c r="AO19" s="1" t="s">
        <v>75</v>
      </c>
      <c r="AP19" s="1" t="s">
        <v>101</v>
      </c>
      <c r="AQ19" s="1" t="s">
        <v>102</v>
      </c>
      <c r="AR19" s="1" t="s">
        <v>371</v>
      </c>
      <c r="AS19" s="1">
        <v>0.39022702030769668</v>
      </c>
      <c r="AT19" s="1">
        <v>3.9022702030769669</v>
      </c>
      <c r="AU19" s="1">
        <v>5.8</v>
      </c>
    </row>
    <row r="20" spans="1:47">
      <c r="A20" s="1" t="s">
        <v>522</v>
      </c>
      <c r="B20" s="1" t="s">
        <v>189</v>
      </c>
      <c r="C20" s="1" t="s">
        <v>47</v>
      </c>
      <c r="D20" s="1" t="s">
        <v>48</v>
      </c>
      <c r="E20" s="1" t="s">
        <v>49</v>
      </c>
      <c r="F20" s="1" t="s">
        <v>50</v>
      </c>
      <c r="G20" s="1" t="s">
        <v>523</v>
      </c>
      <c r="H20" s="1" t="s">
        <v>51</v>
      </c>
      <c r="I20" s="1" t="s">
        <v>52</v>
      </c>
      <c r="J20" s="1" t="s">
        <v>524</v>
      </c>
      <c r="K20" s="1" t="s">
        <v>356</v>
      </c>
      <c r="L20" s="1" t="s">
        <v>525</v>
      </c>
      <c r="M20" s="1" t="s">
        <v>346</v>
      </c>
      <c r="N20" s="1" t="s">
        <v>526</v>
      </c>
      <c r="O20" s="1" t="s">
        <v>527</v>
      </c>
      <c r="P20" s="1" t="s">
        <v>351</v>
      </c>
      <c r="Q20" s="1">
        <v>95056</v>
      </c>
      <c r="R20" s="1" t="s">
        <v>528</v>
      </c>
      <c r="S20" s="1" t="s">
        <v>529</v>
      </c>
      <c r="T20" s="1" t="s">
        <v>530</v>
      </c>
      <c r="U20" s="1" t="s">
        <v>356</v>
      </c>
      <c r="V20" s="1" t="s">
        <v>531</v>
      </c>
      <c r="W20" s="1" t="s">
        <v>532</v>
      </c>
      <c r="X20" s="1" t="s">
        <v>55</v>
      </c>
      <c r="Y20" s="1" t="s">
        <v>302</v>
      </c>
      <c r="Z20" s="1" t="s">
        <v>67</v>
      </c>
      <c r="AA20" s="1" t="s">
        <v>57</v>
      </c>
      <c r="AB20" s="1">
        <v>1</v>
      </c>
      <c r="AC20" s="1">
        <v>420</v>
      </c>
      <c r="AD20" s="1">
        <v>72</v>
      </c>
      <c r="AE20" s="1">
        <v>64</v>
      </c>
      <c r="AF20" s="1">
        <v>101</v>
      </c>
      <c r="AG20" s="1">
        <v>0.47</v>
      </c>
      <c r="AH20" s="1" t="s">
        <v>72</v>
      </c>
      <c r="AI20" s="1">
        <v>800</v>
      </c>
      <c r="AJ20" s="1" t="s">
        <v>73</v>
      </c>
      <c r="AK20" s="1" t="s">
        <v>533</v>
      </c>
      <c r="AL20" s="1" t="s">
        <v>534</v>
      </c>
      <c r="AM20" s="1" t="s">
        <v>535</v>
      </c>
      <c r="AN20" s="1" t="s">
        <v>536</v>
      </c>
      <c r="AO20" s="1" t="s">
        <v>75</v>
      </c>
      <c r="AP20" s="1" t="s">
        <v>76</v>
      </c>
      <c r="AQ20" s="1" t="s">
        <v>77</v>
      </c>
      <c r="AR20" s="1" t="s">
        <v>537</v>
      </c>
      <c r="AS20" s="1">
        <v>16.4357264314357</v>
      </c>
      <c r="AT20" s="1">
        <v>164.357264314357</v>
      </c>
      <c r="AU20" s="1">
        <v>400</v>
      </c>
    </row>
    <row r="21" spans="1:47">
      <c r="A21" s="1" t="s">
        <v>552</v>
      </c>
      <c r="B21" s="1" t="s">
        <v>189</v>
      </c>
      <c r="C21" s="1" t="s">
        <v>47</v>
      </c>
      <c r="D21" s="1" t="s">
        <v>48</v>
      </c>
      <c r="E21" s="1" t="s">
        <v>49</v>
      </c>
      <c r="F21" s="1" t="s">
        <v>50</v>
      </c>
      <c r="G21" s="1" t="s">
        <v>553</v>
      </c>
      <c r="H21" s="1" t="s">
        <v>51</v>
      </c>
      <c r="I21" s="1" t="s">
        <v>52</v>
      </c>
      <c r="J21" s="1" t="s">
        <v>554</v>
      </c>
      <c r="K21" s="1" t="s">
        <v>346</v>
      </c>
      <c r="L21" s="1" t="s">
        <v>555</v>
      </c>
      <c r="M21" s="1" t="s">
        <v>314</v>
      </c>
      <c r="N21" s="1" t="s">
        <v>556</v>
      </c>
      <c r="O21" s="1" t="s">
        <v>557</v>
      </c>
      <c r="P21" s="1" t="s">
        <v>322</v>
      </c>
      <c r="Q21" s="1">
        <v>251588.74</v>
      </c>
      <c r="R21" s="1" t="s">
        <v>405</v>
      </c>
      <c r="S21" s="1" t="s">
        <v>406</v>
      </c>
      <c r="T21" s="1" t="s">
        <v>558</v>
      </c>
      <c r="U21" s="1" t="s">
        <v>346</v>
      </c>
      <c r="V21" s="1" t="s">
        <v>559</v>
      </c>
      <c r="W21" s="1" t="s">
        <v>560</v>
      </c>
      <c r="X21" s="1" t="s">
        <v>89</v>
      </c>
      <c r="Y21" s="1" t="s">
        <v>93</v>
      </c>
      <c r="Z21" s="1" t="s">
        <v>56</v>
      </c>
      <c r="AA21" s="1" t="s">
        <v>57</v>
      </c>
      <c r="AB21" s="1">
        <v>1</v>
      </c>
      <c r="AC21" s="1">
        <v>25</v>
      </c>
      <c r="AD21" s="1">
        <v>47</v>
      </c>
      <c r="AE21" s="1">
        <v>36</v>
      </c>
      <c r="AF21" s="1">
        <v>37</v>
      </c>
      <c r="AG21" s="1">
        <v>0.06</v>
      </c>
      <c r="AH21" s="1" t="s">
        <v>58</v>
      </c>
      <c r="AI21" s="1">
        <v>3800</v>
      </c>
      <c r="AJ21" s="1" t="s">
        <v>104</v>
      </c>
      <c r="AK21" s="1" t="s">
        <v>561</v>
      </c>
      <c r="AL21" s="1" t="s">
        <v>544</v>
      </c>
      <c r="AM21" s="1" t="s">
        <v>562</v>
      </c>
      <c r="AN21" s="1" t="s">
        <v>563</v>
      </c>
      <c r="AO21" s="1" t="s">
        <v>62</v>
      </c>
      <c r="AP21" s="1" t="s">
        <v>106</v>
      </c>
      <c r="AQ21" s="1" t="s">
        <v>548</v>
      </c>
      <c r="AR21" s="1" t="s">
        <v>549</v>
      </c>
      <c r="AS21" s="1">
        <v>2.2108391293523115</v>
      </c>
      <c r="AT21" s="1">
        <v>22.108391293523116</v>
      </c>
      <c r="AU21" s="1">
        <v>25</v>
      </c>
    </row>
    <row r="22" spans="1:47">
      <c r="A22" s="1" t="s">
        <v>578</v>
      </c>
      <c r="B22" s="1" t="s">
        <v>189</v>
      </c>
      <c r="C22" s="1" t="s">
        <v>47</v>
      </c>
      <c r="D22" s="1" t="s">
        <v>48</v>
      </c>
      <c r="E22" s="1" t="s">
        <v>49</v>
      </c>
      <c r="F22" s="1" t="s">
        <v>50</v>
      </c>
      <c r="G22" s="1" t="s">
        <v>579</v>
      </c>
      <c r="H22" s="1" t="s">
        <v>51</v>
      </c>
      <c r="I22" s="1" t="s">
        <v>52</v>
      </c>
      <c r="J22" s="1" t="s">
        <v>580</v>
      </c>
      <c r="K22" s="1" t="s">
        <v>356</v>
      </c>
      <c r="L22" s="1" t="s">
        <v>581</v>
      </c>
      <c r="M22" s="1" t="s">
        <v>346</v>
      </c>
      <c r="N22" s="1" t="s">
        <v>582</v>
      </c>
      <c r="O22" s="1" t="s">
        <v>583</v>
      </c>
      <c r="P22" s="1" t="s">
        <v>351</v>
      </c>
      <c r="Q22" s="1">
        <v>1380335.68</v>
      </c>
      <c r="R22" s="1" t="s">
        <v>584</v>
      </c>
      <c r="S22" s="1" t="s">
        <v>585</v>
      </c>
      <c r="T22" s="1" t="s">
        <v>586</v>
      </c>
      <c r="U22" s="1" t="s">
        <v>356</v>
      </c>
      <c r="V22" s="1" t="s">
        <v>587</v>
      </c>
      <c r="W22" s="1" t="s">
        <v>588</v>
      </c>
      <c r="X22" s="1" t="s">
        <v>111</v>
      </c>
      <c r="Y22" s="1" t="s">
        <v>112</v>
      </c>
      <c r="Z22" s="1" t="s">
        <v>64</v>
      </c>
      <c r="AA22" s="1" t="s">
        <v>57</v>
      </c>
      <c r="AB22" s="1">
        <v>1</v>
      </c>
      <c r="AC22" s="1">
        <v>50</v>
      </c>
      <c r="AD22" s="1">
        <v>72</v>
      </c>
      <c r="AE22" s="1">
        <v>75</v>
      </c>
      <c r="AF22" s="1">
        <v>40</v>
      </c>
      <c r="AG22" s="1">
        <v>0.22</v>
      </c>
      <c r="AH22" s="1" t="s">
        <v>58</v>
      </c>
      <c r="AI22" s="1">
        <v>3800</v>
      </c>
      <c r="AJ22" s="1" t="s">
        <v>113</v>
      </c>
      <c r="AK22" s="1" t="s">
        <v>589</v>
      </c>
      <c r="AL22" s="1" t="s">
        <v>565</v>
      </c>
      <c r="AM22" s="1" t="s">
        <v>590</v>
      </c>
      <c r="AN22" s="1" t="s">
        <v>591</v>
      </c>
      <c r="AO22" s="1" t="s">
        <v>62</v>
      </c>
      <c r="AP22" s="1" t="s">
        <v>115</v>
      </c>
      <c r="AQ22" s="1" t="s">
        <v>116</v>
      </c>
      <c r="AR22" s="1" t="s">
        <v>568</v>
      </c>
      <c r="AS22" s="1">
        <v>7.6279670937975093</v>
      </c>
      <c r="AT22" s="1">
        <v>76.279670937975098</v>
      </c>
      <c r="AU22" s="4">
        <v>175.05555555555554</v>
      </c>
    </row>
    <row r="23" spans="1:47">
      <c r="A23" s="1" t="s">
        <v>592</v>
      </c>
      <c r="B23" s="1" t="s">
        <v>189</v>
      </c>
      <c r="C23" s="1" t="s">
        <v>47</v>
      </c>
      <c r="D23" s="1" t="s">
        <v>48</v>
      </c>
      <c r="E23" s="1" t="s">
        <v>49</v>
      </c>
      <c r="F23" s="1" t="s">
        <v>50</v>
      </c>
      <c r="G23" s="1" t="s">
        <v>593</v>
      </c>
      <c r="H23" s="1" t="s">
        <v>51</v>
      </c>
      <c r="I23" s="1" t="s">
        <v>52</v>
      </c>
      <c r="J23" s="1" t="s">
        <v>580</v>
      </c>
      <c r="K23" s="1" t="s">
        <v>356</v>
      </c>
      <c r="L23" s="1" t="s">
        <v>581</v>
      </c>
      <c r="M23" s="1" t="s">
        <v>346</v>
      </c>
      <c r="N23" s="1" t="s">
        <v>582</v>
      </c>
      <c r="O23" s="1" t="s">
        <v>583</v>
      </c>
      <c r="P23" s="1" t="s">
        <v>351</v>
      </c>
      <c r="Q23" s="1">
        <v>1380335.68</v>
      </c>
      <c r="R23" s="1" t="s">
        <v>584</v>
      </c>
      <c r="S23" s="1" t="s">
        <v>585</v>
      </c>
      <c r="T23" s="1" t="s">
        <v>586</v>
      </c>
      <c r="U23" s="1" t="s">
        <v>356</v>
      </c>
      <c r="V23" s="1" t="s">
        <v>587</v>
      </c>
      <c r="W23" s="1" t="s">
        <v>588</v>
      </c>
      <c r="X23" s="1" t="s">
        <v>111</v>
      </c>
      <c r="Y23" s="1" t="s">
        <v>112</v>
      </c>
      <c r="Z23" s="1" t="s">
        <v>64</v>
      </c>
      <c r="AA23" s="1" t="s">
        <v>92</v>
      </c>
      <c r="AB23" s="1">
        <v>1</v>
      </c>
      <c r="AC23" s="1">
        <v>50</v>
      </c>
      <c r="AD23" s="1">
        <v>72</v>
      </c>
      <c r="AE23" s="1">
        <v>75</v>
      </c>
      <c r="AF23" s="1">
        <v>40</v>
      </c>
      <c r="AG23" s="1">
        <v>0.22</v>
      </c>
      <c r="AH23" s="1" t="s">
        <v>58</v>
      </c>
      <c r="AI23" s="1">
        <v>3800</v>
      </c>
      <c r="AJ23" s="1" t="s">
        <v>113</v>
      </c>
      <c r="AK23" s="1" t="s">
        <v>589</v>
      </c>
      <c r="AL23" s="1" t="s">
        <v>565</v>
      </c>
      <c r="AM23" s="1" t="s">
        <v>590</v>
      </c>
      <c r="AN23" s="1" t="s">
        <v>594</v>
      </c>
      <c r="AO23" s="1" t="s">
        <v>62</v>
      </c>
      <c r="AP23" s="1" t="s">
        <v>115</v>
      </c>
      <c r="AQ23" s="1" t="s">
        <v>116</v>
      </c>
      <c r="AR23" s="1" t="s">
        <v>568</v>
      </c>
      <c r="AS23" s="1">
        <v>7.6279670937975093</v>
      </c>
      <c r="AT23" s="1">
        <v>76.279670937975098</v>
      </c>
      <c r="AU23" s="4">
        <v>175.05555555555554</v>
      </c>
    </row>
    <row r="24" spans="1:47">
      <c r="A24" s="2" t="s">
        <v>510</v>
      </c>
      <c r="B24" s="2" t="s">
        <v>189</v>
      </c>
      <c r="C24" s="2" t="s">
        <v>47</v>
      </c>
      <c r="D24" s="2" t="s">
        <v>48</v>
      </c>
      <c r="E24" s="2" t="s">
        <v>49</v>
      </c>
      <c r="F24" s="2" t="s">
        <v>50</v>
      </c>
      <c r="G24" s="2" t="s">
        <v>511</v>
      </c>
      <c r="H24" s="2" t="s">
        <v>51</v>
      </c>
      <c r="I24" s="2" t="s">
        <v>52</v>
      </c>
      <c r="J24" s="2" t="s">
        <v>512</v>
      </c>
      <c r="K24" s="2" t="s">
        <v>314</v>
      </c>
      <c r="L24" s="2" t="s">
        <v>513</v>
      </c>
      <c r="M24" s="2" t="s">
        <v>306</v>
      </c>
      <c r="N24" s="2" t="s">
        <v>206</v>
      </c>
      <c r="O24" s="2" t="s">
        <v>514</v>
      </c>
      <c r="P24" s="2" t="s">
        <v>310</v>
      </c>
      <c r="Q24" s="2">
        <v>8071.2</v>
      </c>
      <c r="R24" s="2" t="s">
        <v>208</v>
      </c>
      <c r="S24" s="2" t="s">
        <v>209</v>
      </c>
      <c r="T24" s="2" t="s">
        <v>515</v>
      </c>
      <c r="U24" s="2" t="s">
        <v>314</v>
      </c>
      <c r="V24" s="2" t="s">
        <v>516</v>
      </c>
      <c r="W24" s="2" t="s">
        <v>517</v>
      </c>
      <c r="X24" s="2" t="s">
        <v>89</v>
      </c>
      <c r="Y24" s="2" t="s">
        <v>518</v>
      </c>
      <c r="Z24" s="2" t="s">
        <v>56</v>
      </c>
      <c r="AA24" s="2" t="s">
        <v>57</v>
      </c>
      <c r="AB24" s="2">
        <v>1</v>
      </c>
      <c r="AC24" s="2">
        <v>1.5</v>
      </c>
      <c r="AD24" s="2">
        <v>25</v>
      </c>
      <c r="AE24" s="2">
        <v>13</v>
      </c>
      <c r="AF24" s="2">
        <v>18</v>
      </c>
      <c r="AG24" s="2">
        <v>0.01</v>
      </c>
      <c r="AH24" s="2" t="s">
        <v>58</v>
      </c>
      <c r="AI24" s="2">
        <v>3800</v>
      </c>
      <c r="AJ24" s="2" t="s">
        <v>180</v>
      </c>
      <c r="AK24" s="2" t="s">
        <v>519</v>
      </c>
      <c r="AL24" s="5">
        <v>45372</v>
      </c>
      <c r="AM24" s="2" t="s">
        <v>520</v>
      </c>
      <c r="AN24" s="2" t="s">
        <v>521</v>
      </c>
      <c r="AO24" s="2" t="s">
        <v>75</v>
      </c>
      <c r="AP24" s="2" t="s">
        <v>182</v>
      </c>
      <c r="AQ24" s="2" t="s">
        <v>183</v>
      </c>
      <c r="AR24" s="2" t="s">
        <v>509</v>
      </c>
      <c r="AS24" s="3">
        <v>0.20659077545701587</v>
      </c>
      <c r="AT24" s="3">
        <v>2.0659077545701585</v>
      </c>
      <c r="AU24" s="3">
        <v>2</v>
      </c>
    </row>
    <row r="25" spans="1:47">
      <c r="A25" s="2" t="s">
        <v>472</v>
      </c>
      <c r="B25" s="2" t="s">
        <v>189</v>
      </c>
      <c r="C25" s="2" t="s">
        <v>47</v>
      </c>
      <c r="D25" s="2" t="s">
        <v>48</v>
      </c>
      <c r="E25" s="2" t="s">
        <v>49</v>
      </c>
      <c r="F25" s="2" t="s">
        <v>50</v>
      </c>
      <c r="G25" s="2" t="s">
        <v>473</v>
      </c>
      <c r="H25" s="2" t="s">
        <v>51</v>
      </c>
      <c r="I25" s="2" t="s">
        <v>52</v>
      </c>
      <c r="J25" s="2" t="s">
        <v>474</v>
      </c>
      <c r="K25" s="2" t="s">
        <v>314</v>
      </c>
      <c r="L25" s="2" t="s">
        <v>475</v>
      </c>
      <c r="M25" s="2" t="s">
        <v>255</v>
      </c>
      <c r="N25" s="2" t="s">
        <v>476</v>
      </c>
      <c r="O25" s="2" t="s">
        <v>477</v>
      </c>
      <c r="P25" s="2" t="s">
        <v>266</v>
      </c>
      <c r="Q25" s="2">
        <v>209379.20000000001</v>
      </c>
      <c r="R25" s="2" t="s">
        <v>458</v>
      </c>
      <c r="S25" s="2" t="s">
        <v>459</v>
      </c>
      <c r="T25" s="2" t="s">
        <v>478</v>
      </c>
      <c r="U25" s="2" t="s">
        <v>314</v>
      </c>
      <c r="V25" s="2" t="s">
        <v>479</v>
      </c>
      <c r="W25" s="2" t="s">
        <v>480</v>
      </c>
      <c r="X25" s="2" t="s">
        <v>111</v>
      </c>
      <c r="Y25" s="2" t="s">
        <v>112</v>
      </c>
      <c r="Z25" s="2" t="s">
        <v>56</v>
      </c>
      <c r="AA25" s="2" t="s">
        <v>98</v>
      </c>
      <c r="AB25" s="2">
        <v>1</v>
      </c>
      <c r="AC25" s="2">
        <v>15</v>
      </c>
      <c r="AD25" s="2">
        <v>41</v>
      </c>
      <c r="AE25" s="2">
        <v>41</v>
      </c>
      <c r="AF25" s="2">
        <v>26</v>
      </c>
      <c r="AG25" s="2">
        <v>0.04</v>
      </c>
      <c r="AH25" s="2" t="s">
        <v>72</v>
      </c>
      <c r="AI25" s="2">
        <v>800</v>
      </c>
      <c r="AJ25" s="2" t="s">
        <v>122</v>
      </c>
      <c r="AK25" s="2" t="s">
        <v>481</v>
      </c>
      <c r="AL25" s="5">
        <v>45372</v>
      </c>
      <c r="AM25" s="2" t="s">
        <v>482</v>
      </c>
      <c r="AN25" s="2" t="s">
        <v>483</v>
      </c>
      <c r="AO25" s="2" t="s">
        <v>75</v>
      </c>
      <c r="AP25" s="2" t="s">
        <v>84</v>
      </c>
      <c r="AQ25" s="2" t="s">
        <v>85</v>
      </c>
      <c r="AR25" s="2" t="s">
        <v>471</v>
      </c>
      <c r="AS25" s="3">
        <v>1.5434626379699721</v>
      </c>
      <c r="AT25" s="3">
        <v>15.43462637969972</v>
      </c>
      <c r="AU25" s="3">
        <v>72.444444444444443</v>
      </c>
    </row>
    <row r="26" spans="1:47">
      <c r="A26" s="2" t="s">
        <v>484</v>
      </c>
      <c r="B26" s="2" t="s">
        <v>189</v>
      </c>
      <c r="C26" s="2" t="s">
        <v>47</v>
      </c>
      <c r="D26" s="2" t="s">
        <v>48</v>
      </c>
      <c r="E26" s="2" t="s">
        <v>49</v>
      </c>
      <c r="F26" s="2" t="s">
        <v>50</v>
      </c>
      <c r="G26" s="2" t="s">
        <v>485</v>
      </c>
      <c r="H26" s="2" t="s">
        <v>51</v>
      </c>
      <c r="I26" s="2" t="s">
        <v>52</v>
      </c>
      <c r="J26" s="2" t="s">
        <v>474</v>
      </c>
      <c r="K26" s="2" t="s">
        <v>314</v>
      </c>
      <c r="L26" s="2" t="s">
        <v>475</v>
      </c>
      <c r="M26" s="2" t="s">
        <v>255</v>
      </c>
      <c r="N26" s="2" t="s">
        <v>476</v>
      </c>
      <c r="O26" s="2" t="s">
        <v>477</v>
      </c>
      <c r="P26" s="2" t="s">
        <v>266</v>
      </c>
      <c r="Q26" s="2">
        <v>209379.20000000001</v>
      </c>
      <c r="R26" s="2" t="s">
        <v>458</v>
      </c>
      <c r="S26" s="2" t="s">
        <v>459</v>
      </c>
      <c r="T26" s="2" t="s">
        <v>478</v>
      </c>
      <c r="U26" s="2" t="s">
        <v>314</v>
      </c>
      <c r="V26" s="2" t="s">
        <v>479</v>
      </c>
      <c r="W26" s="2" t="s">
        <v>480</v>
      </c>
      <c r="X26" s="2" t="s">
        <v>111</v>
      </c>
      <c r="Y26" s="2" t="s">
        <v>112</v>
      </c>
      <c r="Z26" s="2" t="s">
        <v>56</v>
      </c>
      <c r="AA26" s="2" t="s">
        <v>57</v>
      </c>
      <c r="AB26" s="2">
        <v>1</v>
      </c>
      <c r="AC26" s="2">
        <v>6</v>
      </c>
      <c r="AD26" s="2">
        <v>31</v>
      </c>
      <c r="AE26" s="2">
        <v>31</v>
      </c>
      <c r="AF26" s="2">
        <v>31</v>
      </c>
      <c r="AG26" s="2">
        <v>0.03</v>
      </c>
      <c r="AH26" s="2" t="s">
        <v>72</v>
      </c>
      <c r="AI26" s="2">
        <v>800</v>
      </c>
      <c r="AJ26" s="2" t="s">
        <v>122</v>
      </c>
      <c r="AK26" s="2" t="s">
        <v>481</v>
      </c>
      <c r="AL26" s="5">
        <v>45372</v>
      </c>
      <c r="AM26" s="2" t="s">
        <v>482</v>
      </c>
      <c r="AN26" s="2" t="s">
        <v>486</v>
      </c>
      <c r="AO26" s="2" t="s">
        <v>75</v>
      </c>
      <c r="AP26" s="2" t="s">
        <v>84</v>
      </c>
      <c r="AQ26" s="2" t="s">
        <v>85</v>
      </c>
      <c r="AR26" s="2" t="s">
        <v>471</v>
      </c>
      <c r="AS26" s="3">
        <v>1.0520591096820444</v>
      </c>
      <c r="AT26" s="3">
        <v>10.520591096820445</v>
      </c>
      <c r="AU26" s="3">
        <v>72.444444444444443</v>
      </c>
    </row>
    <row r="27" spans="1:47">
      <c r="A27" s="2" t="s">
        <v>487</v>
      </c>
      <c r="B27" s="2" t="s">
        <v>189</v>
      </c>
      <c r="C27" s="2" t="s">
        <v>47</v>
      </c>
      <c r="D27" s="2" t="s">
        <v>48</v>
      </c>
      <c r="E27" s="2" t="s">
        <v>49</v>
      </c>
      <c r="F27" s="2" t="s">
        <v>50</v>
      </c>
      <c r="G27" s="2" t="s">
        <v>488</v>
      </c>
      <c r="H27" s="2" t="s">
        <v>51</v>
      </c>
      <c r="I27" s="2" t="s">
        <v>52</v>
      </c>
      <c r="J27" s="2" t="s">
        <v>474</v>
      </c>
      <c r="K27" s="2" t="s">
        <v>314</v>
      </c>
      <c r="L27" s="2" t="s">
        <v>475</v>
      </c>
      <c r="M27" s="2" t="s">
        <v>255</v>
      </c>
      <c r="N27" s="2" t="s">
        <v>476</v>
      </c>
      <c r="O27" s="2" t="s">
        <v>477</v>
      </c>
      <c r="P27" s="2" t="s">
        <v>266</v>
      </c>
      <c r="Q27" s="2">
        <v>209379.20000000001</v>
      </c>
      <c r="R27" s="2" t="s">
        <v>458</v>
      </c>
      <c r="S27" s="2" t="s">
        <v>459</v>
      </c>
      <c r="T27" s="2" t="s">
        <v>478</v>
      </c>
      <c r="U27" s="2" t="s">
        <v>314</v>
      </c>
      <c r="V27" s="2" t="s">
        <v>479</v>
      </c>
      <c r="W27" s="2" t="s">
        <v>480</v>
      </c>
      <c r="X27" s="2" t="s">
        <v>111</v>
      </c>
      <c r="Y27" s="2" t="s">
        <v>112</v>
      </c>
      <c r="Z27" s="2" t="s">
        <v>56</v>
      </c>
      <c r="AA27" s="2" t="s">
        <v>92</v>
      </c>
      <c r="AB27" s="2">
        <v>1</v>
      </c>
      <c r="AC27" s="2">
        <v>15</v>
      </c>
      <c r="AD27" s="2">
        <v>54</v>
      </c>
      <c r="AE27" s="2">
        <v>31</v>
      </c>
      <c r="AF27" s="2">
        <v>33</v>
      </c>
      <c r="AG27" s="2">
        <v>0.06</v>
      </c>
      <c r="AH27" s="2" t="s">
        <v>72</v>
      </c>
      <c r="AI27" s="2">
        <v>800</v>
      </c>
      <c r="AJ27" s="2" t="s">
        <v>122</v>
      </c>
      <c r="AK27" s="2" t="s">
        <v>481</v>
      </c>
      <c r="AL27" s="5">
        <v>45372</v>
      </c>
      <c r="AM27" s="2" t="s">
        <v>482</v>
      </c>
      <c r="AN27" s="2" t="s">
        <v>489</v>
      </c>
      <c r="AO27" s="2" t="s">
        <v>75</v>
      </c>
      <c r="AP27" s="2" t="s">
        <v>84</v>
      </c>
      <c r="AQ27" s="2" t="s">
        <v>85</v>
      </c>
      <c r="AR27" s="2" t="s">
        <v>471</v>
      </c>
      <c r="AS27" s="3">
        <v>1.950852584238713</v>
      </c>
      <c r="AT27" s="3">
        <v>19.50852584238713</v>
      </c>
      <c r="AU27" s="3">
        <v>72.444444444444443</v>
      </c>
    </row>
    <row r="28" spans="1:47">
      <c r="A28" s="2" t="s">
        <v>493</v>
      </c>
      <c r="B28" s="2" t="s">
        <v>189</v>
      </c>
      <c r="C28" s="2" t="s">
        <v>47</v>
      </c>
      <c r="D28" s="2" t="s">
        <v>48</v>
      </c>
      <c r="E28" s="2" t="s">
        <v>49</v>
      </c>
      <c r="F28" s="2" t="s">
        <v>50</v>
      </c>
      <c r="G28" s="2" t="s">
        <v>494</v>
      </c>
      <c r="H28" s="2" t="s">
        <v>51</v>
      </c>
      <c r="I28" s="2" t="s">
        <v>52</v>
      </c>
      <c r="J28" s="2" t="s">
        <v>495</v>
      </c>
      <c r="K28" s="2" t="s">
        <v>356</v>
      </c>
      <c r="L28" s="2" t="s">
        <v>496</v>
      </c>
      <c r="M28" s="2" t="s">
        <v>356</v>
      </c>
      <c r="N28" s="2" t="s">
        <v>497</v>
      </c>
      <c r="O28" s="2" t="s">
        <v>498</v>
      </c>
      <c r="P28" s="2" t="s">
        <v>363</v>
      </c>
      <c r="Q28" s="2">
        <v>64782</v>
      </c>
      <c r="R28" s="2" t="s">
        <v>208</v>
      </c>
      <c r="S28" s="2" t="s">
        <v>209</v>
      </c>
      <c r="T28" s="2" t="s">
        <v>499</v>
      </c>
      <c r="U28" s="2" t="s">
        <v>356</v>
      </c>
      <c r="V28" s="2" t="s">
        <v>500</v>
      </c>
      <c r="W28" s="2" t="s">
        <v>501</v>
      </c>
      <c r="X28" s="2" t="s">
        <v>55</v>
      </c>
      <c r="Y28" s="2" t="s">
        <v>156</v>
      </c>
      <c r="Z28" s="2" t="s">
        <v>56</v>
      </c>
      <c r="AA28" s="2" t="s">
        <v>57</v>
      </c>
      <c r="AB28" s="2">
        <v>1</v>
      </c>
      <c r="AC28" s="2">
        <v>1</v>
      </c>
      <c r="AD28" s="2">
        <v>20</v>
      </c>
      <c r="AE28" s="2">
        <v>20</v>
      </c>
      <c r="AF28" s="2">
        <v>10</v>
      </c>
      <c r="AG28" s="2">
        <v>0</v>
      </c>
      <c r="AH28" s="2" t="s">
        <v>58</v>
      </c>
      <c r="AI28" s="2">
        <v>3800</v>
      </c>
      <c r="AJ28" s="2" t="s">
        <v>78</v>
      </c>
      <c r="AK28" s="2" t="s">
        <v>502</v>
      </c>
      <c r="AL28" s="5">
        <v>45372</v>
      </c>
      <c r="AM28" s="2" t="s">
        <v>503</v>
      </c>
      <c r="AN28" s="2" t="s">
        <v>504</v>
      </c>
      <c r="AO28" s="2" t="s">
        <v>62</v>
      </c>
      <c r="AP28" s="2" t="s">
        <v>80</v>
      </c>
      <c r="AQ28" s="2" t="s">
        <v>81</v>
      </c>
      <c r="AR28" s="2" t="s">
        <v>492</v>
      </c>
      <c r="AS28" s="3">
        <v>0.14125864988513906</v>
      </c>
      <c r="AT28" s="3">
        <v>1.4125864988513905</v>
      </c>
      <c r="AU28" s="3">
        <v>202.16666666666666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N m y J 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N m y 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s i V g o i k e 4 D g A A A B E A A A A T A B w A R m 9 y b X V s Y X M v U 2 V j d G l v b j E u b S C i G A A o o B Q A A A A A A A A A A A A A A A A A A A A A A A A A A A A r T k 0 u y c z P U w i G 0 I b W A F B L A Q I t A B Q A A g A I A D Z s i V g O 3 B O / p A A A A P Y A A A A S A A A A A A A A A A A A A A A A A A A A A A B D b 2 5 m a W c v U G F j a 2 F n Z S 5 4 b W x Q S w E C L Q A U A A I A C A A 2 b I l Y D 8 r p q 6 Q A A A D p A A A A E w A A A A A A A A A A A A A A A A D w A A A A W 0 N v b n R l b n R f V H l w Z X N d L n h t b F B L A Q I t A B Q A A g A I A D Z s i 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1 Z v X D W Q E U a L Z M s d x o R Z C g A A A A A C A A A A A A A Q Z g A A A A E A A C A A A A A K M U 8 p f B x V F 4 Q K R e t 6 + C O Q k s 1 N d 3 A W 6 z j Z / Z j 7 i 1 k a u A A A A A A O g A A A A A I A A C A A A A C e T M I z P C c c R K / K 8 X S i u M 7 X L n j H w 7 Z 0 + d G r J v 9 g l w l z T 1 A A A A C l o v W 2 F g b o E + g Y D a R 7 s g t v J H w j V Y g X P w 0 f X x W s C O o h C f 1 s S t G p C z e x r T c U M c y k B m w 7 f N H p u Q J b W I 6 x n C 9 x g 9 s a q I a Y 6 h C u 5 G 2 f y f a T y K q i b k A A A A A M O N W L 2 B z M 9 o 0 e C t A E v Y e d 1 V B c d c X 0 r + A R N / D J a m J A + l m N 8 D 2 f t z I v 6 b w 6 d 8 z h O v p q U 3 M 0 i + N T d 3 b s R X l X s Z e L < / D a t a M a s h u p > 
</file>

<file path=customXml/itemProps1.xml><?xml version="1.0" encoding="utf-8"?>
<ds:datastoreItem xmlns:ds="http://schemas.openxmlformats.org/officeDocument/2006/customXml" ds:itemID="{C59CEC55-2CB3-4CC5-BE46-ABA3A120EE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DN SUMMERY-MAR-24</vt:lpstr>
      <vt:lpstr>KOLKATA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 shaiyam</dc:creator>
  <cp:lastModifiedBy>user</cp:lastModifiedBy>
  <dcterms:created xsi:type="dcterms:W3CDTF">2024-04-03T17:19:22Z</dcterms:created>
  <dcterms:modified xsi:type="dcterms:W3CDTF">2024-05-10T16:38:08Z</dcterms:modified>
</cp:coreProperties>
</file>