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esktop\Problem-solving\STAT\finalStat\"/>
    </mc:Choice>
  </mc:AlternateContent>
  <xr:revisionPtr revIDLastSave="0" documentId="13_ncr:1_{5DD6E0F0-9218-4260-9EA8-72D69995F28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st_logistic" sheetId="1" r:id="rId1"/>
    <sheet name="Sheet1" sheetId="2" r:id="rId2"/>
    <sheet name="Test_Final" sheetId="3" r:id="rId3"/>
  </sheets>
  <calcPr calcId="191029"/>
</workbook>
</file>

<file path=xl/calcChain.xml><?xml version="1.0" encoding="utf-8"?>
<calcChain xmlns="http://schemas.openxmlformats.org/spreadsheetml/2006/main">
  <c r="G3" i="3" l="1"/>
  <c r="G4" i="3"/>
  <c r="H4" i="3" s="1"/>
  <c r="G5" i="3"/>
  <c r="G6" i="3"/>
  <c r="G7" i="3"/>
  <c r="G8" i="3"/>
  <c r="G9" i="3"/>
  <c r="G10" i="3"/>
  <c r="G11" i="3"/>
  <c r="G2" i="3"/>
  <c r="H2" i="3"/>
  <c r="H3" i="3"/>
  <c r="L3" i="3"/>
  <c r="M3" i="3"/>
  <c r="L4" i="3"/>
  <c r="M4" i="3"/>
  <c r="H5" i="3"/>
  <c r="H6" i="3"/>
  <c r="K6" i="3" l="1"/>
  <c r="H11" i="3"/>
  <c r="H10" i="3"/>
  <c r="H9" i="3"/>
  <c r="H8" i="3"/>
  <c r="H7" i="3"/>
  <c r="K8" i="3" l="1"/>
  <c r="K7" i="3"/>
  <c r="K9" i="3" l="1"/>
  <c r="F3" i="2"/>
  <c r="F4" i="2"/>
  <c r="F5" i="2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2" i="2"/>
  <c r="G2" i="2" s="1"/>
  <c r="G5" i="2"/>
  <c r="L4" i="2"/>
  <c r="K4" i="2"/>
  <c r="G4" i="2"/>
  <c r="L3" i="2"/>
  <c r="K3" i="2"/>
  <c r="G3" i="2"/>
  <c r="J6" i="2" l="1"/>
  <c r="J7" i="2"/>
  <c r="J8" i="2"/>
  <c r="J9" i="2" l="1"/>
  <c r="L4" i="1" l="1"/>
  <c r="L3" i="1"/>
  <c r="K4" i="1"/>
  <c r="K3" i="1"/>
  <c r="J8" i="1" s="1"/>
  <c r="F3" i="1"/>
  <c r="F4" i="1"/>
  <c r="G4" i="1" s="1"/>
  <c r="F5" i="1"/>
  <c r="G5" i="1" s="1"/>
  <c r="F6" i="1"/>
  <c r="G6" i="1" s="1"/>
  <c r="F7" i="1"/>
  <c r="F8" i="1"/>
  <c r="G8" i="1" s="1"/>
  <c r="F9" i="1"/>
  <c r="G9" i="1" s="1"/>
  <c r="F10" i="1"/>
  <c r="F11" i="1"/>
  <c r="G11" i="1" s="1"/>
  <c r="F2" i="1"/>
  <c r="G2" i="1" s="1"/>
  <c r="G10" i="1"/>
  <c r="G7" i="1"/>
  <c r="G3" i="1"/>
  <c r="J6" i="1" l="1"/>
  <c r="J7" i="1"/>
  <c r="J9" i="1" s="1"/>
</calcChain>
</file>

<file path=xl/sharedStrings.xml><?xml version="1.0" encoding="utf-8"?>
<sst xmlns="http://schemas.openxmlformats.org/spreadsheetml/2006/main" count="86" uniqueCount="18">
  <si>
    <t xml:space="preserve"> </t>
  </si>
  <si>
    <t>actual</t>
  </si>
  <si>
    <t>cal</t>
  </si>
  <si>
    <t>predict</t>
  </si>
  <si>
    <t>FP</t>
  </si>
  <si>
    <t>TP</t>
  </si>
  <si>
    <t>FN</t>
  </si>
  <si>
    <t>TN</t>
  </si>
  <si>
    <t>accuracy</t>
  </si>
  <si>
    <t>precision</t>
  </si>
  <si>
    <t>recall</t>
  </si>
  <si>
    <t>F1-score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</si>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</sst>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2" fontId="0" fillId="0" borderId="0" xfId="0" applyNumberFormat="1"/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zoomScale="120" zoomScaleNormal="120" workbookViewId="0">
      <selection sqref="A1:N11"/>
    </sheetView>
  </sheetViews>
  <sheetFormatPr defaultRowHeight="15" x14ac:dyDescent="0.25"/>
  <cols>
    <col min="2" max="2" width="9.140625" customWidth="1"/>
  </cols>
  <sheetData>
    <row r="1" spans="1:31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2</v>
      </c>
      <c r="G1" s="3" t="s">
        <v>3</v>
      </c>
      <c r="I1" s="1"/>
      <c r="J1" s="1"/>
      <c r="K1" s="1" t="s">
        <v>3</v>
      </c>
      <c r="L1" s="1"/>
      <c r="AE1" t="s">
        <v>0</v>
      </c>
    </row>
    <row r="2" spans="1:31" x14ac:dyDescent="0.25">
      <c r="A2" s="4">
        <v>110</v>
      </c>
      <c r="B2" s="4">
        <v>23</v>
      </c>
      <c r="C2" s="4">
        <v>54</v>
      </c>
      <c r="D2" s="4">
        <v>76</v>
      </c>
      <c r="E2" s="4">
        <v>1</v>
      </c>
      <c r="F2" s="5">
        <f>1/(1+2.718^-(0.96921-0.00335*(A2)-0.00153*(B2)-0.00741*(C2)+0.00607*(D2)))</f>
        <v>0.65172607244296377</v>
      </c>
      <c r="G2" s="5">
        <f>IF(F2&gt;=0.5,1,0)</f>
        <v>1</v>
      </c>
      <c r="H2" t="s">
        <v>5</v>
      </c>
      <c r="I2" s="1"/>
      <c r="J2" s="1"/>
      <c r="K2" s="1">
        <v>1</v>
      </c>
      <c r="L2" s="1">
        <v>0</v>
      </c>
      <c r="AE2" t="s">
        <v>0</v>
      </c>
    </row>
    <row r="3" spans="1:31" x14ac:dyDescent="0.25">
      <c r="A3" s="4">
        <v>33</v>
      </c>
      <c r="B3" s="4">
        <v>22</v>
      </c>
      <c r="C3" s="4">
        <v>84</v>
      </c>
      <c r="D3" s="4">
        <v>68</v>
      </c>
      <c r="E3" s="4">
        <v>1</v>
      </c>
      <c r="F3" s="5">
        <f t="shared" ref="F3:F11" si="0">1/(1+2.718^-(0.96921-0.00335*(A3)-0.00153*(B3)-0.00741*(C3)+0.00607*(D3)))</f>
        <v>0.64913887819624105</v>
      </c>
      <c r="G3" s="5">
        <f t="shared" ref="G3:G11" si="1">IF(F3&gt;=0.5,1,0)</f>
        <v>1</v>
      </c>
      <c r="H3" t="s">
        <v>5</v>
      </c>
      <c r="I3" s="1" t="s">
        <v>1</v>
      </c>
      <c r="J3" s="1">
        <v>1</v>
      </c>
      <c r="K3" s="1">
        <f>COUNTIF($H$2:$H$11,"TP")</f>
        <v>3</v>
      </c>
      <c r="L3" s="1">
        <f>COUNTIF($H$2:$H$11,"FN")</f>
        <v>1</v>
      </c>
      <c r="M3" s="1" t="s">
        <v>5</v>
      </c>
      <c r="N3" s="1" t="s">
        <v>6</v>
      </c>
      <c r="AE3" t="s">
        <v>0</v>
      </c>
    </row>
    <row r="4" spans="1:31" x14ac:dyDescent="0.25">
      <c r="A4" s="4">
        <v>55</v>
      </c>
      <c r="B4" s="4">
        <v>148</v>
      </c>
      <c r="C4" s="4">
        <v>70</v>
      </c>
      <c r="D4" s="4">
        <v>92</v>
      </c>
      <c r="E4" s="4">
        <v>0</v>
      </c>
      <c r="F4" s="5">
        <f t="shared" si="0"/>
        <v>0.64524392199638758</v>
      </c>
      <c r="G4" s="5">
        <f t="shared" si="1"/>
        <v>1</v>
      </c>
      <c r="H4" t="s">
        <v>4</v>
      </c>
      <c r="I4" s="1"/>
      <c r="J4" s="1">
        <v>0</v>
      </c>
      <c r="K4" s="1">
        <f>COUNTIF($H$2:$H$11,"FP")</f>
        <v>3</v>
      </c>
      <c r="L4" s="1">
        <f>COUNTIF($H$2:$H$11,"TN")</f>
        <v>3</v>
      </c>
      <c r="M4" s="1" t="s">
        <v>4</v>
      </c>
      <c r="N4" s="1" t="s">
        <v>7</v>
      </c>
      <c r="AE4" t="s">
        <v>0</v>
      </c>
    </row>
    <row r="5" spans="1:31" x14ac:dyDescent="0.25">
      <c r="A5" s="4">
        <v>192</v>
      </c>
      <c r="B5" s="4">
        <v>116</v>
      </c>
      <c r="C5" s="4">
        <v>156</v>
      </c>
      <c r="D5" s="4">
        <v>73</v>
      </c>
      <c r="E5" s="4">
        <v>0</v>
      </c>
      <c r="F5" s="5">
        <f t="shared" si="0"/>
        <v>0.36256200794007382</v>
      </c>
      <c r="G5" s="5">
        <f t="shared" si="1"/>
        <v>0</v>
      </c>
      <c r="H5" t="s">
        <v>7</v>
      </c>
    </row>
    <row r="6" spans="1:31" x14ac:dyDescent="0.25">
      <c r="A6" s="4">
        <v>33</v>
      </c>
      <c r="B6" s="4">
        <v>27</v>
      </c>
      <c r="C6" s="4">
        <v>74</v>
      </c>
      <c r="D6" s="4">
        <v>32</v>
      </c>
      <c r="E6" s="4">
        <v>1</v>
      </c>
      <c r="F6" s="5">
        <f t="shared" si="0"/>
        <v>0.61377349659045533</v>
      </c>
      <c r="G6" s="5">
        <f t="shared" si="1"/>
        <v>1</v>
      </c>
      <c r="H6" t="s">
        <v>5</v>
      </c>
      <c r="I6" t="s">
        <v>8</v>
      </c>
      <c r="J6" s="2">
        <f>(K3+L4)/SUM(K3:L4)</f>
        <v>0.6</v>
      </c>
    </row>
    <row r="7" spans="1:31" x14ac:dyDescent="0.25">
      <c r="A7" s="4">
        <v>31</v>
      </c>
      <c r="B7" s="4">
        <v>27</v>
      </c>
      <c r="C7" s="4">
        <v>53</v>
      </c>
      <c r="D7" s="4">
        <v>51</v>
      </c>
      <c r="E7" s="4">
        <v>0</v>
      </c>
      <c r="F7" s="5">
        <f t="shared" si="0"/>
        <v>0.67717365101287152</v>
      </c>
      <c r="G7" s="5">
        <f t="shared" si="1"/>
        <v>1</v>
      </c>
      <c r="H7" t="s">
        <v>4</v>
      </c>
      <c r="I7" t="s">
        <v>9</v>
      </c>
      <c r="J7" s="2">
        <f>K3/(K3+K4)</f>
        <v>0.5</v>
      </c>
    </row>
    <row r="8" spans="1:31" x14ac:dyDescent="0.25">
      <c r="A8" s="4">
        <v>186</v>
      </c>
      <c r="B8" s="4">
        <v>33</v>
      </c>
      <c r="C8" s="4">
        <v>158</v>
      </c>
      <c r="D8" s="4">
        <v>51</v>
      </c>
      <c r="E8" s="4">
        <v>0</v>
      </c>
      <c r="F8" s="5">
        <f t="shared" si="0"/>
        <v>0.36226857890968589</v>
      </c>
      <c r="G8" s="5">
        <f t="shared" si="1"/>
        <v>0</v>
      </c>
      <c r="H8" t="s">
        <v>7</v>
      </c>
      <c r="I8" t="s">
        <v>10</v>
      </c>
      <c r="J8" s="2">
        <f>K3/(K3+L3)</f>
        <v>0.75</v>
      </c>
    </row>
    <row r="9" spans="1:31" x14ac:dyDescent="0.25">
      <c r="A9" s="4">
        <v>158</v>
      </c>
      <c r="B9" s="4">
        <v>134</v>
      </c>
      <c r="C9" s="4">
        <v>110</v>
      </c>
      <c r="D9" s="4">
        <v>69</v>
      </c>
      <c r="E9" s="4">
        <v>0</v>
      </c>
      <c r="F9" s="5">
        <f t="shared" si="0"/>
        <v>0.45974648901999604</v>
      </c>
      <c r="G9" s="5">
        <f t="shared" si="1"/>
        <v>0</v>
      </c>
      <c r="H9" t="s">
        <v>7</v>
      </c>
      <c r="I9" t="s">
        <v>11</v>
      </c>
      <c r="J9" s="2">
        <f>2*((J7*J8)/(J7+J8))</f>
        <v>0.6</v>
      </c>
    </row>
    <row r="10" spans="1:31" x14ac:dyDescent="0.25">
      <c r="A10" s="4">
        <v>103</v>
      </c>
      <c r="B10" s="4">
        <v>18</v>
      </c>
      <c r="C10" s="4">
        <v>157</v>
      </c>
      <c r="D10" s="4">
        <v>84</v>
      </c>
      <c r="E10" s="4">
        <v>1</v>
      </c>
      <c r="F10" s="5">
        <f t="shared" si="0"/>
        <v>0.48578780355062706</v>
      </c>
      <c r="G10" s="5">
        <f t="shared" si="1"/>
        <v>0</v>
      </c>
      <c r="H10" t="s">
        <v>6</v>
      </c>
    </row>
    <row r="11" spans="1:31" x14ac:dyDescent="0.25">
      <c r="A11" s="4">
        <v>50</v>
      </c>
      <c r="B11" s="4">
        <v>61</v>
      </c>
      <c r="C11" s="4">
        <v>101</v>
      </c>
      <c r="D11" s="4">
        <v>46</v>
      </c>
      <c r="E11" s="4">
        <v>0</v>
      </c>
      <c r="F11" s="5">
        <f t="shared" si="0"/>
        <v>0.5595079156271715</v>
      </c>
      <c r="G11" s="5">
        <f t="shared" si="1"/>
        <v>1</v>
      </c>
      <c r="H1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>
      <selection activeCell="P38" sqref="P38"/>
    </sheetView>
  </sheetViews>
  <sheetFormatPr defaultRowHeight="15" x14ac:dyDescent="0.25"/>
  <sheetData>
    <row r="1" spans="1:14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2</v>
      </c>
      <c r="G1" s="3" t="s">
        <v>3</v>
      </c>
      <c r="I1" s="1"/>
      <c r="J1" s="1"/>
      <c r="K1" s="1" t="s">
        <v>3</v>
      </c>
      <c r="L1" s="1"/>
    </row>
    <row r="2" spans="1:14" x14ac:dyDescent="0.25">
      <c r="A2" s="4">
        <v>162</v>
      </c>
      <c r="B2" s="4">
        <v>134</v>
      </c>
      <c r="C2" s="4">
        <v>151</v>
      </c>
      <c r="D2" s="4">
        <v>39</v>
      </c>
      <c r="E2" s="4">
        <v>1</v>
      </c>
      <c r="F2" s="5">
        <f>1/(1+2.718^-(0.0275-0.00395*(A2)-0.0207*(B2)+0.0332*(C2)-0.02475*(D2)))</f>
        <v>0.65963798750115055</v>
      </c>
      <c r="G2" s="5">
        <f>IF(F2&gt;=0.5,1,0)</f>
        <v>1</v>
      </c>
      <c r="H2" t="s">
        <v>5</v>
      </c>
      <c r="I2" s="1"/>
      <c r="J2" s="1"/>
      <c r="K2" s="1">
        <v>1</v>
      </c>
      <c r="L2" s="1">
        <v>0</v>
      </c>
    </row>
    <row r="3" spans="1:14" x14ac:dyDescent="0.25">
      <c r="A3" s="4">
        <v>127</v>
      </c>
      <c r="B3" s="4">
        <v>75</v>
      </c>
      <c r="C3" s="4">
        <v>133</v>
      </c>
      <c r="D3" s="4">
        <v>81</v>
      </c>
      <c r="E3" s="4">
        <v>0</v>
      </c>
      <c r="F3" s="5">
        <f t="shared" ref="F3:F11" si="0">1/(1+2.718^-(0.0275-0.00395*(A3)-0.0207*(B3)+0.0332*(C3)-0.02475*(D3)))</f>
        <v>0.59487609088596627</v>
      </c>
      <c r="G3" s="5">
        <f t="shared" ref="G3:G11" si="1">IF(F3&gt;=0.5,1,0)</f>
        <v>1</v>
      </c>
      <c r="H3" t="s">
        <v>4</v>
      </c>
      <c r="I3" s="1" t="s">
        <v>1</v>
      </c>
      <c r="J3" s="1">
        <v>1</v>
      </c>
      <c r="K3" s="1">
        <f>COUNTIF($H$2:$H$11,"TP")</f>
        <v>3</v>
      </c>
      <c r="L3" s="1">
        <f>COUNTIF($H$2:$H$11,"FN")</f>
        <v>1</v>
      </c>
      <c r="M3" s="1" t="s">
        <v>5</v>
      </c>
      <c r="N3" s="1" t="s">
        <v>6</v>
      </c>
    </row>
    <row r="4" spans="1:14" x14ac:dyDescent="0.25">
      <c r="A4" s="4">
        <v>189</v>
      </c>
      <c r="B4" s="4">
        <v>119</v>
      </c>
      <c r="C4" s="4">
        <v>106</v>
      </c>
      <c r="D4" s="4">
        <v>77</v>
      </c>
      <c r="E4" s="4">
        <v>0</v>
      </c>
      <c r="F4" s="5">
        <f t="shared" si="0"/>
        <v>0.17239646986856741</v>
      </c>
      <c r="G4" s="5">
        <f t="shared" si="1"/>
        <v>0</v>
      </c>
      <c r="H4" t="s">
        <v>7</v>
      </c>
      <c r="I4" s="1"/>
      <c r="J4" s="1">
        <v>0</v>
      </c>
      <c r="K4" s="1">
        <f>COUNTIF($H$2:$H$11,"FP")</f>
        <v>3</v>
      </c>
      <c r="L4" s="1">
        <f>COUNTIF($H$2:$H$11,"TN")</f>
        <v>3</v>
      </c>
      <c r="M4" s="1" t="s">
        <v>4</v>
      </c>
      <c r="N4" s="1" t="s">
        <v>7</v>
      </c>
    </row>
    <row r="5" spans="1:14" x14ac:dyDescent="0.25">
      <c r="A5" s="4">
        <v>54</v>
      </c>
      <c r="B5" s="4">
        <v>51</v>
      </c>
      <c r="C5" s="4">
        <v>163</v>
      </c>
      <c r="D5" s="4">
        <v>72</v>
      </c>
      <c r="E5" s="4">
        <v>1</v>
      </c>
      <c r="F5" s="5">
        <f t="shared" si="0"/>
        <v>0.91589628491660624</v>
      </c>
      <c r="G5" s="5">
        <f t="shared" si="1"/>
        <v>1</v>
      </c>
      <c r="H5" t="s">
        <v>5</v>
      </c>
    </row>
    <row r="6" spans="1:14" x14ac:dyDescent="0.25">
      <c r="A6" s="4">
        <v>57</v>
      </c>
      <c r="B6" s="4">
        <v>72</v>
      </c>
      <c r="C6" s="4">
        <v>152</v>
      </c>
      <c r="D6" s="4">
        <v>90</v>
      </c>
      <c r="E6" s="4">
        <v>0</v>
      </c>
      <c r="F6" s="5">
        <f t="shared" si="0"/>
        <v>0.75597409990953379</v>
      </c>
      <c r="G6" s="5">
        <f t="shared" si="1"/>
        <v>1</v>
      </c>
      <c r="H6" t="s">
        <v>4</v>
      </c>
      <c r="I6" t="s">
        <v>8</v>
      </c>
      <c r="J6" s="2">
        <f>(K3+L4)/SUM(K3:L4)</f>
        <v>0.6</v>
      </c>
    </row>
    <row r="7" spans="1:14" x14ac:dyDescent="0.25">
      <c r="A7" s="4">
        <v>56</v>
      </c>
      <c r="B7" s="4">
        <v>146</v>
      </c>
      <c r="C7" s="4">
        <v>60</v>
      </c>
      <c r="D7" s="4">
        <v>39</v>
      </c>
      <c r="E7" s="4">
        <v>1</v>
      </c>
      <c r="F7" s="5">
        <f t="shared" si="0"/>
        <v>0.10074962511563088</v>
      </c>
      <c r="G7" s="5">
        <f t="shared" si="1"/>
        <v>0</v>
      </c>
      <c r="H7" t="s">
        <v>6</v>
      </c>
      <c r="I7" t="s">
        <v>9</v>
      </c>
      <c r="J7" s="2">
        <f>K3/(K3+K4)</f>
        <v>0.5</v>
      </c>
    </row>
    <row r="8" spans="1:14" x14ac:dyDescent="0.25">
      <c r="A8" s="4">
        <v>184</v>
      </c>
      <c r="B8" s="4">
        <v>58</v>
      </c>
      <c r="C8" s="4">
        <v>148</v>
      </c>
      <c r="D8" s="4">
        <v>57</v>
      </c>
      <c r="E8" s="4">
        <v>0</v>
      </c>
      <c r="F8" s="5">
        <f t="shared" si="0"/>
        <v>0.83240709995029127</v>
      </c>
      <c r="G8" s="5">
        <f t="shared" si="1"/>
        <v>1</v>
      </c>
      <c r="H8" t="s">
        <v>4</v>
      </c>
      <c r="I8" t="s">
        <v>10</v>
      </c>
      <c r="J8" s="2">
        <f>K3/(K3+L3)</f>
        <v>0.75</v>
      </c>
    </row>
    <row r="9" spans="1:14" x14ac:dyDescent="0.25">
      <c r="A9" s="4">
        <v>158</v>
      </c>
      <c r="B9" s="4">
        <v>62</v>
      </c>
      <c r="C9" s="4">
        <v>83</v>
      </c>
      <c r="D9" s="4">
        <v>29</v>
      </c>
      <c r="E9" s="4">
        <v>1</v>
      </c>
      <c r="F9" s="5">
        <f t="shared" si="0"/>
        <v>0.53937669803926147</v>
      </c>
      <c r="G9" s="5">
        <f t="shared" si="1"/>
        <v>1</v>
      </c>
      <c r="H9" t="s">
        <v>5</v>
      </c>
      <c r="I9" t="s">
        <v>11</v>
      </c>
      <c r="J9" s="2">
        <f>2*((J7*J8)/(J7+J8))</f>
        <v>0.6</v>
      </c>
    </row>
    <row r="10" spans="1:14" x14ac:dyDescent="0.25">
      <c r="A10" s="4">
        <v>62</v>
      </c>
      <c r="B10" s="4">
        <v>148</v>
      </c>
      <c r="C10" s="4">
        <v>165</v>
      </c>
      <c r="D10" s="4">
        <v>94</v>
      </c>
      <c r="E10" s="4">
        <v>0</v>
      </c>
      <c r="F10" s="5">
        <f t="shared" si="0"/>
        <v>0.46767351173443361</v>
      </c>
      <c r="G10" s="5">
        <f t="shared" si="1"/>
        <v>0</v>
      </c>
      <c r="H10" t="s">
        <v>7</v>
      </c>
    </row>
    <row r="11" spans="1:14" x14ac:dyDescent="0.25">
      <c r="A11" s="4">
        <v>160</v>
      </c>
      <c r="B11" s="4">
        <v>127</v>
      </c>
      <c r="C11" s="4">
        <v>47</v>
      </c>
      <c r="D11" s="4">
        <v>95</v>
      </c>
      <c r="E11" s="4">
        <v>0</v>
      </c>
      <c r="F11" s="5">
        <f t="shared" si="0"/>
        <v>1.7570059441347638E-2</v>
      </c>
      <c r="G11" s="5">
        <f t="shared" si="1"/>
        <v>0</v>
      </c>
      <c r="H1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F6F7-2827-4859-ADFE-70239BA59B3E}">
  <dimension ref="A1:O11"/>
  <sheetViews>
    <sheetView tabSelected="1" workbookViewId="0">
      <selection activeCell="N10" sqref="N10"/>
    </sheetView>
  </sheetViews>
  <sheetFormatPr defaultRowHeight="15" x14ac:dyDescent="0.25"/>
  <sheetData>
    <row r="1" spans="1:15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2</v>
      </c>
      <c r="H1" s="3" t="s">
        <v>3</v>
      </c>
      <c r="J1" s="1"/>
      <c r="K1" s="1"/>
      <c r="L1" s="1" t="s">
        <v>3</v>
      </c>
      <c r="M1" s="1"/>
    </row>
    <row r="2" spans="1:15" x14ac:dyDescent="0.25">
      <c r="A2" s="6">
        <v>43</v>
      </c>
      <c r="B2" s="6">
        <v>63</v>
      </c>
      <c r="C2" s="6">
        <v>134</v>
      </c>
      <c r="D2" s="6">
        <v>34</v>
      </c>
      <c r="E2" s="6">
        <v>47</v>
      </c>
      <c r="F2" s="6">
        <v>0</v>
      </c>
      <c r="G2" s="5">
        <f>1/(1+2.718^-(1.47716-0.00535*(A2)-0.01705*(B2)+0.00402*(C2)-0.0828*(D2)+0.00367*(E2)))</f>
        <v>0.12665434006074586</v>
      </c>
      <c r="H2" s="5">
        <f>IF(G2&gt;=0.5,1,0)</f>
        <v>0</v>
      </c>
      <c r="I2" t="s">
        <v>7</v>
      </c>
      <c r="J2" s="1"/>
      <c r="K2" s="1"/>
      <c r="L2" s="1">
        <v>1</v>
      </c>
      <c r="M2" s="1">
        <v>0</v>
      </c>
    </row>
    <row r="3" spans="1:15" x14ac:dyDescent="0.25">
      <c r="A3" s="6">
        <v>26</v>
      </c>
      <c r="B3" s="6">
        <v>37</v>
      </c>
      <c r="C3" s="6">
        <v>111</v>
      </c>
      <c r="D3" s="6">
        <v>29</v>
      </c>
      <c r="E3" s="6">
        <v>40</v>
      </c>
      <c r="F3" s="6">
        <v>0</v>
      </c>
      <c r="G3" s="5">
        <f t="shared" ref="G3:G11" si="0">1/(1+2.718^-(1.47716-0.00535*(A3)-0.01705*(B3)+0.00402*(C3)-0.0828*(D3)+0.00367*(E3)))</f>
        <v>0.24957956885552696</v>
      </c>
      <c r="H3" s="5">
        <f t="shared" ref="H3:H11" si="1">IF(G3&gt;=0.5,1,0)</f>
        <v>0</v>
      </c>
      <c r="I3" t="s">
        <v>7</v>
      </c>
      <c r="J3" s="1" t="s">
        <v>1</v>
      </c>
      <c r="K3" s="1">
        <v>1</v>
      </c>
      <c r="L3" s="1">
        <f>COUNTIF($I$2:$I$11,"TP")</f>
        <v>0</v>
      </c>
      <c r="M3" s="1">
        <f>COUNTIF($I$2:$I$11,"FN")</f>
        <v>4</v>
      </c>
      <c r="N3" s="1" t="s">
        <v>5</v>
      </c>
      <c r="O3" s="1" t="s">
        <v>6</v>
      </c>
    </row>
    <row r="4" spans="1:15" x14ac:dyDescent="0.25">
      <c r="A4" s="6">
        <v>46</v>
      </c>
      <c r="B4" s="6">
        <v>39</v>
      </c>
      <c r="C4" s="6">
        <v>139</v>
      </c>
      <c r="D4" s="6">
        <v>20</v>
      </c>
      <c r="E4" s="6">
        <v>49</v>
      </c>
      <c r="F4" s="6">
        <v>1</v>
      </c>
      <c r="G4" s="5">
        <f t="shared" si="0"/>
        <v>0.41308088922683878</v>
      </c>
      <c r="H4" s="5">
        <f t="shared" si="1"/>
        <v>0</v>
      </c>
      <c r="I4" t="s">
        <v>6</v>
      </c>
      <c r="J4" s="1"/>
      <c r="K4" s="1">
        <v>0</v>
      </c>
      <c r="L4" s="1">
        <f>COUNTIF($I$2:$I$11,"FP")</f>
        <v>0</v>
      </c>
      <c r="M4" s="1">
        <f>COUNTIF($I$2:$I$11,"TN")</f>
        <v>6</v>
      </c>
      <c r="N4" s="1" t="s">
        <v>4</v>
      </c>
      <c r="O4" s="1" t="s">
        <v>7</v>
      </c>
    </row>
    <row r="5" spans="1:15" x14ac:dyDescent="0.25">
      <c r="A5" s="6">
        <v>7</v>
      </c>
      <c r="B5" s="6">
        <v>60</v>
      </c>
      <c r="C5" s="6">
        <v>118</v>
      </c>
      <c r="D5" s="6">
        <v>40</v>
      </c>
      <c r="E5" s="6">
        <v>68</v>
      </c>
      <c r="F5" s="6">
        <v>0</v>
      </c>
      <c r="G5" s="5">
        <f t="shared" si="0"/>
        <v>0.10237178201212395</v>
      </c>
      <c r="H5" s="5">
        <f t="shared" si="1"/>
        <v>0</v>
      </c>
      <c r="I5" t="s">
        <v>7</v>
      </c>
    </row>
    <row r="6" spans="1:15" x14ac:dyDescent="0.25">
      <c r="A6" s="6">
        <v>9</v>
      </c>
      <c r="B6" s="6">
        <v>75</v>
      </c>
      <c r="C6" s="6">
        <v>99</v>
      </c>
      <c r="D6" s="6">
        <v>46</v>
      </c>
      <c r="E6" s="6">
        <v>40</v>
      </c>
      <c r="F6" s="6">
        <v>1</v>
      </c>
      <c r="G6" s="5">
        <f t="shared" si="0"/>
        <v>4.2556375914283698E-2</v>
      </c>
      <c r="H6" s="5">
        <f t="shared" si="1"/>
        <v>0</v>
      </c>
      <c r="I6" t="s">
        <v>6</v>
      </c>
      <c r="J6" t="s">
        <v>8</v>
      </c>
      <c r="K6" s="2">
        <f>(L3+M4)/SUM(L3:M4)</f>
        <v>0.6</v>
      </c>
    </row>
    <row r="7" spans="1:15" x14ac:dyDescent="0.25">
      <c r="A7" s="6">
        <v>6</v>
      </c>
      <c r="B7" s="6">
        <v>15</v>
      </c>
      <c r="C7" s="6">
        <v>143</v>
      </c>
      <c r="D7" s="6">
        <v>43</v>
      </c>
      <c r="E7" s="6">
        <v>56</v>
      </c>
      <c r="F7" s="6">
        <v>0</v>
      </c>
      <c r="G7" s="5">
        <f t="shared" si="0"/>
        <v>0.16930722344982344</v>
      </c>
      <c r="H7" s="5">
        <f t="shared" si="1"/>
        <v>0</v>
      </c>
      <c r="I7" t="s">
        <v>7</v>
      </c>
      <c r="J7" t="s">
        <v>9</v>
      </c>
      <c r="K7" s="2" t="e">
        <f>L3/(L3+L4)</f>
        <v>#DIV/0!</v>
      </c>
    </row>
    <row r="8" spans="1:15" x14ac:dyDescent="0.25">
      <c r="A8" s="6">
        <v>14</v>
      </c>
      <c r="B8" s="6">
        <v>28</v>
      </c>
      <c r="C8" s="6">
        <v>86</v>
      </c>
      <c r="D8" s="6">
        <v>40</v>
      </c>
      <c r="E8" s="6">
        <v>40</v>
      </c>
      <c r="F8" s="6">
        <v>1</v>
      </c>
      <c r="G8" s="5">
        <f t="shared" si="0"/>
        <v>0.1307409204417187</v>
      </c>
      <c r="H8" s="5">
        <f t="shared" si="1"/>
        <v>0</v>
      </c>
      <c r="I8" t="s">
        <v>6</v>
      </c>
      <c r="J8" t="s">
        <v>10</v>
      </c>
      <c r="K8" s="2">
        <f>L3/(L3+M3)</f>
        <v>0</v>
      </c>
    </row>
    <row r="9" spans="1:15" x14ac:dyDescent="0.25">
      <c r="A9" s="6">
        <v>8</v>
      </c>
      <c r="B9" s="6">
        <v>23</v>
      </c>
      <c r="C9" s="6">
        <v>114</v>
      </c>
      <c r="D9" s="6">
        <v>38</v>
      </c>
      <c r="E9" s="6">
        <v>12</v>
      </c>
      <c r="F9" s="6">
        <v>1</v>
      </c>
      <c r="G9" s="5">
        <f t="shared" si="0"/>
        <v>0.16774360447209566</v>
      </c>
      <c r="H9" s="5">
        <f t="shared" si="1"/>
        <v>0</v>
      </c>
      <c r="I9" t="s">
        <v>6</v>
      </c>
      <c r="J9" t="s">
        <v>11</v>
      </c>
      <c r="K9" s="2" t="e">
        <f>2*((K7*K8)/(K7+K8))</f>
        <v>#DIV/0!</v>
      </c>
    </row>
    <row r="10" spans="1:15" x14ac:dyDescent="0.25">
      <c r="A10" s="6">
        <v>10</v>
      </c>
      <c r="B10" s="6">
        <v>53</v>
      </c>
      <c r="C10" s="6">
        <v>90</v>
      </c>
      <c r="D10" s="6">
        <v>25</v>
      </c>
      <c r="E10" s="6">
        <v>37</v>
      </c>
      <c r="F10" s="6">
        <v>0</v>
      </c>
      <c r="G10" s="5">
        <f t="shared" si="0"/>
        <v>0.25878543117299574</v>
      </c>
      <c r="H10" s="5">
        <f t="shared" si="1"/>
        <v>0</v>
      </c>
      <c r="I10" t="s">
        <v>7</v>
      </c>
    </row>
    <row r="11" spans="1:15" x14ac:dyDescent="0.25">
      <c r="A11" s="6">
        <v>28</v>
      </c>
      <c r="B11" s="6">
        <v>15</v>
      </c>
      <c r="C11" s="6">
        <v>31</v>
      </c>
      <c r="D11" s="6">
        <v>40</v>
      </c>
      <c r="E11" s="6">
        <v>62</v>
      </c>
      <c r="F11" s="6">
        <v>0</v>
      </c>
      <c r="G11" s="5">
        <f t="shared" si="0"/>
        <v>0.13146876890574732</v>
      </c>
      <c r="H11" s="5">
        <f t="shared" si="1"/>
        <v>0</v>
      </c>
      <c r="I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test_logistic</vt:lpstr>
      <vt:lpstr>Sheet1</vt:lpstr>
      <vt:lpstr>Test_Final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WARANON JAITONG</cp:lastModifiedBy>
  <dcterms:modified xsi:type="dcterms:W3CDTF">2025-03-24T07:22:53Z</dcterms:modified>
</cp:coreProperties>
</file>