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951EE297-5D93-4089-9522-D9BB95ECE044}" xr6:coauthVersionLast="47" xr6:coauthVersionMax="47" xr10:uidLastSave="{00000000-0000-0000-0000-000000000000}"/>
  <bookViews>
    <workbookView xWindow="14400" yWindow="0" windowWidth="14400" windowHeight="15600" xr2:uid="{3715F642-5277-4DF3-B581-F86C83FD06DB}"/>
  </bookViews>
  <sheets>
    <sheet name="test_logistic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8" i="1" l="1"/>
  <c r="J7" i="1"/>
  <c r="J6" i="1"/>
  <c r="J9" i="1"/>
  <c r="L4" i="1"/>
  <c r="L3" i="1"/>
  <c r="K4" i="1"/>
  <c r="K3" i="1"/>
  <c r="F3" i="1"/>
  <c r="F4" i="1"/>
  <c r="F5" i="1"/>
  <c r="F6" i="1"/>
  <c r="F7" i="1"/>
  <c r="F8" i="1"/>
  <c r="G8" i="1" s="1"/>
  <c r="F9" i="1"/>
  <c r="G9" i="1" s="1"/>
  <c r="F10" i="1"/>
  <c r="F11" i="1"/>
  <c r="G11" i="1" s="1"/>
  <c r="F2" i="1"/>
  <c r="G2" i="1" s="1"/>
  <c r="G10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<sst xmlns="http://schemas.openxmlformats.org/spreadsheetml/2006/main" count="31" uniqueCount="17">
  <si>
    <t xml:space="preserve"> </t>
  </si>
  <si>
    <t>actual</t>
  </si>
  <si>
    <t>cal</t>
  </si>
  <si>
    <t>predict</t>
  </si>
  <si>
    <t>FP</t>
  </si>
  <si>
    <t>TP</t>
  </si>
  <si>
    <t>FN</t>
  </si>
  <si>
    <t>TN</t>
  </si>
  <si>
    <t>accuracy</t>
  </si>
  <si>
    <t>precision</t>
  </si>
  <si>
    <t>recall</t>
  </si>
  <si>
    <t>F1-score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</si>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</sst>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2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7723-780B-4372-B870-A0FB6B6C784F}">
  <dimension ref="A1:AE11"/>
  <sheetViews>
    <sheetView tabSelected="1" workbookViewId="0">
      <selection activeCell="J9" sqref="J9"/>
    </sheetView>
  </sheetViews>
  <sheetFormatPr defaultRowHeight="15" x14ac:dyDescent="0.25"/>
  <cols>
    <col min="2" max="2" width="9.140625" customWidth="1"/>
  </cols>
  <sheetData>
    <row r="1" spans="1:3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  <c r="AE1" t="s">
        <v>0</v>
      </c>
    </row>
    <row r="2" spans="1:31" x14ac:dyDescent="0.25">
      <c r="A2" s="4">
        <v>110</v>
      </c>
      <c r="B2" s="4">
        <v>23</v>
      </c>
      <c r="C2" s="4">
        <v>54</v>
      </c>
      <c r="D2" s="4">
        <v>76</v>
      </c>
      <c r="E2" s="4">
        <v>1</v>
      </c>
      <c r="F2" s="5">
        <f>1/(1+2.718^-(0.96921-0.00335*(A2)-0.00153*(B2)-0.00741*(C2)+0.00607*(D2)))</f>
        <v>0.65172607244296377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  <c r="AE2" t="s">
        <v>0</v>
      </c>
    </row>
    <row r="3" spans="1:31" x14ac:dyDescent="0.25">
      <c r="A3" s="4">
        <v>33</v>
      </c>
      <c r="B3" s="4">
        <v>22</v>
      </c>
      <c r="C3" s="4">
        <v>84</v>
      </c>
      <c r="D3" s="4">
        <v>68</v>
      </c>
      <c r="E3" s="4">
        <v>1</v>
      </c>
      <c r="F3" s="5">
        <f t="shared" ref="F3:F11" si="0">1/(1+2.718^-(0.96921-0.00335*(A3)-0.00153*(B3)-0.00741*(C3)+0.00607*(D3)))</f>
        <v>0.64913887819624105</v>
      </c>
      <c r="G3" s="5">
        <f t="shared" ref="G3:G11" si="1">IF(F3&gt;=0.5,1,0)</f>
        <v>1</v>
      </c>
      <c r="H3" t="s">
        <v>5</v>
      </c>
      <c r="I3" s="1" t="s">
        <v>1</v>
      </c>
      <c r="J3" s="1">
        <v>1</v>
      </c>
      <c r="K3" s="1">
        <f>COUNTIF($H$2:$H$11,"TP")</f>
        <v>3</v>
      </c>
      <c r="L3" s="1">
        <f>COUNTIF($H$2:$H$11,"FN")</f>
        <v>1</v>
      </c>
      <c r="M3" s="1" t="s">
        <v>5</v>
      </c>
      <c r="N3" s="1" t="s">
        <v>6</v>
      </c>
      <c r="AE3" t="s">
        <v>0</v>
      </c>
    </row>
    <row r="4" spans="1:31" x14ac:dyDescent="0.25">
      <c r="A4" s="4">
        <v>55</v>
      </c>
      <c r="B4" s="4">
        <v>148</v>
      </c>
      <c r="C4" s="4">
        <v>70</v>
      </c>
      <c r="D4" s="4">
        <v>92</v>
      </c>
      <c r="E4" s="4">
        <v>0</v>
      </c>
      <c r="F4" s="5">
        <f t="shared" si="0"/>
        <v>0.64524392199638758</v>
      </c>
      <c r="G4" s="5">
        <f t="shared" si="1"/>
        <v>1</v>
      </c>
      <c r="H4" t="s">
        <v>4</v>
      </c>
      <c r="I4" s="1"/>
      <c r="J4" s="1">
        <v>0</v>
      </c>
      <c r="K4" s="1">
        <f>COUNTIF($H$2:$H$11,"FP")</f>
        <v>3</v>
      </c>
      <c r="L4" s="1">
        <f>COUNTIF($H$2:$H$11,"TN")</f>
        <v>3</v>
      </c>
      <c r="M4" s="1" t="s">
        <v>4</v>
      </c>
      <c r="N4" s="1" t="s">
        <v>7</v>
      </c>
      <c r="AE4" t="s">
        <v>0</v>
      </c>
    </row>
    <row r="5" spans="1:31" x14ac:dyDescent="0.25">
      <c r="A5" s="4">
        <v>192</v>
      </c>
      <c r="B5" s="4">
        <v>116</v>
      </c>
      <c r="C5" s="4">
        <v>156</v>
      </c>
      <c r="D5" s="4">
        <v>73</v>
      </c>
      <c r="E5" s="4">
        <v>0</v>
      </c>
      <c r="F5" s="5">
        <f t="shared" si="0"/>
        <v>0.36256200794007382</v>
      </c>
      <c r="G5" s="5">
        <f t="shared" si="1"/>
        <v>0</v>
      </c>
      <c r="H5" t="s">
        <v>7</v>
      </c>
    </row>
    <row r="6" spans="1:31" x14ac:dyDescent="0.25">
      <c r="A6" s="4">
        <v>33</v>
      </c>
      <c r="B6" s="4">
        <v>27</v>
      </c>
      <c r="C6" s="4">
        <v>74</v>
      </c>
      <c r="D6" s="4">
        <v>32</v>
      </c>
      <c r="E6" s="4">
        <v>1</v>
      </c>
      <c r="F6" s="5">
        <f t="shared" si="0"/>
        <v>0.61377349659045533</v>
      </c>
      <c r="G6" s="5">
        <f t="shared" si="1"/>
        <v>1</v>
      </c>
      <c r="H6" t="s">
        <v>5</v>
      </c>
      <c r="I6" t="s">
        <v>8</v>
      </c>
      <c r="J6">
        <f>(K3+L4)/SUM(K3:L4)</f>
        <v>0.6</v>
      </c>
    </row>
    <row r="7" spans="1:31" x14ac:dyDescent="0.25">
      <c r="A7" s="4">
        <v>31</v>
      </c>
      <c r="B7" s="4">
        <v>27</v>
      </c>
      <c r="C7" s="4">
        <v>53</v>
      </c>
      <c r="D7" s="4">
        <v>51</v>
      </c>
      <c r="E7" s="4">
        <v>0</v>
      </c>
      <c r="F7" s="5">
        <f t="shared" si="0"/>
        <v>0.67717365101287152</v>
      </c>
      <c r="G7" s="5">
        <f t="shared" si="1"/>
        <v>1</v>
      </c>
      <c r="H7" t="s">
        <v>4</v>
      </c>
      <c r="I7" t="s">
        <v>9</v>
      </c>
      <c r="J7" s="2">
        <f>K3/(K3+K4)</f>
        <v>0.5</v>
      </c>
    </row>
    <row r="8" spans="1:31" x14ac:dyDescent="0.25">
      <c r="A8" s="4">
        <v>186</v>
      </c>
      <c r="B8" s="4">
        <v>33</v>
      </c>
      <c r="C8" s="4">
        <v>158</v>
      </c>
      <c r="D8" s="4">
        <v>51</v>
      </c>
      <c r="E8" s="4">
        <v>0</v>
      </c>
      <c r="F8" s="5">
        <f t="shared" si="0"/>
        <v>0.36226857890968589</v>
      </c>
      <c r="G8" s="5">
        <f t="shared" si="1"/>
        <v>0</v>
      </c>
      <c r="H8" t="s">
        <v>7</v>
      </c>
      <c r="I8" t="s">
        <v>10</v>
      </c>
      <c r="J8">
        <f>K3/(K3+L3)</f>
        <v>0.75</v>
      </c>
    </row>
    <row r="9" spans="1:31" x14ac:dyDescent="0.25">
      <c r="A9" s="4">
        <v>158</v>
      </c>
      <c r="B9" s="4">
        <v>134</v>
      </c>
      <c r="C9" s="4">
        <v>110</v>
      </c>
      <c r="D9" s="4">
        <v>69</v>
      </c>
      <c r="E9" s="4">
        <v>0</v>
      </c>
      <c r="F9" s="5">
        <f t="shared" si="0"/>
        <v>0.45974648901999604</v>
      </c>
      <c r="G9" s="5">
        <f t="shared" si="1"/>
        <v>0</v>
      </c>
      <c r="H9" t="s">
        <v>7</v>
      </c>
      <c r="I9" t="s">
        <v>11</v>
      </c>
      <c r="J9">
        <f>2*((J7*J8)/(J7+J8))</f>
        <v>0.6</v>
      </c>
    </row>
    <row r="10" spans="1:31" x14ac:dyDescent="0.25">
      <c r="A10" s="4">
        <v>103</v>
      </c>
      <c r="B10" s="4">
        <v>18</v>
      </c>
      <c r="C10" s="4">
        <v>157</v>
      </c>
      <c r="D10" s="4">
        <v>84</v>
      </c>
      <c r="E10" s="4">
        <v>1</v>
      </c>
      <c r="F10" s="5">
        <f t="shared" si="0"/>
        <v>0.48578780355062706</v>
      </c>
      <c r="G10" s="5">
        <f t="shared" si="1"/>
        <v>0</v>
      </c>
      <c r="H10" t="s">
        <v>6</v>
      </c>
    </row>
    <row r="11" spans="1:31" x14ac:dyDescent="0.25">
      <c r="A11" s="4">
        <v>50</v>
      </c>
      <c r="B11" s="4">
        <v>61</v>
      </c>
      <c r="C11" s="4">
        <v>101</v>
      </c>
      <c r="D11" s="4">
        <v>46</v>
      </c>
      <c r="E11" s="4">
        <v>0</v>
      </c>
      <c r="F11" s="5">
        <f t="shared" si="0"/>
        <v>0.5595079156271715</v>
      </c>
      <c r="G11" s="5">
        <f t="shared" si="1"/>
        <v>1</v>
      </c>
      <c r="H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E4C5-2946-4913-9B33-41042D85E48E}">
  <dimension ref="A1:E30"/>
  <sheetViews>
    <sheetView workbookViewId="0">
      <selection activeCell="B3" sqref="B3"/>
    </sheetView>
  </sheetViews>
  <sheetFormatPr defaultRowHeight="15" x14ac:dyDescent="0.25"/>
  <sheetData>
    <row r="1" spans="1:5" x14ac:dyDescent="0.25">
      <c r="A1">
        <v>132</v>
      </c>
      <c r="B1">
        <v>31</v>
      </c>
      <c r="C1">
        <v>78</v>
      </c>
      <c r="D1">
        <v>63</v>
      </c>
      <c r="E1">
        <v>1</v>
      </c>
    </row>
    <row r="2" spans="1:5" x14ac:dyDescent="0.25">
      <c r="A2">
        <v>125</v>
      </c>
      <c r="B2">
        <v>61</v>
      </c>
      <c r="C2">
        <v>68</v>
      </c>
      <c r="D2">
        <v>33</v>
      </c>
      <c r="E2">
        <v>1</v>
      </c>
    </row>
    <row r="3" spans="1:5" x14ac:dyDescent="0.25">
      <c r="A3">
        <v>184</v>
      </c>
      <c r="B3">
        <v>102</v>
      </c>
      <c r="C3">
        <v>112</v>
      </c>
      <c r="D3">
        <v>39</v>
      </c>
      <c r="E3">
        <v>0</v>
      </c>
    </row>
    <row r="4" spans="1:5" x14ac:dyDescent="0.25">
      <c r="A4">
        <v>130</v>
      </c>
      <c r="B4">
        <v>82</v>
      </c>
      <c r="C4">
        <v>174</v>
      </c>
      <c r="D4">
        <v>41</v>
      </c>
      <c r="E4">
        <v>0</v>
      </c>
    </row>
    <row r="5" spans="1:5" x14ac:dyDescent="0.25">
      <c r="A5">
        <v>86</v>
      </c>
      <c r="B5">
        <v>73</v>
      </c>
      <c r="C5">
        <v>50</v>
      </c>
      <c r="D5">
        <v>85</v>
      </c>
      <c r="E5">
        <v>0</v>
      </c>
    </row>
    <row r="6" spans="1:5" x14ac:dyDescent="0.25">
      <c r="A6">
        <v>147</v>
      </c>
      <c r="B6">
        <v>55</v>
      </c>
      <c r="C6">
        <v>90</v>
      </c>
      <c r="D6">
        <v>52</v>
      </c>
      <c r="E6">
        <v>1</v>
      </c>
    </row>
    <row r="7" spans="1:5" x14ac:dyDescent="0.25">
      <c r="A7">
        <v>212</v>
      </c>
      <c r="B7">
        <v>118</v>
      </c>
      <c r="C7">
        <v>125</v>
      </c>
      <c r="D7">
        <v>42</v>
      </c>
      <c r="E7">
        <v>1</v>
      </c>
    </row>
    <row r="8" spans="1:5" x14ac:dyDescent="0.25">
      <c r="A8">
        <v>210</v>
      </c>
      <c r="B8">
        <v>39</v>
      </c>
      <c r="C8">
        <v>72</v>
      </c>
      <c r="D8">
        <v>42</v>
      </c>
      <c r="E8">
        <v>0</v>
      </c>
    </row>
    <row r="9" spans="1:5" x14ac:dyDescent="0.25">
      <c r="A9">
        <v>234</v>
      </c>
      <c r="B9">
        <v>117</v>
      </c>
      <c r="C9">
        <v>147</v>
      </c>
      <c r="D9">
        <v>85</v>
      </c>
      <c r="E9">
        <v>1</v>
      </c>
    </row>
    <row r="10" spans="1:5" x14ac:dyDescent="0.25">
      <c r="A10">
        <v>147</v>
      </c>
      <c r="B10">
        <v>72</v>
      </c>
      <c r="C10">
        <v>76</v>
      </c>
      <c r="D10">
        <v>63</v>
      </c>
      <c r="E10">
        <v>0</v>
      </c>
    </row>
    <row r="11" spans="1:5" x14ac:dyDescent="0.25">
      <c r="A11">
        <v>41</v>
      </c>
      <c r="B11">
        <v>150</v>
      </c>
      <c r="C11">
        <v>34</v>
      </c>
      <c r="D11">
        <v>79</v>
      </c>
      <c r="E11">
        <v>0</v>
      </c>
    </row>
    <row r="12" spans="1:5" x14ac:dyDescent="0.25">
      <c r="A12">
        <v>192</v>
      </c>
      <c r="B12">
        <v>111</v>
      </c>
      <c r="C12">
        <v>72</v>
      </c>
      <c r="D12">
        <v>31</v>
      </c>
      <c r="E12">
        <v>0</v>
      </c>
    </row>
    <row r="13" spans="1:5" x14ac:dyDescent="0.25">
      <c r="A13">
        <v>224</v>
      </c>
      <c r="B13">
        <v>74</v>
      </c>
      <c r="C13">
        <v>90</v>
      </c>
      <c r="D13">
        <v>36</v>
      </c>
      <c r="E13">
        <v>1</v>
      </c>
    </row>
    <row r="14" spans="1:5" x14ac:dyDescent="0.25">
      <c r="A14">
        <v>5</v>
      </c>
      <c r="B14">
        <v>53</v>
      </c>
      <c r="C14">
        <v>169</v>
      </c>
      <c r="D14">
        <v>59</v>
      </c>
      <c r="E14">
        <v>0</v>
      </c>
    </row>
    <row r="15" spans="1:5" x14ac:dyDescent="0.25">
      <c r="A15">
        <v>27</v>
      </c>
      <c r="B15">
        <v>116</v>
      </c>
      <c r="C15">
        <v>123</v>
      </c>
      <c r="D15">
        <v>62</v>
      </c>
      <c r="E15">
        <v>1</v>
      </c>
    </row>
    <row r="16" spans="1:5" x14ac:dyDescent="0.25">
      <c r="A16">
        <v>128</v>
      </c>
      <c r="B16">
        <v>115</v>
      </c>
      <c r="C16">
        <v>99</v>
      </c>
      <c r="D16">
        <v>65</v>
      </c>
      <c r="E16">
        <v>1</v>
      </c>
    </row>
    <row r="17" spans="1:5" x14ac:dyDescent="0.25">
      <c r="A17">
        <v>228</v>
      </c>
      <c r="B17">
        <v>34</v>
      </c>
      <c r="C17">
        <v>39</v>
      </c>
      <c r="D17">
        <v>82</v>
      </c>
      <c r="E17">
        <v>1</v>
      </c>
    </row>
    <row r="18" spans="1:5" x14ac:dyDescent="0.25">
      <c r="A18">
        <v>211</v>
      </c>
      <c r="B18">
        <v>24</v>
      </c>
      <c r="C18">
        <v>66</v>
      </c>
      <c r="D18">
        <v>71</v>
      </c>
      <c r="E18">
        <v>0</v>
      </c>
    </row>
    <row r="19" spans="1:5" x14ac:dyDescent="0.25">
      <c r="A19">
        <v>236</v>
      </c>
      <c r="B19">
        <v>142</v>
      </c>
      <c r="C19">
        <v>67</v>
      </c>
      <c r="D19">
        <v>67</v>
      </c>
      <c r="E19">
        <v>0</v>
      </c>
    </row>
    <row r="20" spans="1:5" x14ac:dyDescent="0.25">
      <c r="A20">
        <v>137</v>
      </c>
      <c r="B20">
        <v>57</v>
      </c>
      <c r="C20">
        <v>76</v>
      </c>
      <c r="D20">
        <v>31</v>
      </c>
      <c r="E20">
        <v>0</v>
      </c>
    </row>
    <row r="21" spans="1:5" x14ac:dyDescent="0.25">
      <c r="A21">
        <v>28</v>
      </c>
      <c r="B21">
        <v>124</v>
      </c>
      <c r="C21">
        <v>138</v>
      </c>
      <c r="D21">
        <v>51</v>
      </c>
      <c r="E21">
        <v>1</v>
      </c>
    </row>
    <row r="22" spans="1:5" x14ac:dyDescent="0.25">
      <c r="A22">
        <v>174</v>
      </c>
      <c r="B22">
        <v>79</v>
      </c>
      <c r="C22">
        <v>127</v>
      </c>
      <c r="D22">
        <v>31</v>
      </c>
      <c r="E22">
        <v>1</v>
      </c>
    </row>
    <row r="23" spans="1:5" x14ac:dyDescent="0.25">
      <c r="A23">
        <v>82</v>
      </c>
      <c r="B23">
        <v>36</v>
      </c>
      <c r="C23">
        <v>107</v>
      </c>
      <c r="D23">
        <v>35</v>
      </c>
      <c r="E23">
        <v>0</v>
      </c>
    </row>
    <row r="24" spans="1:5" x14ac:dyDescent="0.25">
      <c r="A24">
        <v>48</v>
      </c>
      <c r="B24">
        <v>69</v>
      </c>
      <c r="C24">
        <v>109</v>
      </c>
      <c r="D24">
        <v>99</v>
      </c>
      <c r="E24">
        <v>0</v>
      </c>
    </row>
    <row r="25" spans="1:5" x14ac:dyDescent="0.25">
      <c r="A25">
        <v>31</v>
      </c>
      <c r="B25">
        <v>22</v>
      </c>
      <c r="C25">
        <v>116</v>
      </c>
      <c r="D25">
        <v>71</v>
      </c>
      <c r="E25">
        <v>1</v>
      </c>
    </row>
    <row r="26" spans="1:5" x14ac:dyDescent="0.25">
      <c r="A26">
        <v>38</v>
      </c>
      <c r="B26">
        <v>65</v>
      </c>
      <c r="C26">
        <v>172</v>
      </c>
      <c r="D26">
        <v>51</v>
      </c>
      <c r="E26">
        <v>1</v>
      </c>
    </row>
    <row r="27" spans="1:5" x14ac:dyDescent="0.25">
      <c r="A27">
        <v>23</v>
      </c>
      <c r="B27">
        <v>120</v>
      </c>
      <c r="C27">
        <v>57</v>
      </c>
      <c r="D27">
        <v>29</v>
      </c>
      <c r="E27">
        <v>0</v>
      </c>
    </row>
    <row r="28" spans="1:5" x14ac:dyDescent="0.25">
      <c r="A28">
        <v>136</v>
      </c>
      <c r="B28">
        <v>45</v>
      </c>
      <c r="C28">
        <v>45</v>
      </c>
      <c r="D28">
        <v>21</v>
      </c>
      <c r="E28">
        <v>1</v>
      </c>
    </row>
    <row r="29" spans="1:5" x14ac:dyDescent="0.25">
      <c r="A29">
        <v>193</v>
      </c>
      <c r="B29">
        <v>122</v>
      </c>
      <c r="C29">
        <v>101</v>
      </c>
      <c r="D29">
        <v>24</v>
      </c>
      <c r="E29">
        <v>1</v>
      </c>
    </row>
    <row r="30" spans="1:5" x14ac:dyDescent="0.25">
      <c r="A30">
        <v>123</v>
      </c>
      <c r="B30">
        <v>18</v>
      </c>
      <c r="C30">
        <v>173</v>
      </c>
      <c r="D30">
        <v>50</v>
      </c>
      <c r="E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test_logistic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WARANON JAITONG</cp:lastModifiedBy>
  <dcterms:modified xsi:type="dcterms:W3CDTF">2025-03-23T05:21:52Z</dcterms:modified>
</cp:coreProperties>
</file>