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1.xml" ContentType="application/vnd.openxmlformats-officedocument.themeOverride+xml"/>
  <Override PartName="/xl/drawings/drawing6.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241105e575e9fa86/Documents/03_PROJECTS/"/>
    </mc:Choice>
  </mc:AlternateContent>
  <xr:revisionPtr revIDLastSave="10" documentId="8_{DF4CAD9D-9DD5-4FF7-B8EF-D53805030573}" xr6:coauthVersionLast="47" xr6:coauthVersionMax="47" xr10:uidLastSave="{824A7147-E474-48B6-A7FC-471B26BD07FA}"/>
  <bookViews>
    <workbookView xWindow="-110" yWindow="-110" windowWidth="19420" windowHeight="10300" firstSheet="1" activeTab="1" xr2:uid="{7239D474-5907-4E10-80B6-40CFE83779A8}"/>
  </bookViews>
  <sheets>
    <sheet name="Sheet4" sheetId="10" state="hidden" r:id="rId1"/>
    <sheet name="Analysis_Sheet" sheetId="9" r:id="rId2"/>
    <sheet name="Visuals" sheetId="11" r:id="rId3"/>
    <sheet name="Visual 2" sheetId="12" r:id="rId4"/>
    <sheet name="social_media_performance_data_" sheetId="2" r:id="rId5"/>
    <sheet name="Dashboard Elements" sheetId="3" state="hidden" r:id="rId6"/>
    <sheet name="Page 1" sheetId="4" state="hidden" r:id="rId7"/>
    <sheet name="Page 2" sheetId="6" state="hidden" r:id="rId8"/>
  </sheets>
  <externalReferences>
    <externalReference r:id="rId9"/>
  </externalReferences>
  <definedNames>
    <definedName name="_xlcn.WorksheetConnection_Book1social_media_performance_data1" hidden="1">social_media_performance_[]</definedName>
    <definedName name="ExternalData_1" localSheetId="4" hidden="1">social_media_performance_data_!$A$1:$X$451</definedName>
    <definedName name="Slicer_Campaign">#N/A</definedName>
    <definedName name="Slicer_Content_Type">#N/A</definedName>
    <definedName name="Slicer_Is_Boosted">#N/A</definedName>
    <definedName name="Slicer_Platform">#N/A</definedName>
  </definedNames>
  <calcPr calcId="191029"/>
  <pivotCaches>
    <pivotCache cacheId="268" r:id="rId10"/>
    <pivotCache cacheId="271" r:id="rId11"/>
    <pivotCache cacheId="274" r:id="rId12"/>
    <pivotCache cacheId="277" r:id="rId13"/>
    <pivotCache cacheId="280" r:id="rId14"/>
    <pivotCache cacheId="283" r:id="rId15"/>
    <pivotCache cacheId="286" r:id="rId16"/>
    <pivotCache cacheId="289" r:id="rId17"/>
    <pivotCache cacheId="292" r:id="rId18"/>
    <pivotCache cacheId="295" r:id="rId19"/>
    <pivotCache cacheId="298" r:id="rId20"/>
    <pivotCache cacheId="301" r:id="rId21"/>
    <pivotCache cacheId="304" r:id="rId22"/>
    <pivotCache cacheId="307" r:id="rId23"/>
    <pivotCache cacheId="310" r:id="rId24"/>
    <pivotCache cacheId="313" r:id="rId25"/>
    <pivotCache cacheId="316" r:id="rId26"/>
    <pivotCache cacheId="319" r:id="rId27"/>
    <pivotCache cacheId="322" r:id="rId28"/>
    <pivotCache cacheId="325" r:id="rId29"/>
    <pivotCache cacheId="328" r:id="rId30"/>
    <pivotCache cacheId="331" r:id="rId31"/>
    <pivotCache cacheId="334" r:id="rId32"/>
    <pivotCache cacheId="337" r:id="rId33"/>
    <pivotCache cacheId="340" r:id="rId34"/>
    <pivotCache cacheId="343" r:id="rId35"/>
    <pivotCache cacheId="346" r:id="rId36"/>
    <pivotCache cacheId="349" r:id="rId37"/>
    <pivotCache cacheId="352" r:id="rId38"/>
    <pivotCache cacheId="355" r:id="rId39"/>
    <pivotCache cacheId="358" r:id="rId40"/>
    <pivotCache cacheId="361" r:id="rId41"/>
    <pivotCache cacheId="364" r:id="rId42"/>
  </pivotCaches>
  <extLst>
    <ext xmlns:x14="http://schemas.microsoft.com/office/spreadsheetml/2009/9/main" uri="{876F7934-8845-4945-9796-88D515C7AA90}">
      <x14:pivotCaches>
        <pivotCache cacheId="67" r:id="rId43"/>
      </x14:pivotCaches>
    </ext>
    <ext xmlns:x14="http://schemas.microsoft.com/office/spreadsheetml/2009/9/main" uri="{BBE1A952-AA13-448e-AADC-164F8A28A991}">
      <x14:slicerCaches>
        <x14:slicerCache r:id="rId44"/>
        <x14:slicerCache r:id="rId45"/>
        <x14:slicerCache r:id="rId46"/>
        <x14:slicerCache r:id="rId4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603b3938-020f-4239-942f-2ffa33d2a641" name="_Analysis" connection="Excel Blank"/>
          <x15:modelTable id="social_media_performance_data" name="social_media_performance_" connection="WorksheetConnection_Book1!social_media_performance_data"/>
          <x15:modelTable id="Calendar" name="Calendar" connection="Connection"/>
        </x15:modelTables>
        <x15:modelRelationships>
          <x15:modelRelationship fromTable="social_media_performance_" fromColumn="Post_Date" toTable="Calendar" toColumn="Date"/>
        </x15:modelRelationships>
        <x15:extLst>
          <ext xmlns:x16="http://schemas.microsoft.com/office/spreadsheetml/2014/11/main" uri="{9835A34E-60A6-4A7C-AAB8-D5F71C897F49}">
            <x16:modelTimeGroupings>
              <x16:modelTimeGrouping tableName="social_media_performance_" columnName="Post_Time" columnId="Post_Time">
                <x16:calculatedTimeColumn columnName="Post_Time (Hour)" columnId="Post_Time (Hour)" contentType="hours" isSelected="1"/>
                <x16:calculatedTimeColumn columnName="Post_Time (Minute)" columnId="Post_Time (Minute)" contentType="minutes" isSelected="1"/>
              </x16:modelTimeGrouping>
              <x16:modelTimeGrouping tableName="social_media_performance_" columnName="Post_Date" columnId="Post_Date">
                <x16:calculatedTimeColumn columnName="Post_Date (Year)" columnId="Post_Date (Year)" contentType="years" isSelected="1"/>
                <x16:calculatedTimeColumn columnName="Post_Date (Quarter)" columnId="Post_Date (Quarter)" contentType="quarters" isSelected="1"/>
                <x16:calculatedTimeColumn columnName="Post_Date (Month Index)" columnId="Post_Date (Month Index)" contentType="monthsindex" isSelected="1"/>
                <x16:calculatedTimeColumn columnName="Post_Date (Month)" columnId="Post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26" i="9" l="1"/>
  <c r="N127" i="9"/>
  <c r="N128" i="9"/>
  <c r="N129" i="9"/>
  <c r="N130" i="9"/>
  <c r="N131" i="9"/>
  <c r="N132" i="9"/>
  <c r="N133" i="9"/>
  <c r="N134" i="9"/>
  <c r="N135" i="9"/>
  <c r="N136" i="9"/>
  <c r="N137" i="9"/>
  <c r="N138" i="9"/>
  <c r="M127" i="9"/>
  <c r="M128" i="9"/>
  <c r="M129" i="9"/>
  <c r="M130" i="9"/>
  <c r="M131" i="9"/>
  <c r="M132" i="9"/>
  <c r="M133" i="9"/>
  <c r="M134" i="9"/>
  <c r="M135" i="9"/>
  <c r="M136" i="9"/>
  <c r="M137" i="9"/>
  <c r="M138" i="9"/>
  <c r="M126" i="9"/>
  <c r="K4" i="9"/>
  <c r="J4" i="9"/>
  <c r="I4" i="9"/>
  <c r="J3" i="9"/>
  <c r="K3" i="9"/>
  <c r="I3" i="9"/>
  <c r="G4" i="9"/>
  <c r="H4" i="9"/>
  <c r="H3" i="9"/>
  <c r="G3" i="9"/>
  <c r="A96" i="9"/>
  <c r="I79" i="9"/>
  <c r="A80" i="9"/>
  <c r="AC3" i="2"/>
  <c r="AC2"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B2" i="2"/>
  <c r="AB3" i="2"/>
  <c r="AB4"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119" i="2"/>
  <c r="AB120" i="2"/>
  <c r="AB121" i="2"/>
  <c r="AB122" i="2"/>
  <c r="AB123" i="2"/>
  <c r="AB124" i="2"/>
  <c r="AB125" i="2"/>
  <c r="AB126" i="2"/>
  <c r="AB127" i="2"/>
  <c r="AB128" i="2"/>
  <c r="AB129" i="2"/>
  <c r="AB130" i="2"/>
  <c r="AB131" i="2"/>
  <c r="AB132" i="2"/>
  <c r="AB133" i="2"/>
  <c r="AB134" i="2"/>
  <c r="AB135" i="2"/>
  <c r="AB136" i="2"/>
  <c r="AB137" i="2"/>
  <c r="AB138" i="2"/>
  <c r="AB139" i="2"/>
  <c r="AB140" i="2"/>
  <c r="AB141" i="2"/>
  <c r="AB142" i="2"/>
  <c r="AB143" i="2"/>
  <c r="AB144" i="2"/>
  <c r="AB145" i="2"/>
  <c r="AB146" i="2"/>
  <c r="AB147" i="2"/>
  <c r="AB148" i="2"/>
  <c r="AB149" i="2"/>
  <c r="AB150" i="2"/>
  <c r="AB151" i="2"/>
  <c r="AB152" i="2"/>
  <c r="AB153" i="2"/>
  <c r="AB154" i="2"/>
  <c r="AB155" i="2"/>
  <c r="AB156" i="2"/>
  <c r="AB157" i="2"/>
  <c r="AB158" i="2"/>
  <c r="AB159" i="2"/>
  <c r="AB160" i="2"/>
  <c r="AB161" i="2"/>
  <c r="AB162" i="2"/>
  <c r="AB163" i="2"/>
  <c r="AB164" i="2"/>
  <c r="AB165" i="2"/>
  <c r="AB166" i="2"/>
  <c r="AB167" i="2"/>
  <c r="AB168" i="2"/>
  <c r="AB169" i="2"/>
  <c r="AB170" i="2"/>
  <c r="AB171" i="2"/>
  <c r="AB172" i="2"/>
  <c r="AB173" i="2"/>
  <c r="AB174" i="2"/>
  <c r="AB175" i="2"/>
  <c r="AB176" i="2"/>
  <c r="AB177" i="2"/>
  <c r="AB178" i="2"/>
  <c r="AB179" i="2"/>
  <c r="AB180" i="2"/>
  <c r="AB181" i="2"/>
  <c r="AB182" i="2"/>
  <c r="AB183" i="2"/>
  <c r="AB184" i="2"/>
  <c r="AB185" i="2"/>
  <c r="AB186" i="2"/>
  <c r="AB187" i="2"/>
  <c r="AB188" i="2"/>
  <c r="AB189" i="2"/>
  <c r="AB190" i="2"/>
  <c r="AB191" i="2"/>
  <c r="AB192" i="2"/>
  <c r="AB193" i="2"/>
  <c r="AB194" i="2"/>
  <c r="AB195" i="2"/>
  <c r="AB196" i="2"/>
  <c r="AB197" i="2"/>
  <c r="AB198" i="2"/>
  <c r="AB199" i="2"/>
  <c r="AB200" i="2"/>
  <c r="AB201" i="2"/>
  <c r="AB202" i="2"/>
  <c r="AB203" i="2"/>
  <c r="AB204" i="2"/>
  <c r="AB205" i="2"/>
  <c r="AB206" i="2"/>
  <c r="AB207" i="2"/>
  <c r="AB208" i="2"/>
  <c r="AB209" i="2"/>
  <c r="AB210" i="2"/>
  <c r="AB211"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B351" i="2"/>
  <c r="AB352" i="2"/>
  <c r="AB353" i="2"/>
  <c r="AB354" i="2"/>
  <c r="AB355" i="2"/>
  <c r="AB356" i="2"/>
  <c r="AB357" i="2"/>
  <c r="AB358" i="2"/>
  <c r="AB359" i="2"/>
  <c r="AB360" i="2"/>
  <c r="AB361" i="2"/>
  <c r="AB362" i="2"/>
  <c r="AB363" i="2"/>
  <c r="AB364" i="2"/>
  <c r="AB365" i="2"/>
  <c r="AB366" i="2"/>
  <c r="AB367" i="2"/>
  <c r="AB368" i="2"/>
  <c r="AB369" i="2"/>
  <c r="AB370" i="2"/>
  <c r="AB371" i="2"/>
  <c r="AB372" i="2"/>
  <c r="AB373" i="2"/>
  <c r="AB374" i="2"/>
  <c r="AB375" i="2"/>
  <c r="AB376" i="2"/>
  <c r="AB377" i="2"/>
  <c r="AB378" i="2"/>
  <c r="AB379" i="2"/>
  <c r="AB380" i="2"/>
  <c r="AB381" i="2"/>
  <c r="AB382" i="2"/>
  <c r="AB383" i="2"/>
  <c r="AB384" i="2"/>
  <c r="AB385" i="2"/>
  <c r="AB386" i="2"/>
  <c r="AB387" i="2"/>
  <c r="AB388" i="2"/>
  <c r="AB389" i="2"/>
  <c r="AB390" i="2"/>
  <c r="AB391" i="2"/>
  <c r="AB392" i="2"/>
  <c r="AB393" i="2"/>
  <c r="AB394" i="2"/>
  <c r="AB395" i="2"/>
  <c r="AB396" i="2"/>
  <c r="AB397" i="2"/>
  <c r="AB398" i="2"/>
  <c r="AB399" i="2"/>
  <c r="AB400" i="2"/>
  <c r="AB401" i="2"/>
  <c r="AB402" i="2"/>
  <c r="AB403" i="2"/>
  <c r="AB404" i="2"/>
  <c r="AB405" i="2"/>
  <c r="AB406" i="2"/>
  <c r="AB407" i="2"/>
  <c r="AB408" i="2"/>
  <c r="AB409" i="2"/>
  <c r="AB410" i="2"/>
  <c r="AB411" i="2"/>
  <c r="AB412" i="2"/>
  <c r="AB413" i="2"/>
  <c r="AB414" i="2"/>
  <c r="AB415" i="2"/>
  <c r="AB416" i="2"/>
  <c r="AB417" i="2"/>
  <c r="AB418" i="2"/>
  <c r="AB419" i="2"/>
  <c r="AB420" i="2"/>
  <c r="AB421" i="2"/>
  <c r="AB422" i="2"/>
  <c r="AB423" i="2"/>
  <c r="AB424" i="2"/>
  <c r="AB425" i="2"/>
  <c r="AB426" i="2"/>
  <c r="AB427" i="2"/>
  <c r="AB428" i="2"/>
  <c r="AB429" i="2"/>
  <c r="AB430" i="2"/>
  <c r="AB431" i="2"/>
  <c r="AB432" i="2"/>
  <c r="AB433" i="2"/>
  <c r="AB434" i="2"/>
  <c r="AB435" i="2"/>
  <c r="AB436" i="2"/>
  <c r="AB437" i="2"/>
  <c r="AB438" i="2"/>
  <c r="AB439" i="2"/>
  <c r="AB440" i="2"/>
  <c r="AB441" i="2"/>
  <c r="AB442" i="2"/>
  <c r="AB443" i="2"/>
  <c r="AB444" i="2"/>
  <c r="AB445" i="2"/>
  <c r="AB446" i="2"/>
  <c r="AB447" i="2"/>
  <c r="AB448" i="2"/>
  <c r="AB449" i="2"/>
  <c r="AB450" i="2"/>
  <c r="AB451" i="2"/>
  <c r="AA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Y2" i="2"/>
  <c r="Y3" i="2"/>
  <c r="C27" i="3"/>
  <c r="C26" i="3"/>
  <c r="C25" i="3"/>
  <c r="C24" i="3"/>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J144" i="9"/>
  <c r="Q111" i="9"/>
  <c r="Q112" i="9"/>
  <c r="J146" i="9"/>
  <c r="Q110" i="9"/>
  <c r="Q109" i="9"/>
  <c r="J147" i="9"/>
  <c r="J145" i="9"/>
  <c r="O132" i="9" l="1"/>
  <c r="O130" i="9"/>
  <c r="O137" i="9"/>
  <c r="O129" i="9"/>
  <c r="O136" i="9"/>
  <c r="O128" i="9"/>
  <c r="O135" i="9"/>
  <c r="O134" i="9"/>
  <c r="O133" i="9"/>
  <c r="O127" i="9"/>
  <c r="O131" i="9"/>
  <c r="O138" i="9"/>
  <c r="Z445" i="2"/>
  <c r="Z437" i="2"/>
  <c r="Z429" i="2"/>
  <c r="Z421" i="2"/>
  <c r="Z413" i="2"/>
  <c r="Z385" i="2"/>
  <c r="Z321" i="2"/>
  <c r="Z193" i="2"/>
  <c r="Z129" i="2"/>
  <c r="Z65" i="2"/>
  <c r="Z3" i="2"/>
  <c r="Z365" i="2"/>
  <c r="Z333" i="2"/>
  <c r="Z301" i="2"/>
  <c r="Z221" i="2"/>
  <c r="Z181" i="2"/>
  <c r="Z125" i="2"/>
  <c r="Z109" i="2"/>
  <c r="Z93" i="2"/>
  <c r="Z77" i="2"/>
  <c r="Z29" i="2"/>
  <c r="Z13" i="2"/>
  <c r="Z449" i="2"/>
  <c r="Z444" i="2"/>
  <c r="Z428" i="2"/>
  <c r="Z412" i="2"/>
  <c r="Z404" i="2"/>
  <c r="Z396" i="2"/>
  <c r="Z388" i="2"/>
  <c r="Z380" i="2"/>
  <c r="Z364" i="2"/>
  <c r="Z356" i="2"/>
  <c r="Z348" i="2"/>
  <c r="Z340" i="2"/>
  <c r="Z332" i="2"/>
  <c r="Z324" i="2"/>
  <c r="Z316" i="2"/>
  <c r="Z308" i="2"/>
  <c r="Z300" i="2"/>
  <c r="Z292" i="2"/>
  <c r="Z284" i="2"/>
  <c r="Z276" i="2"/>
  <c r="Z268" i="2"/>
  <c r="Z260" i="2"/>
  <c r="Z252" i="2"/>
  <c r="Z244" i="2"/>
  <c r="Z236" i="2"/>
  <c r="Z228" i="2"/>
  <c r="Z220" i="2"/>
  <c r="Z212" i="2"/>
  <c r="Z204" i="2"/>
  <c r="Z196" i="2"/>
  <c r="Z188" i="2"/>
  <c r="Z180" i="2"/>
  <c r="Z172" i="2"/>
  <c r="Z164" i="2"/>
  <c r="Z156" i="2"/>
  <c r="Z148" i="2"/>
  <c r="Z140" i="2"/>
  <c r="Z132" i="2"/>
  <c r="Z124" i="2"/>
  <c r="Z116" i="2"/>
  <c r="Z108" i="2"/>
  <c r="Z100" i="2"/>
  <c r="Z92" i="2"/>
  <c r="Z84" i="2"/>
  <c r="Z76" i="2"/>
  <c r="Z68" i="2"/>
  <c r="Z60" i="2"/>
  <c r="Z52" i="2"/>
  <c r="Z44" i="2"/>
  <c r="Z36" i="2"/>
  <c r="Z28" i="2"/>
  <c r="Z381" i="2"/>
  <c r="Z317" i="2"/>
  <c r="Z277" i="2"/>
  <c r="Z229" i="2"/>
  <c r="Z173" i="2"/>
  <c r="Z133" i="2"/>
  <c r="Z117" i="2"/>
  <c r="Z101" i="2"/>
  <c r="Z85" i="2"/>
  <c r="Z37" i="2"/>
  <c r="Z21" i="2"/>
  <c r="Z5" i="2"/>
  <c r="Z436" i="2"/>
  <c r="Z420" i="2"/>
  <c r="Z372" i="2"/>
  <c r="Z397" i="2"/>
  <c r="Z341" i="2"/>
  <c r="Z309" i="2"/>
  <c r="Z261" i="2"/>
  <c r="Z213" i="2"/>
  <c r="Z165" i="2"/>
  <c r="Z61" i="2"/>
  <c r="Z442" i="2"/>
  <c r="Z185" i="2"/>
  <c r="Z257" i="2"/>
  <c r="Z405" i="2"/>
  <c r="Z357" i="2"/>
  <c r="Z285" i="2"/>
  <c r="Z253" i="2"/>
  <c r="Z205" i="2"/>
  <c r="Z157" i="2"/>
  <c r="Z45" i="2"/>
  <c r="Z434" i="2"/>
  <c r="Z313" i="2"/>
  <c r="Z57" i="2"/>
  <c r="Z233" i="2"/>
  <c r="Z373" i="2"/>
  <c r="Z349" i="2"/>
  <c r="Z269" i="2"/>
  <c r="Z237" i="2"/>
  <c r="Z189" i="2"/>
  <c r="Z141" i="2"/>
  <c r="Z53" i="2"/>
  <c r="Z377" i="2"/>
  <c r="Z249" i="2"/>
  <c r="Z121" i="2"/>
  <c r="Z389" i="2"/>
  <c r="Z325" i="2"/>
  <c r="Z293" i="2"/>
  <c r="Z245" i="2"/>
  <c r="Z197" i="2"/>
  <c r="Z149" i="2"/>
  <c r="Z69" i="2"/>
  <c r="Z450" i="2"/>
  <c r="Z441" i="2"/>
  <c r="Z20" i="2"/>
  <c r="Z12" i="2"/>
  <c r="Z4" i="2"/>
  <c r="Z451" i="2"/>
  <c r="Z443" i="2"/>
  <c r="Z435" i="2"/>
  <c r="Z427" i="2"/>
  <c r="Z419" i="2"/>
  <c r="Z411" i="2"/>
  <c r="Z403" i="2"/>
  <c r="Z395" i="2"/>
  <c r="Z387" i="2"/>
  <c r="Z379" i="2"/>
  <c r="Z371" i="2"/>
  <c r="Z363" i="2"/>
  <c r="Z355" i="2"/>
  <c r="Z347" i="2"/>
  <c r="Z339" i="2"/>
  <c r="Z331" i="2"/>
  <c r="Z323" i="2"/>
  <c r="Z315" i="2"/>
  <c r="Z307" i="2"/>
  <c r="Z299" i="2"/>
  <c r="Z291" i="2"/>
  <c r="Z283" i="2"/>
  <c r="Z275" i="2"/>
  <c r="Z267" i="2"/>
  <c r="Z259" i="2"/>
  <c r="Z251" i="2"/>
  <c r="Z243" i="2"/>
  <c r="Z235" i="2"/>
  <c r="Z227" i="2"/>
  <c r="Z219" i="2"/>
  <c r="Z211" i="2"/>
  <c r="Z203" i="2"/>
  <c r="Z195" i="2"/>
  <c r="Z187" i="2"/>
  <c r="Z179" i="2"/>
  <c r="Z171" i="2"/>
  <c r="Z163" i="2"/>
  <c r="Z155" i="2"/>
  <c r="Z147" i="2"/>
  <c r="Z139" i="2"/>
  <c r="Z131" i="2"/>
  <c r="Z123" i="2"/>
  <c r="Z115" i="2"/>
  <c r="Z107" i="2"/>
  <c r="Z99" i="2"/>
  <c r="Z91" i="2"/>
  <c r="Z83" i="2"/>
  <c r="Z75" i="2"/>
  <c r="Z67" i="2"/>
  <c r="Z59" i="2"/>
  <c r="Z51" i="2"/>
  <c r="Z43" i="2"/>
  <c r="Z35" i="2"/>
  <c r="Z27" i="2"/>
  <c r="Z19" i="2"/>
  <c r="Z448" i="2"/>
  <c r="Z11" i="2"/>
  <c r="Z433" i="2"/>
  <c r="Z369" i="2"/>
  <c r="Z305" i="2"/>
  <c r="Z241" i="2"/>
  <c r="Z177" i="2"/>
  <c r="Z113" i="2"/>
  <c r="Z49" i="2"/>
  <c r="Z402" i="2"/>
  <c r="Z354" i="2"/>
  <c r="Z314" i="2"/>
  <c r="Z274" i="2"/>
  <c r="Z250" i="2"/>
  <c r="Z218" i="2"/>
  <c r="Z186" i="2"/>
  <c r="Z154" i="2"/>
  <c r="Z122" i="2"/>
  <c r="Z66" i="2"/>
  <c r="Z41" i="2"/>
  <c r="Z342" i="2"/>
  <c r="Z417" i="2"/>
  <c r="Z353" i="2"/>
  <c r="Z289" i="2"/>
  <c r="Z225" i="2"/>
  <c r="Z161" i="2"/>
  <c r="Z97" i="2"/>
  <c r="Z33" i="2"/>
  <c r="Z418" i="2"/>
  <c r="Z386" i="2"/>
  <c r="Z370" i="2"/>
  <c r="Z330" i="2"/>
  <c r="Z298" i="2"/>
  <c r="Z282" i="2"/>
  <c r="Z234" i="2"/>
  <c r="Z194" i="2"/>
  <c r="Z162" i="2"/>
  <c r="Z146" i="2"/>
  <c r="Z106" i="2"/>
  <c r="Z90" i="2"/>
  <c r="Z58" i="2"/>
  <c r="Z34" i="2"/>
  <c r="Z10" i="2"/>
  <c r="Z238" i="2"/>
  <c r="Z409" i="2"/>
  <c r="Z345" i="2"/>
  <c r="Z281" i="2"/>
  <c r="Z217" i="2"/>
  <c r="Z153" i="2"/>
  <c r="Z89" i="2"/>
  <c r="Z25" i="2"/>
  <c r="Z410" i="2"/>
  <c r="Z378" i="2"/>
  <c r="Z346" i="2"/>
  <c r="Z322" i="2"/>
  <c r="Z290" i="2"/>
  <c r="Z258" i="2"/>
  <c r="Z242" i="2"/>
  <c r="Z210" i="2"/>
  <c r="Z178" i="2"/>
  <c r="Z130" i="2"/>
  <c r="Z114" i="2"/>
  <c r="Z74" i="2"/>
  <c r="Z42" i="2"/>
  <c r="Z18" i="2"/>
  <c r="Z361" i="2"/>
  <c r="Z297" i="2"/>
  <c r="Z105" i="2"/>
  <c r="Z401" i="2"/>
  <c r="Z337" i="2"/>
  <c r="Z273" i="2"/>
  <c r="Z209" i="2"/>
  <c r="Z145" i="2"/>
  <c r="Z81" i="2"/>
  <c r="Z17" i="2"/>
  <c r="Z426" i="2"/>
  <c r="Z394" i="2"/>
  <c r="Z362" i="2"/>
  <c r="Z338" i="2"/>
  <c r="Z306" i="2"/>
  <c r="Z266" i="2"/>
  <c r="Z226" i="2"/>
  <c r="Z202" i="2"/>
  <c r="Z170" i="2"/>
  <c r="Z138" i="2"/>
  <c r="Z98" i="2"/>
  <c r="Z82" i="2"/>
  <c r="Z50" i="2"/>
  <c r="Z26" i="2"/>
  <c r="Z425" i="2"/>
  <c r="Z169" i="2"/>
  <c r="Z198" i="2"/>
  <c r="Z190" i="2"/>
  <c r="Z182" i="2"/>
  <c r="Z174" i="2"/>
  <c r="Z166" i="2"/>
  <c r="Z158" i="2"/>
  <c r="Z150" i="2"/>
  <c r="Z142" i="2"/>
  <c r="Z134" i="2"/>
  <c r="Z126" i="2"/>
  <c r="Z118" i="2"/>
  <c r="Z110" i="2"/>
  <c r="Z102" i="2"/>
  <c r="Z94" i="2"/>
  <c r="Z86" i="2"/>
  <c r="Z78" i="2"/>
  <c r="Z70" i="2"/>
  <c r="Z62" i="2"/>
  <c r="Z54" i="2"/>
  <c r="Z46" i="2"/>
  <c r="Z38" i="2"/>
  <c r="Z30" i="2"/>
  <c r="Z22" i="2"/>
  <c r="Z14" i="2"/>
  <c r="Z6" i="2"/>
  <c r="Z2" i="2"/>
  <c r="Z393" i="2"/>
  <c r="Z329" i="2"/>
  <c r="Z265" i="2"/>
  <c r="Z201" i="2"/>
  <c r="Z137" i="2"/>
  <c r="Z73" i="2"/>
  <c r="Z9" i="2"/>
  <c r="Z432" i="2"/>
  <c r="Z392" i="2"/>
  <c r="Z352" i="2"/>
  <c r="Z312" i="2"/>
  <c r="Z264" i="2"/>
  <c r="Z224" i="2"/>
  <c r="Z192" i="2"/>
  <c r="Z152" i="2"/>
  <c r="Z120" i="2"/>
  <c r="Z80" i="2"/>
  <c r="Z56" i="2"/>
  <c r="Z24" i="2"/>
  <c r="Z415" i="2"/>
  <c r="Z375" i="2"/>
  <c r="Z335" i="2"/>
  <c r="Z295" i="2"/>
  <c r="Z255" i="2"/>
  <c r="Z223" i="2"/>
  <c r="Z183" i="2"/>
  <c r="Z151" i="2"/>
  <c r="Z119" i="2"/>
  <c r="Z87" i="2"/>
  <c r="Z31" i="2"/>
  <c r="Z446" i="2"/>
  <c r="Z422" i="2"/>
  <c r="Z398" i="2"/>
  <c r="Z390" i="2"/>
  <c r="Z366" i="2"/>
  <c r="Z358" i="2"/>
  <c r="Z350" i="2"/>
  <c r="Z334" i="2"/>
  <c r="Z326" i="2"/>
  <c r="Z318" i="2"/>
  <c r="Z310" i="2"/>
  <c r="Z302" i="2"/>
  <c r="Z294" i="2"/>
  <c r="Z286" i="2"/>
  <c r="Z278" i="2"/>
  <c r="Z270" i="2"/>
  <c r="Z262" i="2"/>
  <c r="Z254" i="2"/>
  <c r="Z246" i="2"/>
  <c r="Z222" i="2"/>
  <c r="Z214" i="2"/>
  <c r="Z206" i="2"/>
  <c r="Z408" i="2"/>
  <c r="Z368" i="2"/>
  <c r="Z328" i="2"/>
  <c r="Z288" i="2"/>
  <c r="Z256" i="2"/>
  <c r="Z216" i="2"/>
  <c r="Z168" i="2"/>
  <c r="Z128" i="2"/>
  <c r="Z96" i="2"/>
  <c r="Z72" i="2"/>
  <c r="Z8" i="2"/>
  <c r="Z439" i="2"/>
  <c r="Z399" i="2"/>
  <c r="Z367" i="2"/>
  <c r="Z327" i="2"/>
  <c r="Z279" i="2"/>
  <c r="Z239" i="2"/>
  <c r="Z191" i="2"/>
  <c r="Z159" i="2"/>
  <c r="Z127" i="2"/>
  <c r="Z103" i="2"/>
  <c r="Z71" i="2"/>
  <c r="Z55" i="2"/>
  <c r="Z7" i="2"/>
  <c r="Z430" i="2"/>
  <c r="Z406" i="2"/>
  <c r="Z374" i="2"/>
  <c r="Z230" i="2"/>
  <c r="Z440" i="2"/>
  <c r="Z416" i="2"/>
  <c r="Z376" i="2"/>
  <c r="Z336" i="2"/>
  <c r="Z296" i="2"/>
  <c r="Z248" i="2"/>
  <c r="Z208" i="2"/>
  <c r="Z176" i="2"/>
  <c r="Z136" i="2"/>
  <c r="Z104" i="2"/>
  <c r="Z64" i="2"/>
  <c r="Z16" i="2"/>
  <c r="Z447" i="2"/>
  <c r="Z407" i="2"/>
  <c r="Z359" i="2"/>
  <c r="Z311" i="2"/>
  <c r="Z271" i="2"/>
  <c r="Z231" i="2"/>
  <c r="Z199" i="2"/>
  <c r="Z167" i="2"/>
  <c r="Z135" i="2"/>
  <c r="Z95" i="2"/>
  <c r="Z63" i="2"/>
  <c r="Z47" i="2"/>
  <c r="Z15" i="2"/>
  <c r="Z438" i="2"/>
  <c r="Z414" i="2"/>
  <c r="Z382" i="2"/>
  <c r="Z424" i="2"/>
  <c r="Z384" i="2"/>
  <c r="Z344" i="2"/>
  <c r="Z304" i="2"/>
  <c r="Z272" i="2"/>
  <c r="Z240" i="2"/>
  <c r="Z200" i="2"/>
  <c r="Z160" i="2"/>
  <c r="Z112" i="2"/>
  <c r="Z88" i="2"/>
  <c r="Z48" i="2"/>
  <c r="Z32" i="2"/>
  <c r="Z423" i="2"/>
  <c r="Z383" i="2"/>
  <c r="Z343" i="2"/>
  <c r="Z303" i="2"/>
  <c r="Z263" i="2"/>
  <c r="Z207" i="2"/>
  <c r="Z39" i="2"/>
  <c r="Z400" i="2"/>
  <c r="Z360" i="2"/>
  <c r="Z320" i="2"/>
  <c r="Z280" i="2"/>
  <c r="Z232" i="2"/>
  <c r="Z184" i="2"/>
  <c r="Z144" i="2"/>
  <c r="Z40" i="2"/>
  <c r="Z431" i="2"/>
  <c r="Z391" i="2"/>
  <c r="Z351" i="2"/>
  <c r="Z319" i="2"/>
  <c r="Z287" i="2"/>
  <c r="Z247" i="2"/>
  <c r="Z215" i="2"/>
  <c r="Z175" i="2"/>
  <c r="Z143" i="2"/>
  <c r="Z111" i="2"/>
  <c r="Z79" i="2"/>
  <c r="Z2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801731-9272-46A7-8B75-1360717B7810}" name="Connection" type="104" refreshedVersion="0" background="1">
    <extLst>
      <ext xmlns:x15="http://schemas.microsoft.com/office/spreadsheetml/2010/11/main" uri="{DE250136-89BD-433C-8126-D09CA5730AF9}">
        <x15:connection id="Calendar"/>
      </ext>
    </extLst>
  </connection>
  <connection id="2" xr16:uid="{3639A0AA-051C-45EA-8444-43AC5C74FA9B}" name="Excel Blank" type="100" refreshedVersion="8">
    <extLst>
      <ext xmlns:x15="http://schemas.microsoft.com/office/spreadsheetml/2010/11/main" uri="{DE250136-89BD-433C-8126-D09CA5730AF9}">
        <x15:connection id="2a263898-4744-4166-a506-36c560ef94a5"/>
      </ext>
    </extLst>
  </connection>
  <connection id="3" xr16:uid="{8B209C32-5EDD-4814-8C05-F9F3416A2CC3}" keepAlive="1" name="Query - social_media_performance_" description="Connection to the 'social_media_performance_' query in the workbook." type="5" refreshedVersion="8" background="1" saveData="1">
    <dbPr connection="Provider=Microsoft.Mashup.OleDb.1;Data Source=$Workbook$;Location=social_media_performance_;Extended Properties=&quot;&quot;" command="SELECT * FROM [social_media_performance_]"/>
  </connection>
  <connection id="4" xr16:uid="{E4C5B920-C7F1-4E23-9CEB-BB7CE352922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C5364394-0301-4BFE-B927-FB6CF97CB391}" name="WorksheetConnection_Book1!social_media_performance_data" type="102" refreshedVersion="8" minRefreshableVersion="5">
    <extLst>
      <ext xmlns:x15="http://schemas.microsoft.com/office/spreadsheetml/2010/11/main" uri="{DE250136-89BD-433C-8126-D09CA5730AF9}">
        <x15:connection id="social_media_performance_data" autoDelete="1">
          <x15:rangePr sourceName="_xlcn.WorksheetConnection_Book1social_media_performance_data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social_media_performance_].[IS_Viral].&amp;[Viral]}"/>
  </metadataStrings>
  <mdxMetadata count="1">
    <mdx n="0" f="s">
      <ms ns="1" c="0"/>
    </mdx>
  </mdxMetadata>
  <valueMetadata count="1">
    <bk>
      <rc t="1" v="0"/>
    </bk>
  </valueMetadata>
</metadata>
</file>

<file path=xl/sharedStrings.xml><?xml version="1.0" encoding="utf-8"?>
<sst xmlns="http://schemas.openxmlformats.org/spreadsheetml/2006/main" count="3619" uniqueCount="585">
  <si>
    <t>Post_ID</t>
  </si>
  <si>
    <t>Post_Date</t>
  </si>
  <si>
    <t>Post_Time</t>
  </si>
  <si>
    <t>Post_Time_Slot</t>
  </si>
  <si>
    <t>Platform</t>
  </si>
  <si>
    <t>Content_Type</t>
  </si>
  <si>
    <t>Campaign</t>
  </si>
  <si>
    <t>Is_Boosted</t>
  </si>
  <si>
    <t>Has_Link</t>
  </si>
  <si>
    <t>Hashtags_Count</t>
  </si>
  <si>
    <t>Video_Duration_Sec</t>
  </si>
  <si>
    <t>Image_Count</t>
  </si>
  <si>
    <t>Caption_Length</t>
  </si>
  <si>
    <t>Production_Cost</t>
  </si>
  <si>
    <t>Promotion_Budget</t>
  </si>
  <si>
    <t>Reach</t>
  </si>
  <si>
    <t>Frequency</t>
  </si>
  <si>
    <t>Impressions</t>
  </si>
  <si>
    <t>Likes</t>
  </si>
  <si>
    <t>Comments</t>
  </si>
  <si>
    <t>Shares</t>
  </si>
  <si>
    <t>Saves</t>
  </si>
  <si>
    <t>Link_Clicks</t>
  </si>
  <si>
    <t>Followers_Gained</t>
  </si>
  <si>
    <t>POST_0001</t>
  </si>
  <si>
    <t>Midday</t>
  </si>
  <si>
    <t>TikTok</t>
  </si>
  <si>
    <t>Image</t>
  </si>
  <si>
    <t>Spring Launch</t>
  </si>
  <si>
    <t>No</t>
  </si>
  <si>
    <t>POST_0002</t>
  </si>
  <si>
    <t>Morning</t>
  </si>
  <si>
    <t>Instagram</t>
  </si>
  <si>
    <t>Carousel</t>
  </si>
  <si>
    <t>POST_0003</t>
  </si>
  <si>
    <t>Evening</t>
  </si>
  <si>
    <t>Yes</t>
  </si>
  <si>
    <t>POST_0004</t>
  </si>
  <si>
    <t>Afternoon</t>
  </si>
  <si>
    <t>Twitter/X</t>
  </si>
  <si>
    <t>POST_0005</t>
  </si>
  <si>
    <t>POST_0006</t>
  </si>
  <si>
    <t>Text</t>
  </si>
  <si>
    <t>POST_0007</t>
  </si>
  <si>
    <t>POST_0008</t>
  </si>
  <si>
    <t>Video</t>
  </si>
  <si>
    <t>POST_0009</t>
  </si>
  <si>
    <t>POST_0010</t>
  </si>
  <si>
    <t>Facebook</t>
  </si>
  <si>
    <t>POST_0011</t>
  </si>
  <si>
    <t>POST_0012</t>
  </si>
  <si>
    <t>POST_0013</t>
  </si>
  <si>
    <t>POST_0014</t>
  </si>
  <si>
    <t>POST_0015</t>
  </si>
  <si>
    <t>POST_0016</t>
  </si>
  <si>
    <t>POST_0017</t>
  </si>
  <si>
    <t>POST_0018</t>
  </si>
  <si>
    <t>POST_0019</t>
  </si>
  <si>
    <t>POST_0020</t>
  </si>
  <si>
    <t>POST_0021</t>
  </si>
  <si>
    <t>POST_0022</t>
  </si>
  <si>
    <t>POST_0023</t>
  </si>
  <si>
    <t>POST_0024</t>
  </si>
  <si>
    <t>POST_0025</t>
  </si>
  <si>
    <t>POST_0026</t>
  </si>
  <si>
    <t>POST_0027</t>
  </si>
  <si>
    <t>POST_0028</t>
  </si>
  <si>
    <t>POST_0029</t>
  </si>
  <si>
    <t>POST_0030</t>
  </si>
  <si>
    <t>POST_0031</t>
  </si>
  <si>
    <t>POST_0032</t>
  </si>
  <si>
    <t>POST_0033</t>
  </si>
  <si>
    <t>POST_0034</t>
  </si>
  <si>
    <t>POST_0035</t>
  </si>
  <si>
    <t>POST_0036</t>
  </si>
  <si>
    <t>POST_0037</t>
  </si>
  <si>
    <t>POST_0038</t>
  </si>
  <si>
    <t>POST_0039</t>
  </si>
  <si>
    <t>POST_0040</t>
  </si>
  <si>
    <t>POST_0041</t>
  </si>
  <si>
    <t>POST_0042</t>
  </si>
  <si>
    <t>POST_0043</t>
  </si>
  <si>
    <t>POST_0044</t>
  </si>
  <si>
    <t>POST_0045</t>
  </si>
  <si>
    <t>POST_0046</t>
  </si>
  <si>
    <t>POST_0047</t>
  </si>
  <si>
    <t>POST_0048</t>
  </si>
  <si>
    <t>POST_0049</t>
  </si>
  <si>
    <t>POST_0050</t>
  </si>
  <si>
    <t>POST_0051</t>
  </si>
  <si>
    <t>POST_0052</t>
  </si>
  <si>
    <t>POST_0053</t>
  </si>
  <si>
    <t>POST_0054</t>
  </si>
  <si>
    <t>POST_0055</t>
  </si>
  <si>
    <t>POST_0056</t>
  </si>
  <si>
    <t>POST_0057</t>
  </si>
  <si>
    <t>POST_0058</t>
  </si>
  <si>
    <t>POST_0059</t>
  </si>
  <si>
    <t>POST_0060</t>
  </si>
  <si>
    <t>POST_0061</t>
  </si>
  <si>
    <t>POST_0062</t>
  </si>
  <si>
    <t>POST_0063</t>
  </si>
  <si>
    <t>POST_0064</t>
  </si>
  <si>
    <t>POST_0065</t>
  </si>
  <si>
    <t>POST_0066</t>
  </si>
  <si>
    <t>POST_0067</t>
  </si>
  <si>
    <t>POST_0068</t>
  </si>
  <si>
    <t>POST_0069</t>
  </si>
  <si>
    <t>POST_0070</t>
  </si>
  <si>
    <t>POST_0071</t>
  </si>
  <si>
    <t>POST_0072</t>
  </si>
  <si>
    <t>POST_0073</t>
  </si>
  <si>
    <t>POST_0074</t>
  </si>
  <si>
    <t>POST_0075</t>
  </si>
  <si>
    <t>POST_0076</t>
  </si>
  <si>
    <t>POST_0077</t>
  </si>
  <si>
    <t>POST_0078</t>
  </si>
  <si>
    <t>POST_0079</t>
  </si>
  <si>
    <t>POST_0080</t>
  </si>
  <si>
    <t>POST_0081</t>
  </si>
  <si>
    <t>POST_0082</t>
  </si>
  <si>
    <t>POST_0083</t>
  </si>
  <si>
    <t>POST_0084</t>
  </si>
  <si>
    <t>POST_0085</t>
  </si>
  <si>
    <t>POST_0086</t>
  </si>
  <si>
    <t>POST_0087</t>
  </si>
  <si>
    <t>POST_0088</t>
  </si>
  <si>
    <t>POST_0089</t>
  </si>
  <si>
    <t>POST_0090</t>
  </si>
  <si>
    <t>POST_0091</t>
  </si>
  <si>
    <t>POST_0092</t>
  </si>
  <si>
    <t>POST_0093</t>
  </si>
  <si>
    <t>POST_0094</t>
  </si>
  <si>
    <t>POST_0095</t>
  </si>
  <si>
    <t>POST_0096</t>
  </si>
  <si>
    <t>POST_0097</t>
  </si>
  <si>
    <t>POST_0098</t>
  </si>
  <si>
    <t>POST_0099</t>
  </si>
  <si>
    <t>POST_0100</t>
  </si>
  <si>
    <t>POST_0101</t>
  </si>
  <si>
    <t>POST_0102</t>
  </si>
  <si>
    <t>POST_0103</t>
  </si>
  <si>
    <t>POST_0104</t>
  </si>
  <si>
    <t>POST_0105</t>
  </si>
  <si>
    <t>POST_0106</t>
  </si>
  <si>
    <t>POST_0107</t>
  </si>
  <si>
    <t>POST_0108</t>
  </si>
  <si>
    <t>POST_0109</t>
  </si>
  <si>
    <t>POST_0110</t>
  </si>
  <si>
    <t>POST_0111</t>
  </si>
  <si>
    <t>POST_0112</t>
  </si>
  <si>
    <t>POST_0113</t>
  </si>
  <si>
    <t>POST_0114</t>
  </si>
  <si>
    <t>POST_0115</t>
  </si>
  <si>
    <t>POST_0116</t>
  </si>
  <si>
    <t>POST_0117</t>
  </si>
  <si>
    <t>POST_0118</t>
  </si>
  <si>
    <t>Summer Vibes</t>
  </si>
  <si>
    <t>POST_0119</t>
  </si>
  <si>
    <t>POST_0120</t>
  </si>
  <si>
    <t>POST_0121</t>
  </si>
  <si>
    <t>POST_0122</t>
  </si>
  <si>
    <t>POST_0123</t>
  </si>
  <si>
    <t>POST_0124</t>
  </si>
  <si>
    <t>POST_0125</t>
  </si>
  <si>
    <t>POST_0126</t>
  </si>
  <si>
    <t>POST_0127</t>
  </si>
  <si>
    <t>POST_0128</t>
  </si>
  <si>
    <t>POST_0129</t>
  </si>
  <si>
    <t>POST_0130</t>
  </si>
  <si>
    <t>POST_0131</t>
  </si>
  <si>
    <t>POST_0132</t>
  </si>
  <si>
    <t>POST_0133</t>
  </si>
  <si>
    <t>POST_0134</t>
  </si>
  <si>
    <t>POST_0135</t>
  </si>
  <si>
    <t>POST_0136</t>
  </si>
  <si>
    <t>POST_0137</t>
  </si>
  <si>
    <t>POST_0138</t>
  </si>
  <si>
    <t>POST_0139</t>
  </si>
  <si>
    <t>POST_0140</t>
  </si>
  <si>
    <t>POST_0141</t>
  </si>
  <si>
    <t>POST_0142</t>
  </si>
  <si>
    <t>POST_0143</t>
  </si>
  <si>
    <t>POST_0144</t>
  </si>
  <si>
    <t>POST_0145</t>
  </si>
  <si>
    <t>POST_0146</t>
  </si>
  <si>
    <t>POST_0147</t>
  </si>
  <si>
    <t>POST_0148</t>
  </si>
  <si>
    <t>POST_0149</t>
  </si>
  <si>
    <t>POST_0150</t>
  </si>
  <si>
    <t>POST_0151</t>
  </si>
  <si>
    <t>POST_0152</t>
  </si>
  <si>
    <t>POST_0153</t>
  </si>
  <si>
    <t>POST_0154</t>
  </si>
  <si>
    <t>POST_0155</t>
  </si>
  <si>
    <t>POST_0156</t>
  </si>
  <si>
    <t>POST_0157</t>
  </si>
  <si>
    <t>POST_0158</t>
  </si>
  <si>
    <t>POST_0159</t>
  </si>
  <si>
    <t>POST_0160</t>
  </si>
  <si>
    <t>POST_0161</t>
  </si>
  <si>
    <t>POST_0162</t>
  </si>
  <si>
    <t>POST_0163</t>
  </si>
  <si>
    <t>POST_0164</t>
  </si>
  <si>
    <t>POST_0165</t>
  </si>
  <si>
    <t>POST_0166</t>
  </si>
  <si>
    <t>POST_0167</t>
  </si>
  <si>
    <t>POST_0168</t>
  </si>
  <si>
    <t>POST_0169</t>
  </si>
  <si>
    <t>POST_0170</t>
  </si>
  <si>
    <t>POST_0171</t>
  </si>
  <si>
    <t>POST_0172</t>
  </si>
  <si>
    <t>POST_0173</t>
  </si>
  <si>
    <t>POST_0174</t>
  </si>
  <si>
    <t>POST_0175</t>
  </si>
  <si>
    <t>POST_0176</t>
  </si>
  <si>
    <t>POST_0177</t>
  </si>
  <si>
    <t>POST_0178</t>
  </si>
  <si>
    <t>POST_0179</t>
  </si>
  <si>
    <t>POST_0180</t>
  </si>
  <si>
    <t>POST_0181</t>
  </si>
  <si>
    <t>POST_0182</t>
  </si>
  <si>
    <t>POST_0183</t>
  </si>
  <si>
    <t>POST_0184</t>
  </si>
  <si>
    <t>POST_0185</t>
  </si>
  <si>
    <t>POST_0186</t>
  </si>
  <si>
    <t>POST_0187</t>
  </si>
  <si>
    <t>POST_0188</t>
  </si>
  <si>
    <t>POST_0189</t>
  </si>
  <si>
    <t>POST_0190</t>
  </si>
  <si>
    <t>POST_0191</t>
  </si>
  <si>
    <t>POST_0192</t>
  </si>
  <si>
    <t>POST_0193</t>
  </si>
  <si>
    <t>POST_0194</t>
  </si>
  <si>
    <t>POST_0195</t>
  </si>
  <si>
    <t>POST_0196</t>
  </si>
  <si>
    <t>POST_0197</t>
  </si>
  <si>
    <t>POST_0198</t>
  </si>
  <si>
    <t>POST_0199</t>
  </si>
  <si>
    <t>POST_0200</t>
  </si>
  <si>
    <t>POST_0201</t>
  </si>
  <si>
    <t>POST_0202</t>
  </si>
  <si>
    <t>POST_0203</t>
  </si>
  <si>
    <t>POST_0204</t>
  </si>
  <si>
    <t>POST_0205</t>
  </si>
  <si>
    <t>POST_0206</t>
  </si>
  <si>
    <t>POST_0207</t>
  </si>
  <si>
    <t>POST_0208</t>
  </si>
  <si>
    <t>POST_0209</t>
  </si>
  <si>
    <t>POST_0210</t>
  </si>
  <si>
    <t>POST_0211</t>
  </si>
  <si>
    <t>POST_0212</t>
  </si>
  <si>
    <t>POST_0213</t>
  </si>
  <si>
    <t>POST_0214</t>
  </si>
  <si>
    <t>Back to School</t>
  </si>
  <si>
    <t>POST_0215</t>
  </si>
  <si>
    <t>POST_0216</t>
  </si>
  <si>
    <t>POST_0217</t>
  </si>
  <si>
    <t>POST_0218</t>
  </si>
  <si>
    <t>POST_0219</t>
  </si>
  <si>
    <t>POST_0220</t>
  </si>
  <si>
    <t>POST_0221</t>
  </si>
  <si>
    <t>POST_0222</t>
  </si>
  <si>
    <t>POST_0223</t>
  </si>
  <si>
    <t>POST_0224</t>
  </si>
  <si>
    <t>POST_0225</t>
  </si>
  <si>
    <t>POST_0226</t>
  </si>
  <si>
    <t>POST_0227</t>
  </si>
  <si>
    <t>POST_0228</t>
  </si>
  <si>
    <t>POST_0229</t>
  </si>
  <si>
    <t>POST_0230</t>
  </si>
  <si>
    <t>POST_0231</t>
  </si>
  <si>
    <t>POST_0232</t>
  </si>
  <si>
    <t>POST_0233</t>
  </si>
  <si>
    <t>POST_0234</t>
  </si>
  <si>
    <t>POST_0235</t>
  </si>
  <si>
    <t>POST_0236</t>
  </si>
  <si>
    <t>POST_0237</t>
  </si>
  <si>
    <t>POST_0238</t>
  </si>
  <si>
    <t>POST_0239</t>
  </si>
  <si>
    <t>POST_0240</t>
  </si>
  <si>
    <t>POST_0241</t>
  </si>
  <si>
    <t>POST_0242</t>
  </si>
  <si>
    <t>POST_0243</t>
  </si>
  <si>
    <t>POST_0244</t>
  </si>
  <si>
    <t>POST_0245</t>
  </si>
  <si>
    <t>POST_0246</t>
  </si>
  <si>
    <t>POST_0247</t>
  </si>
  <si>
    <t>POST_0248</t>
  </si>
  <si>
    <t>POST_0249</t>
  </si>
  <si>
    <t>POST_0250</t>
  </si>
  <si>
    <t>POST_0251</t>
  </si>
  <si>
    <t>POST_0252</t>
  </si>
  <si>
    <t>Fall Collection</t>
  </si>
  <si>
    <t>POST_0253</t>
  </si>
  <si>
    <t>POST_0254</t>
  </si>
  <si>
    <t>POST_0255</t>
  </si>
  <si>
    <t>POST_0256</t>
  </si>
  <si>
    <t>POST_0257</t>
  </si>
  <si>
    <t>POST_0258</t>
  </si>
  <si>
    <t>POST_0259</t>
  </si>
  <si>
    <t>POST_0260</t>
  </si>
  <si>
    <t>POST_0261</t>
  </si>
  <si>
    <t>POST_0262</t>
  </si>
  <si>
    <t>POST_0263</t>
  </si>
  <si>
    <t>POST_0264</t>
  </si>
  <si>
    <t>POST_0265</t>
  </si>
  <si>
    <t>POST_0266</t>
  </si>
  <si>
    <t>POST_0267</t>
  </si>
  <si>
    <t>POST_0268</t>
  </si>
  <si>
    <t>POST_0269</t>
  </si>
  <si>
    <t>POST_0270</t>
  </si>
  <si>
    <t>POST_0271</t>
  </si>
  <si>
    <t>POST_0272</t>
  </si>
  <si>
    <t>POST_0273</t>
  </si>
  <si>
    <t>POST_0274</t>
  </si>
  <si>
    <t>POST_0275</t>
  </si>
  <si>
    <t>POST_0276</t>
  </si>
  <si>
    <t>POST_0277</t>
  </si>
  <si>
    <t>POST_0278</t>
  </si>
  <si>
    <t>POST_0279</t>
  </si>
  <si>
    <t>POST_0280</t>
  </si>
  <si>
    <t>POST_0281</t>
  </si>
  <si>
    <t>POST_0282</t>
  </si>
  <si>
    <t>POST_0283</t>
  </si>
  <si>
    <t>POST_0284</t>
  </si>
  <si>
    <t>POST_0285</t>
  </si>
  <si>
    <t>POST_0286</t>
  </si>
  <si>
    <t>POST_0287</t>
  </si>
  <si>
    <t>POST_0288</t>
  </si>
  <si>
    <t>POST_0289</t>
  </si>
  <si>
    <t>POST_0290</t>
  </si>
  <si>
    <t>POST_0291</t>
  </si>
  <si>
    <t>POST_0292</t>
  </si>
  <si>
    <t>POST_0293</t>
  </si>
  <si>
    <t>POST_0294</t>
  </si>
  <si>
    <t>POST_0295</t>
  </si>
  <si>
    <t>POST_0296</t>
  </si>
  <si>
    <t>POST_0297</t>
  </si>
  <si>
    <t>POST_0298</t>
  </si>
  <si>
    <t>POST_0299</t>
  </si>
  <si>
    <t>POST_0300</t>
  </si>
  <si>
    <t>POST_0301</t>
  </si>
  <si>
    <t>POST_0302</t>
  </si>
  <si>
    <t>POST_0303</t>
  </si>
  <si>
    <t>POST_0304</t>
  </si>
  <si>
    <t>POST_0305</t>
  </si>
  <si>
    <t>POST_0306</t>
  </si>
  <si>
    <t>POST_0307</t>
  </si>
  <si>
    <t>POST_0308</t>
  </si>
  <si>
    <t>POST_0309</t>
  </si>
  <si>
    <t>POST_0310</t>
  </si>
  <si>
    <t>POST_0311</t>
  </si>
  <si>
    <t>POST_0312</t>
  </si>
  <si>
    <t>POST_0313</t>
  </si>
  <si>
    <t>POST_0314</t>
  </si>
  <si>
    <t>POST_0315</t>
  </si>
  <si>
    <t>POST_0316</t>
  </si>
  <si>
    <t>POST_0317</t>
  </si>
  <si>
    <t>POST_0318</t>
  </si>
  <si>
    <t>Holiday Magic</t>
  </si>
  <si>
    <t>POST_0319</t>
  </si>
  <si>
    <t>POST_0320</t>
  </si>
  <si>
    <t>POST_0321</t>
  </si>
  <si>
    <t>POST_0322</t>
  </si>
  <si>
    <t>POST_0323</t>
  </si>
  <si>
    <t>POST_0324</t>
  </si>
  <si>
    <t>POST_0325</t>
  </si>
  <si>
    <t>POST_0326</t>
  </si>
  <si>
    <t>POST_0327</t>
  </si>
  <si>
    <t>POST_0328</t>
  </si>
  <si>
    <t>POST_0329</t>
  </si>
  <si>
    <t>POST_0330</t>
  </si>
  <si>
    <t>POST_0331</t>
  </si>
  <si>
    <t>POST_0332</t>
  </si>
  <si>
    <t>POST_0333</t>
  </si>
  <si>
    <t>POST_0334</t>
  </si>
  <si>
    <t>POST_0335</t>
  </si>
  <si>
    <t>POST_0336</t>
  </si>
  <si>
    <t>POST_0337</t>
  </si>
  <si>
    <t>POST_0338</t>
  </si>
  <si>
    <t>POST_0339</t>
  </si>
  <si>
    <t>POST_0340</t>
  </si>
  <si>
    <t>POST_0341</t>
  </si>
  <si>
    <t>POST_0342</t>
  </si>
  <si>
    <t>POST_0343</t>
  </si>
  <si>
    <t>POST_0344</t>
  </si>
  <si>
    <t>POST_0345</t>
  </si>
  <si>
    <t>POST_0346</t>
  </si>
  <si>
    <t>POST_0347</t>
  </si>
  <si>
    <t>POST_0348</t>
  </si>
  <si>
    <t>POST_0349</t>
  </si>
  <si>
    <t>POST_0350</t>
  </si>
  <si>
    <t>POST_0351</t>
  </si>
  <si>
    <t>POST_0352</t>
  </si>
  <si>
    <t>POST_0353</t>
  </si>
  <si>
    <t>POST_0354</t>
  </si>
  <si>
    <t>POST_0355</t>
  </si>
  <si>
    <t>POST_0356</t>
  </si>
  <si>
    <t>POST_0357</t>
  </si>
  <si>
    <t>POST_0358</t>
  </si>
  <si>
    <t>POST_0359</t>
  </si>
  <si>
    <t>POST_0360</t>
  </si>
  <si>
    <t>POST_0361</t>
  </si>
  <si>
    <t>POST_0362</t>
  </si>
  <si>
    <t>POST_0363</t>
  </si>
  <si>
    <t>New Year Reset</t>
  </si>
  <si>
    <t>POST_0364</t>
  </si>
  <si>
    <t>POST_0365</t>
  </si>
  <si>
    <t>POST_0366</t>
  </si>
  <si>
    <t>POST_0367</t>
  </si>
  <si>
    <t>POST_0368</t>
  </si>
  <si>
    <t>POST_0369</t>
  </si>
  <si>
    <t>POST_0370</t>
  </si>
  <si>
    <t>POST_0371</t>
  </si>
  <si>
    <t>POST_0372</t>
  </si>
  <si>
    <t>POST_0373</t>
  </si>
  <si>
    <t>POST_0374</t>
  </si>
  <si>
    <t>POST_0375</t>
  </si>
  <si>
    <t>POST_0376</t>
  </si>
  <si>
    <t>POST_0377</t>
  </si>
  <si>
    <t>POST_0378</t>
  </si>
  <si>
    <t>POST_0379</t>
  </si>
  <si>
    <t>POST_0380</t>
  </si>
  <si>
    <t>POST_0381</t>
  </si>
  <si>
    <t>POST_0382</t>
  </si>
  <si>
    <t>POST_0383</t>
  </si>
  <si>
    <t>POST_0384</t>
  </si>
  <si>
    <t>POST_0385</t>
  </si>
  <si>
    <t>POST_0386</t>
  </si>
  <si>
    <t>POST_0387</t>
  </si>
  <si>
    <t>POST_0388</t>
  </si>
  <si>
    <t>POST_0389</t>
  </si>
  <si>
    <t>POST_0390</t>
  </si>
  <si>
    <t>POST_0391</t>
  </si>
  <si>
    <t>POST_0392</t>
  </si>
  <si>
    <t>POST_0393</t>
  </si>
  <si>
    <t>POST_0394</t>
  </si>
  <si>
    <t>POST_0395</t>
  </si>
  <si>
    <t>POST_0396</t>
  </si>
  <si>
    <t>POST_0397</t>
  </si>
  <si>
    <t>POST_0398</t>
  </si>
  <si>
    <t>POST_0399</t>
  </si>
  <si>
    <t>POST_0400</t>
  </si>
  <si>
    <t>POST_0401</t>
  </si>
  <si>
    <t>POST_0402</t>
  </si>
  <si>
    <t>POST_0403</t>
  </si>
  <si>
    <t>POST_0404</t>
  </si>
  <si>
    <t>POST_0405</t>
  </si>
  <si>
    <t>POST_0406</t>
  </si>
  <si>
    <t>POST_0407</t>
  </si>
  <si>
    <t>POST_0408</t>
  </si>
  <si>
    <t>POST_0409</t>
  </si>
  <si>
    <t>POST_0410</t>
  </si>
  <si>
    <t>POST_0411</t>
  </si>
  <si>
    <t>POST_0412</t>
  </si>
  <si>
    <t>POST_0413</t>
  </si>
  <si>
    <t>POST_0414</t>
  </si>
  <si>
    <t>POST_0415</t>
  </si>
  <si>
    <t>POST_0416</t>
  </si>
  <si>
    <t>POST_0417</t>
  </si>
  <si>
    <t>POST_0418</t>
  </si>
  <si>
    <t>POST_0419</t>
  </si>
  <si>
    <t>POST_0420</t>
  </si>
  <si>
    <t>POST_0421</t>
  </si>
  <si>
    <t>POST_0422</t>
  </si>
  <si>
    <t>POST_0423</t>
  </si>
  <si>
    <t>POST_0424</t>
  </si>
  <si>
    <t>POST_0425</t>
  </si>
  <si>
    <t>POST_0426</t>
  </si>
  <si>
    <t>POST_0427</t>
  </si>
  <si>
    <t>POST_0428</t>
  </si>
  <si>
    <t>POST_0429</t>
  </si>
  <si>
    <t>POST_0430</t>
  </si>
  <si>
    <t>POST_0431</t>
  </si>
  <si>
    <t>POST_0432</t>
  </si>
  <si>
    <t>POST_0433</t>
  </si>
  <si>
    <t>POST_0434</t>
  </si>
  <si>
    <t>POST_0435</t>
  </si>
  <si>
    <t>POST_0436</t>
  </si>
  <si>
    <t>POST_0437</t>
  </si>
  <si>
    <t>POST_0438</t>
  </si>
  <si>
    <t>POST_0439</t>
  </si>
  <si>
    <t>POST_0440</t>
  </si>
  <si>
    <t>POST_0441</t>
  </si>
  <si>
    <t>POST_0442</t>
  </si>
  <si>
    <t>POST_0443</t>
  </si>
  <si>
    <t>POST_0444</t>
  </si>
  <si>
    <t>POST_0445</t>
  </si>
  <si>
    <t>POST_0446</t>
  </si>
  <si>
    <t>POST_0447</t>
  </si>
  <si>
    <t>POST_0448</t>
  </si>
  <si>
    <t>POST_0449</t>
  </si>
  <si>
    <t>POST_0450</t>
  </si>
  <si>
    <t>Engagement</t>
  </si>
  <si>
    <t>IS_Viral</t>
  </si>
  <si>
    <t>Normal</t>
  </si>
  <si>
    <t>Viral</t>
  </si>
  <si>
    <t>Row Labels</t>
  </si>
  <si>
    <t>Total Engagement</t>
  </si>
  <si>
    <t>Total Impressions</t>
  </si>
  <si>
    <t>Total Reach</t>
  </si>
  <si>
    <t>Total Followers</t>
  </si>
  <si>
    <t>Engagement Rate</t>
  </si>
  <si>
    <t>Column Labels</t>
  </si>
  <si>
    <t>Boosted</t>
  </si>
  <si>
    <t>Apr</t>
  </si>
  <si>
    <t>Aug</t>
  </si>
  <si>
    <t>Dec</t>
  </si>
  <si>
    <t>Feb</t>
  </si>
  <si>
    <t>Jan</t>
  </si>
  <si>
    <t>Jul</t>
  </si>
  <si>
    <t>Jun</t>
  </si>
  <si>
    <t>Mar</t>
  </si>
  <si>
    <t>May</t>
  </si>
  <si>
    <t>Nov</t>
  </si>
  <si>
    <t>Oct</t>
  </si>
  <si>
    <t>Sep</t>
  </si>
  <si>
    <t>Avg Engagement Global</t>
  </si>
  <si>
    <t>Sum of Likes</t>
  </si>
  <si>
    <t>Sum of Comments</t>
  </si>
  <si>
    <t>Sum of Shares</t>
  </si>
  <si>
    <t>Sum of Saves</t>
  </si>
  <si>
    <t>Monthly summary</t>
  </si>
  <si>
    <t>Platform Media Insights</t>
  </si>
  <si>
    <t>Strategic Summary</t>
  </si>
  <si>
    <t>Viral_flag</t>
  </si>
  <si>
    <t>Post_Platform</t>
  </si>
  <si>
    <t>Content_type</t>
  </si>
  <si>
    <t>Post ID</t>
  </si>
  <si>
    <t>Year</t>
  </si>
  <si>
    <t>Month_No</t>
  </si>
  <si>
    <t>Month_Name</t>
  </si>
  <si>
    <t>Total_Post</t>
  </si>
  <si>
    <t>Total_Engagement</t>
  </si>
  <si>
    <t>Total_Engagements</t>
  </si>
  <si>
    <t>Total_Impressions</t>
  </si>
  <si>
    <t>Total_Reach</t>
  </si>
  <si>
    <t>Total_Followers</t>
  </si>
  <si>
    <t>Engagement_rate(Reach)</t>
  </si>
  <si>
    <t>Engagement_Rate (Impressions)</t>
  </si>
  <si>
    <t>Avg_Engagement</t>
  </si>
  <si>
    <t>Like%</t>
  </si>
  <si>
    <t>Comment%</t>
  </si>
  <si>
    <t>Shares%</t>
  </si>
  <si>
    <t>Saves%</t>
  </si>
  <si>
    <t>Followers_Conversion</t>
  </si>
  <si>
    <t>Total_Cost</t>
  </si>
  <si>
    <t>CPE</t>
  </si>
  <si>
    <t>Cost_Per_Mille</t>
  </si>
  <si>
    <t>Cost_Per_Followers</t>
  </si>
  <si>
    <t>Click_Through_Rate</t>
  </si>
  <si>
    <t>ROI_Engagement</t>
  </si>
  <si>
    <t>Avg _Reach</t>
  </si>
  <si>
    <t>Essentials</t>
  </si>
  <si>
    <t>KPI's</t>
  </si>
  <si>
    <t>Engagement Metrics</t>
  </si>
  <si>
    <t>E_Quality_Score</t>
  </si>
  <si>
    <t>Financial Metrics</t>
  </si>
  <si>
    <t>Analysis</t>
  </si>
  <si>
    <t xml:space="preserve"> Question 2: Which content type delivers the highest ROI when production cost is factored in?</t>
  </si>
  <si>
    <t>Question 1: Which platform delivers the highest engagement rate?"</t>
  </si>
  <si>
    <t>Question 3: Which campaigns generated the most engagement and follower growth?</t>
  </si>
  <si>
    <t>Question 4: Does higher impressions lead to meaningful engagement?</t>
  </si>
  <si>
    <t>Question 5: Are boosted posts worths the investment?</t>
  </si>
  <si>
    <t>Question 6: Does optimal posting time vary by platform?</t>
  </si>
  <si>
    <t>Question 7: what's the relationship between production quality (cost) and engagement?</t>
  </si>
  <si>
    <t>Question 8: What is the viral content profile? what do viral posts have in common?</t>
  </si>
  <si>
    <t>Average of Shares</t>
  </si>
  <si>
    <t>Average of Likes</t>
  </si>
  <si>
    <t>Average of Comments</t>
  </si>
  <si>
    <t>Question 9: Which platform gives the best follower growth per post?</t>
  </si>
  <si>
    <t>Question 10: Does hashtag count affect engagement performance?</t>
  </si>
  <si>
    <t>Question 11: What is the cost per engagement across platforms?</t>
  </si>
  <si>
    <t xml:space="preserve"> </t>
  </si>
  <si>
    <t>Engagement rate (Impressions)</t>
  </si>
  <si>
    <t>Platforms</t>
  </si>
  <si>
    <t>Tiktok</t>
  </si>
  <si>
    <t>Total Post</t>
  </si>
  <si>
    <t>Total Posts</t>
  </si>
  <si>
    <t>Sum of Followers_Gained</t>
  </si>
  <si>
    <t>Count of Is_Boosted</t>
  </si>
  <si>
    <t>Engagement peaked in June at 8.91%, driven primarily by TikTok content. The lowest engagement occurred in February at 5.12%. Average engagement across the period is 6.61%.</t>
  </si>
  <si>
    <t>TikTok delivers the highest engagement among all platforms with an average engagement rate of 8.97%. Across media formats, Video posts perform best with an engagement rate of 9.35%, significantly outperforming other content types and indicating strong audience preference for this format.</t>
  </si>
  <si>
    <t>TikTok drives the highest engagement across platforms with an average rate of 9.0%. Video content generates the strongest audience interaction, while the Summer Vibes campaign produced the highest total engagement. Posting during the Afternoon period consistently delivers stronger engagement, suggesting this window should be prioritized for future campaigns.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</si>
</sst>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_(* \(#,##0.00\);_(* &quot;-&quot;??_);_(@_)"/>
    <numFmt numFmtId="165" formatCode="[$-F400]h:mm:ss\ AM/PM"/>
    <numFmt numFmtId="166" formatCode="_(* #,##0_);_(* \(#,##0\);_(* &quot;-&quot;??_);_(@_)"/>
    <numFmt numFmtId="167" formatCode="&quot;£&quot;#,##0.00"/>
    <numFmt numFmtId="168" formatCode="[&lt;999999]0.00,&quot;K&quot;;[&lt;999999999]0.00,&quot;M&quot;;&quot;B&quot;"/>
    <numFmt numFmtId="169" formatCode="[&lt;999999]0.00,&quot;K&quot;;[&lt;999999999]0.00,,&quot;M&quot;;&quot;B&quot;"/>
  </numFmts>
  <fonts count="10" x14ac:knownFonts="1">
    <font>
      <sz val="11"/>
      <color theme="1"/>
      <name val="Aptos Narrow"/>
      <family val="2"/>
      <scheme val="minor"/>
    </font>
    <font>
      <sz val="11"/>
      <color theme="1"/>
      <name val="Aptos Narrow"/>
      <family val="2"/>
      <scheme val="minor"/>
    </font>
    <font>
      <b/>
      <sz val="10"/>
      <color theme="1"/>
      <name val="Aptos Narrow"/>
      <family val="2"/>
      <scheme val="minor"/>
    </font>
    <font>
      <sz val="10"/>
      <color theme="1"/>
      <name val="Aptos Narrow"/>
      <family val="2"/>
      <scheme val="minor"/>
    </font>
    <font>
      <b/>
      <sz val="9"/>
      <color theme="1"/>
      <name val="Aptos Narrow"/>
      <family val="2"/>
      <scheme val="minor"/>
    </font>
    <font>
      <sz val="9"/>
      <color theme="1"/>
      <name val="Aptos Narrow"/>
      <family val="2"/>
      <scheme val="minor"/>
    </font>
    <font>
      <b/>
      <sz val="11"/>
      <color theme="1"/>
      <name val="Aptos Narrow"/>
      <family val="2"/>
      <scheme val="minor"/>
    </font>
    <font>
      <sz val="8"/>
      <name val="Aptos Narrow"/>
      <family val="2"/>
      <scheme val="minor"/>
    </font>
    <font>
      <b/>
      <sz val="16"/>
      <color theme="1"/>
      <name val="Aptos Narrow"/>
      <family val="2"/>
      <scheme val="minor"/>
    </font>
    <font>
      <sz val="11"/>
      <color rgb="FF000000"/>
      <name val="Aptos Narrow"/>
      <family val="2"/>
      <scheme val="minor"/>
    </font>
  </fonts>
  <fills count="2">
    <fill>
      <patternFill patternType="none"/>
    </fill>
    <fill>
      <patternFill patternType="gray125"/>
    </fill>
  </fills>
  <borders count="16">
    <border>
      <left/>
      <right/>
      <top/>
      <bottom/>
      <diagonal/>
    </border>
    <border>
      <left/>
      <right/>
      <top style="thin">
        <color indexed="65"/>
      </top>
      <bottom/>
      <diagonal/>
    </border>
    <border>
      <left style="thin">
        <color rgb="FFABABAB"/>
      </left>
      <right/>
      <top style="thin">
        <color rgb="FFABABAB"/>
      </top>
      <bottom/>
      <diagonal/>
    </border>
    <border>
      <left/>
      <right/>
      <top style="thin">
        <color rgb="FFABABAB"/>
      </top>
      <bottom/>
      <diagonal/>
    </border>
    <border>
      <left/>
      <right style="thin">
        <color rgb="FFABABAB"/>
      </right>
      <top/>
      <bottom/>
      <diagonal/>
    </border>
    <border>
      <left style="thin">
        <color rgb="FFABABAB"/>
      </left>
      <right/>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bottom style="thin">
        <color indexed="64"/>
      </bottom>
      <diagonal/>
    </border>
    <border>
      <left style="thin">
        <color indexed="65"/>
      </left>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14" fontId="0" fillId="0" borderId="0" xfId="0" applyNumberFormat="1"/>
    <xf numFmtId="165" fontId="0" fillId="0" borderId="0" xfId="0" applyNumberFormat="1"/>
    <xf numFmtId="10" fontId="0" fillId="0" borderId="0" xfId="0" applyNumberFormat="1"/>
    <xf numFmtId="10" fontId="0" fillId="0" borderId="0" xfId="0" pivotButton="1" applyNumberFormat="1"/>
    <xf numFmtId="10" fontId="0" fillId="0" borderId="0" xfId="0" applyNumberFormat="1" applyAlignment="1">
      <alignment horizontal="left"/>
    </xf>
    <xf numFmtId="2" fontId="0" fillId="0" borderId="0" xfId="0" applyNumberFormat="1"/>
    <xf numFmtId="166" fontId="0" fillId="0" borderId="0" xfId="1" applyNumberFormat="1" applyFont="1"/>
    <xf numFmtId="10" fontId="3" fillId="0" borderId="1" xfId="0" applyNumberFormat="1" applyFont="1" applyBorder="1" applyAlignment="1">
      <alignment horizontal="left"/>
    </xf>
    <xf numFmtId="10" fontId="3" fillId="0" borderId="1" xfId="0" applyNumberFormat="1" applyFont="1" applyBorder="1"/>
    <xf numFmtId="2" fontId="3" fillId="0" borderId="1" xfId="0" applyNumberFormat="1" applyFont="1" applyBorder="1"/>
    <xf numFmtId="10" fontId="5" fillId="0" borderId="1" xfId="0" applyNumberFormat="1" applyFont="1" applyBorder="1"/>
    <xf numFmtId="10" fontId="5" fillId="0" borderId="1" xfId="0" applyNumberFormat="1" applyFont="1" applyBorder="1" applyAlignment="1">
      <alignment horizontal="left"/>
    </xf>
    <xf numFmtId="10" fontId="0" fillId="0" borderId="4" xfId="0" pivotButton="1" applyNumberFormat="1" applyBorder="1"/>
    <xf numFmtId="10" fontId="0" fillId="0" borderId="5" xfId="0" applyNumberFormat="1" applyBorder="1"/>
    <xf numFmtId="10" fontId="0" fillId="0" borderId="5" xfId="0" pivotButton="1" applyNumberFormat="1" applyBorder="1"/>
    <xf numFmtId="10" fontId="4" fillId="0" borderId="3" xfId="0" pivotButton="1" applyNumberFormat="1" applyFont="1" applyBorder="1"/>
    <xf numFmtId="10" fontId="5" fillId="0" borderId="3" xfId="0" applyNumberFormat="1" applyFont="1" applyBorder="1" applyAlignment="1">
      <alignment horizontal="left"/>
    </xf>
    <xf numFmtId="10" fontId="4" fillId="0" borderId="2" xfId="0" applyNumberFormat="1" applyFont="1" applyBorder="1"/>
    <xf numFmtId="0" fontId="0" fillId="0" borderId="2"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6" fillId="0" borderId="0" xfId="0" applyFont="1"/>
    <xf numFmtId="0" fontId="8" fillId="0" borderId="0" xfId="0" applyFont="1"/>
    <xf numFmtId="0" fontId="0" fillId="0" borderId="0" xfId="0" applyAlignment="1">
      <alignment horizontal="left"/>
    </xf>
    <xf numFmtId="0" fontId="9" fillId="0" borderId="0" xfId="0" applyFont="1"/>
    <xf numFmtId="2" fontId="6" fillId="0" borderId="0" xfId="0" applyNumberFormat="1" applyFont="1"/>
    <xf numFmtId="10" fontId="0" fillId="0" borderId="0" xfId="2" applyNumberFormat="1" applyFont="1" applyBorder="1"/>
    <xf numFmtId="0" fontId="0" fillId="0" borderId="14" xfId="0" applyBorder="1"/>
    <xf numFmtId="164" fontId="0" fillId="0" borderId="14" xfId="0" applyNumberFormat="1" applyBorder="1"/>
    <xf numFmtId="0" fontId="0" fillId="0" borderId="14" xfId="0" pivotButton="1" applyBorder="1"/>
    <xf numFmtId="168" fontId="0" fillId="0" borderId="0" xfId="0" applyNumberFormat="1"/>
    <xf numFmtId="169" fontId="0" fillId="0" borderId="0" xfId="0" applyNumberFormat="1"/>
    <xf numFmtId="0" fontId="0" fillId="0" borderId="14" xfId="0" applyBorder="1" applyAlignment="1">
      <alignment horizontal="left"/>
    </xf>
    <xf numFmtId="167" fontId="0" fillId="0" borderId="14" xfId="0" applyNumberFormat="1" applyBorder="1"/>
    <xf numFmtId="166" fontId="0" fillId="0" borderId="14" xfId="0" applyNumberFormat="1" applyBorder="1"/>
    <xf numFmtId="10" fontId="0" fillId="0" borderId="14" xfId="0" applyNumberFormat="1" applyBorder="1"/>
    <xf numFmtId="10" fontId="0" fillId="0" borderId="15" xfId="0" applyNumberFormat="1" applyBorder="1"/>
    <xf numFmtId="10" fontId="4" fillId="0" borderId="3" xfId="0" applyNumberFormat="1" applyFont="1" applyBorder="1"/>
    <xf numFmtId="164" fontId="0" fillId="0" borderId="0" xfId="0" applyNumberFormat="1" applyBorder="1"/>
    <xf numFmtId="0" fontId="0" fillId="0" borderId="0" xfId="0" applyBorder="1"/>
    <xf numFmtId="0" fontId="0" fillId="0" borderId="0" xfId="0" applyNumberFormat="1"/>
    <xf numFmtId="0" fontId="0" fillId="0" borderId="0" xfId="0" applyBorder="1" applyAlignment="1">
      <alignment horizontal="left"/>
    </xf>
    <xf numFmtId="10" fontId="0" fillId="0" borderId="0" xfId="0" applyNumberFormat="1" applyBorder="1"/>
    <xf numFmtId="166" fontId="0" fillId="0" borderId="0" xfId="0" applyNumberFormat="1" applyBorder="1"/>
    <xf numFmtId="167" fontId="0" fillId="0" borderId="0" xfId="0" applyNumberFormat="1" applyBorder="1"/>
    <xf numFmtId="10" fontId="0" fillId="0" borderId="0" xfId="0" pivotButton="1" applyNumberFormat="1" applyBorder="1"/>
    <xf numFmtId="10" fontId="2" fillId="0" borderId="0" xfId="0" pivotButton="1" applyNumberFormat="1" applyFont="1" applyBorder="1"/>
    <xf numFmtId="10" fontId="2" fillId="0" borderId="0" xfId="0" applyNumberFormat="1" applyFont="1" applyBorder="1"/>
    <xf numFmtId="10" fontId="3" fillId="0" borderId="0" xfId="0" applyNumberFormat="1" applyFont="1" applyBorder="1"/>
    <xf numFmtId="2" fontId="3" fillId="0" borderId="0" xfId="0" applyNumberFormat="1" applyFont="1" applyBorder="1"/>
    <xf numFmtId="10" fontId="3" fillId="0" borderId="0" xfId="0" applyNumberFormat="1" applyFont="1" applyBorder="1" applyAlignment="1">
      <alignment horizontal="left"/>
    </xf>
    <xf numFmtId="10" fontId="5" fillId="0" borderId="0" xfId="0" applyNumberFormat="1" applyFont="1" applyBorder="1"/>
  </cellXfs>
  <cellStyles count="3">
    <cellStyle name="Comma" xfId="1" builtinId="3"/>
    <cellStyle name="Normal" xfId="0" builtinId="0"/>
    <cellStyle name="Per cent" xfId="2" builtinId="5"/>
  </cellStyles>
  <dxfs count="1084">
    <dxf>
      <numFmt numFmtId="14" formatCode="0.00%"/>
    </dxf>
    <dxf>
      <numFmt numFmtId="14" formatCode="0.00%"/>
    </dxf>
    <dxf>
      <numFmt numFmtId="14" formatCode="0.00%"/>
    </dxf>
    <dxf>
      <border>
        <left/>
        <right/>
        <top/>
        <bottom/>
      </border>
    </dxf>
    <dxf>
      <border>
        <left/>
        <right/>
        <top/>
        <bottom/>
      </border>
    </dxf>
    <dxf>
      <font>
        <b/>
      </font>
    </dxf>
    <dxf>
      <font>
        <b/>
      </font>
    </dxf>
    <dxf>
      <font>
        <sz val="9"/>
      </font>
    </dxf>
    <dxf>
      <font>
        <sz val="9"/>
      </font>
    </dxf>
    <dxf>
      <font>
        <sz val="9"/>
      </font>
    </dxf>
    <dxf>
      <font>
        <sz val="9"/>
      </font>
    </dxf>
    <dxf>
      <numFmt numFmtId="14" formatCode="0.00%"/>
    </dxf>
    <dxf>
      <numFmt numFmtId="14" formatCode="0.00%"/>
    </dxf>
    <dxf>
      <numFmt numFmtId="14" formatCode="0.00%"/>
    </dxf>
    <dxf>
      <numFmt numFmtId="2" formatCode="0.00"/>
    </dxf>
    <dxf>
      <border>
        <left/>
        <right/>
        <top/>
        <bottom/>
      </border>
    </dxf>
    <dxf>
      <border>
        <left/>
        <right/>
        <top/>
        <bottom/>
      </border>
    </dxf>
    <dxf>
      <border>
        <left/>
        <right/>
        <top/>
        <bottom/>
      </border>
    </dxf>
    <dxf>
      <border>
        <left/>
        <right/>
        <top/>
        <bottom/>
      </border>
    </dxf>
    <dxf>
      <border>
        <left/>
        <right/>
        <top/>
        <bottom/>
      </border>
    </dxf>
    <dxf>
      <font>
        <b/>
      </font>
    </dxf>
    <dxf>
      <font>
        <b/>
      </font>
    </dxf>
    <dxf>
      <font>
        <sz val="10"/>
      </font>
    </dxf>
    <dxf>
      <font>
        <sz val="10"/>
      </font>
    </dxf>
    <dxf>
      <font>
        <sz val="10"/>
      </font>
    </dxf>
    <dxf>
      <font>
        <sz val="10"/>
      </font>
    </dxf>
    <dxf>
      <numFmt numFmtId="14" formatCode="0.00%"/>
    </dxf>
    <dxf>
      <numFmt numFmtId="14" formatCode="0.00%"/>
    </dxf>
    <dxf>
      <numFmt numFmtId="2" formatCode="0.00"/>
    </dxf>
    <dxf>
      <numFmt numFmtId="14" formatCode="0.00%"/>
    </dxf>
    <dxf>
      <numFmt numFmtId="14" formatCode="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4" formatCode="0.00%"/>
    </dxf>
    <dxf>
      <numFmt numFmtId="14" formatCode="0.00%"/>
    </dxf>
    <dxf>
      <numFmt numFmtId="2" formatCode="0.00"/>
    </dxf>
    <dxf>
      <numFmt numFmtId="164" formatCode="_(* #,##0.00_);_(* \(#,##0.00\);_(* &quot;-&quot;??_);_(@_)"/>
    </dxf>
    <dxf>
      <numFmt numFmtId="167" formatCode="&quot;£&quot;#,##0.00"/>
    </dxf>
    <dxf>
      <numFmt numFmtId="14" formatCode="0.00%"/>
    </dxf>
    <dxf>
      <numFmt numFmtId="166" formatCode="_(* #,##0_);_(* \(#,##0\);_(* &quot;-&quot;??_);_(@_)"/>
    </dxf>
    <dxf>
      <numFmt numFmtId="166" formatCode="_(* #,##0_);_(* \(#,##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7" formatCode="&quot;£&quot;#,##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numFmt numFmtId="14" formatCode="0.00%"/>
    </dxf>
    <dxf>
      <numFmt numFmtId="14" formatCode="0.00%"/>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numFmt numFmtId="167" formatCode="&quot;£&quot;#,##0.00"/>
    </dxf>
    <dxf>
      <numFmt numFmtId="167" formatCode="&quot;£&quot;#,##0.00"/>
    </dxf>
    <dxf>
      <numFmt numFmtId="167" formatCode="&quot;£&quot;#,##0.00"/>
    </dxf>
    <dxf>
      <numFmt numFmtId="167" formatCode="&quot;£&quot;#,##0.00"/>
    </dxf>
    <dxf>
      <numFmt numFmtId="14" formatCode="0.00%"/>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numFmt numFmtId="14" formatCode="0.00%"/>
    </dxf>
    <dxf>
      <numFmt numFmtId="14" formatCode="0.00%"/>
    </dxf>
    <dxf>
      <numFmt numFmtId="14" formatCode="0.00%"/>
    </dxf>
    <dxf>
      <numFmt numFmtId="14" formatCode="0.00%"/>
    </dxf>
    <dxf>
      <numFmt numFmtId="14" formatCode="0.00%"/>
    </dxf>
    <dxf>
      <numFmt numFmtId="14" formatCode="0.00%"/>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numFmt numFmtId="164" formatCode="_(* #,##0.00_);_(* \(#,##0.00\);_(* &quot;-&quot;??_);_(@_)"/>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6" formatCode="_(* #,##0_);_(* \(#,##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numFmt numFmtId="166" formatCode="_(* #,##0_);_(* \(#,##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6" formatCode="_(* #,##0_);_(* \(#,##0\);_(* &quot;-&quot;??_);_(@_)"/>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6" formatCode="_(* #,##0_);_(* \(#,##0\);_(* &quot;-&quot;??_);_(@_)"/>
    </dxf>
    <dxf>
      <numFmt numFmtId="14" formatCode="0.00%"/>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6" formatCode="_(* #,##0_);_(* \(#,##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numFmt numFmtId="167" formatCode="&quot;£&quot;#,##0.00"/>
    </dxf>
    <dxf>
      <numFmt numFmtId="167" formatCode="&quot;£&quot;#,##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6" formatCode="_(* #,##0_);_(* \(#,##0\);_(* &quot;-&quot;??_);_(@_)"/>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4" formatCode="0.00%"/>
    </dxf>
    <dxf>
      <numFmt numFmtId="14" formatCode="0.00%"/>
    </dxf>
    <dxf>
      <numFmt numFmtId="14" formatCode="0.00%"/>
    </dxf>
    <dxf>
      <border>
        <left/>
        <right/>
        <top/>
        <bottom/>
      </border>
    </dxf>
    <dxf>
      <border>
        <left/>
        <right/>
        <top/>
        <bottom/>
      </border>
    </dxf>
    <dxf>
      <font>
        <b/>
      </font>
    </dxf>
    <dxf>
      <font>
        <b/>
      </font>
    </dxf>
    <dxf>
      <font>
        <sz val="9"/>
      </font>
    </dxf>
    <dxf>
      <font>
        <sz val="9"/>
      </font>
    </dxf>
    <dxf>
      <font>
        <sz val="9"/>
      </font>
    </dxf>
    <dxf>
      <font>
        <sz val="9"/>
      </font>
    </dxf>
    <dxf>
      <numFmt numFmtId="14" formatCode="0.00%"/>
    </dxf>
    <dxf>
      <numFmt numFmtId="14" formatCode="0.00%"/>
    </dxf>
    <dxf>
      <numFmt numFmtId="14" formatCode="0.00%"/>
    </dxf>
    <dxf>
      <numFmt numFmtId="2" formatCode="0.00"/>
    </dxf>
    <dxf>
      <border>
        <left/>
        <right/>
        <top/>
        <bottom/>
      </border>
    </dxf>
    <dxf>
      <border>
        <left/>
        <right/>
        <top/>
        <bottom/>
      </border>
    </dxf>
    <dxf>
      <border>
        <left/>
        <right/>
        <top/>
        <bottom/>
      </border>
    </dxf>
    <dxf>
      <border>
        <left/>
        <right/>
        <top/>
        <bottom/>
      </border>
    </dxf>
    <dxf>
      <border>
        <left/>
        <right/>
        <top/>
        <bottom/>
      </border>
    </dxf>
    <dxf>
      <font>
        <b/>
      </font>
    </dxf>
    <dxf>
      <font>
        <b/>
      </font>
    </dxf>
    <dxf>
      <font>
        <sz val="10"/>
      </font>
    </dxf>
    <dxf>
      <font>
        <sz val="10"/>
      </font>
    </dxf>
    <dxf>
      <font>
        <sz val="10"/>
      </font>
    </dxf>
    <dxf>
      <font>
        <sz val="10"/>
      </font>
    </dxf>
    <dxf>
      <numFmt numFmtId="14" formatCode="0.00%"/>
    </dxf>
    <dxf>
      <numFmt numFmtId="14" formatCode="0.00%"/>
    </dxf>
    <dxf>
      <numFmt numFmtId="2" formatCode="0.00"/>
    </dxf>
    <dxf>
      <numFmt numFmtId="14" formatCode="0.00%"/>
    </dxf>
    <dxf>
      <numFmt numFmtId="14" formatCode="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4" formatCode="0.00%"/>
    </dxf>
    <dxf>
      <numFmt numFmtId="14" formatCode="0.00%"/>
    </dxf>
    <dxf>
      <numFmt numFmtId="2" formatCode="0.00"/>
    </dxf>
    <dxf>
      <numFmt numFmtId="164" formatCode="_(* #,##0.00_);_(* \(#,##0.00\);_(* &quot;-&quot;??_);_(@_)"/>
    </dxf>
    <dxf>
      <numFmt numFmtId="167" formatCode="&quot;£&quot;#,##0.00"/>
    </dxf>
    <dxf>
      <numFmt numFmtId="14" formatCode="0.00%"/>
    </dxf>
    <dxf>
      <numFmt numFmtId="166" formatCode="_(* #,##0_);_(* \(#,##0\);_(* &quot;-&quot;??_);_(@_)"/>
    </dxf>
    <dxf>
      <numFmt numFmtId="166" formatCode="_(* #,##0_);_(* \(#,##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7" formatCode="&quot;£&quot;#,##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numFmt numFmtId="14" formatCode="0.00%"/>
    </dxf>
    <dxf>
      <numFmt numFmtId="14" formatCode="0.00%"/>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numFmt numFmtId="167" formatCode="&quot;£&quot;#,##0.00"/>
    </dxf>
    <dxf>
      <numFmt numFmtId="167" formatCode="&quot;£&quot;#,##0.00"/>
    </dxf>
    <dxf>
      <numFmt numFmtId="167" formatCode="&quot;£&quot;#,##0.00"/>
    </dxf>
    <dxf>
      <numFmt numFmtId="167" formatCode="&quot;£&quot;#,##0.00"/>
    </dxf>
    <dxf>
      <numFmt numFmtId="14" formatCode="0.00%"/>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numFmt numFmtId="14" formatCode="0.00%"/>
    </dxf>
    <dxf>
      <numFmt numFmtId="14" formatCode="0.00%"/>
    </dxf>
    <dxf>
      <numFmt numFmtId="14" formatCode="0.00%"/>
    </dxf>
    <dxf>
      <numFmt numFmtId="14" formatCode="0.00%"/>
    </dxf>
    <dxf>
      <numFmt numFmtId="14" formatCode="0.00%"/>
    </dxf>
    <dxf>
      <numFmt numFmtId="14" formatCode="0.00%"/>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numFmt numFmtId="164" formatCode="_(* #,##0.00_);_(* \(#,##0.00\);_(* &quot;-&quot;??_);_(@_)"/>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6" formatCode="_(* #,##0_);_(* \(#,##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numFmt numFmtId="166" formatCode="_(* #,##0_);_(* \(#,##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6" formatCode="_(* #,##0_);_(* \(#,##0\);_(* &quot;-&quot;??_);_(@_)"/>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6" formatCode="_(* #,##0_);_(* \(#,##0\);_(* &quot;-&quot;??_);_(@_)"/>
    </dxf>
    <dxf>
      <numFmt numFmtId="14" formatCode="0.00%"/>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6" formatCode="_(* #,##0_);_(* \(#,##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numFmt numFmtId="167" formatCode="&quot;£&quot;#,##0.00"/>
    </dxf>
    <dxf>
      <numFmt numFmtId="167" formatCode="&quot;£&quot;#,##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6" formatCode="_(* #,##0_);_(* \(#,##0\);_(* &quot;-&quot;??_);_(@_)"/>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4" formatCode="0.00%"/>
    </dxf>
    <dxf>
      <numFmt numFmtId="14" formatCode="0.00%"/>
    </dxf>
    <dxf>
      <numFmt numFmtId="14" formatCode="0.00%"/>
    </dxf>
    <dxf>
      <border>
        <left/>
        <right/>
        <top/>
        <bottom/>
      </border>
    </dxf>
    <dxf>
      <border>
        <left/>
        <right/>
        <top/>
        <bottom/>
      </border>
    </dxf>
    <dxf>
      <font>
        <b/>
      </font>
    </dxf>
    <dxf>
      <font>
        <b/>
      </font>
    </dxf>
    <dxf>
      <font>
        <sz val="9"/>
      </font>
    </dxf>
    <dxf>
      <font>
        <sz val="9"/>
      </font>
    </dxf>
    <dxf>
      <font>
        <sz val="9"/>
      </font>
    </dxf>
    <dxf>
      <font>
        <sz val="9"/>
      </font>
    </dxf>
    <dxf>
      <numFmt numFmtId="14" formatCode="0.00%"/>
    </dxf>
    <dxf>
      <numFmt numFmtId="14" formatCode="0.00%"/>
    </dxf>
    <dxf>
      <numFmt numFmtId="14" formatCode="0.00%"/>
    </dxf>
    <dxf>
      <numFmt numFmtId="2" formatCode="0.00"/>
    </dxf>
    <dxf>
      <border>
        <left/>
        <right/>
        <top/>
        <bottom/>
      </border>
    </dxf>
    <dxf>
      <border>
        <left/>
        <right/>
        <top/>
        <bottom/>
      </border>
    </dxf>
    <dxf>
      <border>
        <left/>
        <right/>
        <top/>
        <bottom/>
      </border>
    </dxf>
    <dxf>
      <border>
        <left/>
        <right/>
        <top/>
        <bottom/>
      </border>
    </dxf>
    <dxf>
      <border>
        <left/>
        <right/>
        <top/>
        <bottom/>
      </border>
    </dxf>
    <dxf>
      <font>
        <b/>
      </font>
    </dxf>
    <dxf>
      <font>
        <b/>
      </font>
    </dxf>
    <dxf>
      <font>
        <sz val="10"/>
      </font>
    </dxf>
    <dxf>
      <font>
        <sz val="10"/>
      </font>
    </dxf>
    <dxf>
      <font>
        <sz val="10"/>
      </font>
    </dxf>
    <dxf>
      <font>
        <sz val="10"/>
      </font>
    </dxf>
    <dxf>
      <numFmt numFmtId="14" formatCode="0.00%"/>
    </dxf>
    <dxf>
      <numFmt numFmtId="14" formatCode="0.00%"/>
    </dxf>
    <dxf>
      <numFmt numFmtId="2" formatCode="0.00"/>
    </dxf>
    <dxf>
      <numFmt numFmtId="14" formatCode="0.00%"/>
    </dxf>
    <dxf>
      <numFmt numFmtId="14" formatCode="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4" formatCode="0.00%"/>
    </dxf>
    <dxf>
      <numFmt numFmtId="14" formatCode="0.00%"/>
    </dxf>
    <dxf>
      <numFmt numFmtId="2" formatCode="0.00"/>
    </dxf>
    <dxf>
      <numFmt numFmtId="164" formatCode="_(* #,##0.00_);_(* \(#,##0.00\);_(* &quot;-&quot;??_);_(@_)"/>
    </dxf>
    <dxf>
      <numFmt numFmtId="167" formatCode="&quot;£&quot;#,##0.00"/>
    </dxf>
    <dxf>
      <numFmt numFmtId="14" formatCode="0.00%"/>
    </dxf>
    <dxf>
      <numFmt numFmtId="166" formatCode="_(* #,##0_);_(* \(#,##0\);_(* &quot;-&quot;??_);_(@_)"/>
    </dxf>
    <dxf>
      <numFmt numFmtId="166" formatCode="_(* #,##0_);_(* \(#,##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7" formatCode="&quot;£&quot;#,##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numFmt numFmtId="14" formatCode="0.00%"/>
    </dxf>
    <dxf>
      <numFmt numFmtId="14" formatCode="0.00%"/>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numFmt numFmtId="167" formatCode="&quot;£&quot;#,##0.00"/>
    </dxf>
    <dxf>
      <numFmt numFmtId="167" formatCode="&quot;£&quot;#,##0.00"/>
    </dxf>
    <dxf>
      <numFmt numFmtId="167" formatCode="&quot;£&quot;#,##0.00"/>
    </dxf>
    <dxf>
      <numFmt numFmtId="167" formatCode="&quot;£&quot;#,##0.00"/>
    </dxf>
    <dxf>
      <numFmt numFmtId="14" formatCode="0.00%"/>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numFmt numFmtId="14" formatCode="0.00%"/>
    </dxf>
    <dxf>
      <numFmt numFmtId="14" formatCode="0.00%"/>
    </dxf>
    <dxf>
      <numFmt numFmtId="14" formatCode="0.00%"/>
    </dxf>
    <dxf>
      <numFmt numFmtId="14" formatCode="0.00%"/>
    </dxf>
    <dxf>
      <numFmt numFmtId="14" formatCode="0.00%"/>
    </dxf>
    <dxf>
      <numFmt numFmtId="14" formatCode="0.00%"/>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numFmt numFmtId="164" formatCode="_(* #,##0.00_);_(* \(#,##0.00\);_(* &quot;-&quot;??_);_(@_)"/>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6" formatCode="_(* #,##0_);_(* \(#,##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numFmt numFmtId="166" formatCode="_(* #,##0_);_(* \(#,##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6" formatCode="_(* #,##0_);_(* \(#,##0\);_(* &quot;-&quot;??_);_(@_)"/>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6" formatCode="_(* #,##0_);_(* \(#,##0\);_(* &quot;-&quot;??_);_(@_)"/>
    </dxf>
    <dxf>
      <numFmt numFmtId="14" formatCode="0.00%"/>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6" formatCode="_(* #,##0_);_(* \(#,##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numFmt numFmtId="167" formatCode="&quot;£&quot;#,##0.00"/>
    </dxf>
    <dxf>
      <numFmt numFmtId="167" formatCode="&quot;£&quot;#,##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6" formatCode="_(* #,##0_);_(* \(#,##0\);_(* &quot;-&quot;??_);_(@_)"/>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ont>
        <sz val="10"/>
      </font>
    </dxf>
    <dxf>
      <font>
        <sz val="10"/>
      </font>
    </dxf>
    <dxf>
      <font>
        <sz val="10"/>
      </font>
    </dxf>
    <dxf>
      <font>
        <sz val="10"/>
      </font>
    </dxf>
    <dxf>
      <font>
        <b/>
      </font>
    </dxf>
    <dxf>
      <font>
        <b/>
      </font>
    </dxf>
    <dxf>
      <border>
        <left/>
        <right/>
        <top/>
        <bottom/>
      </border>
    </dxf>
    <dxf>
      <border>
        <left/>
        <right/>
        <top/>
        <bottom/>
      </border>
    </dxf>
    <dxf>
      <border>
        <left/>
        <right/>
        <top/>
        <bottom/>
      </border>
    </dxf>
    <dxf>
      <border>
        <left/>
        <right/>
        <top/>
        <bottom/>
      </border>
    </dxf>
    <dxf>
      <border>
        <left/>
        <right/>
        <top/>
        <bottom/>
      </border>
    </dxf>
    <dxf>
      <numFmt numFmtId="2" formatCode="0.00"/>
    </dxf>
    <dxf>
      <numFmt numFmtId="14" formatCode="0.00%"/>
    </dxf>
    <dxf>
      <numFmt numFmtId="14" formatCode="0.00%"/>
    </dxf>
    <dxf>
      <numFmt numFmtId="14" formatCode="0.00%"/>
    </dxf>
    <dxf>
      <numFmt numFmtId="2" formatCode="0.00"/>
    </dxf>
    <dxf>
      <numFmt numFmtId="14" formatCode="0.00%"/>
    </dxf>
    <dxf>
      <numFmt numFmtId="14" formatCode="0.00%"/>
    </dxf>
    <dxf>
      <font>
        <sz val="9"/>
      </font>
    </dxf>
    <dxf>
      <font>
        <sz val="9"/>
      </font>
    </dxf>
    <dxf>
      <font>
        <sz val="9"/>
      </font>
    </dxf>
    <dxf>
      <font>
        <sz val="9"/>
      </font>
    </dxf>
    <dxf>
      <font>
        <b/>
      </font>
    </dxf>
    <dxf>
      <font>
        <b/>
      </font>
    </dxf>
    <dxf>
      <border>
        <left/>
        <right/>
        <top/>
        <bottom/>
      </border>
    </dxf>
    <dxf>
      <border>
        <left/>
        <right/>
        <top/>
        <bottom/>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2" formatCode="0.00"/>
    </dxf>
    <dxf>
      <numFmt numFmtId="14" formatCode="0.00%"/>
    </dxf>
    <dxf>
      <numFmt numFmtId="14" formatCode="0.00%"/>
    </dxf>
    <dxf>
      <numFmt numFmtId="2"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F400]h:mm:ss\ AM/PM"/>
    </dxf>
    <dxf>
      <numFmt numFmtId="170" formatCode="m/d/yyyy"/>
    </dxf>
    <dxf>
      <numFmt numFmtId="0" formatCode="General"/>
    </dxf>
    <dxf>
      <border>
        <bottom style="thin">
          <color indexed="64"/>
        </bottom>
      </border>
    </dxf>
    <dxf>
      <border>
        <bottom style="thin">
          <color indexed="64"/>
        </bottom>
      </border>
    </dxf>
    <dxf>
      <border>
        <bottom style="thin">
          <color indexed="64"/>
        </bottom>
      </border>
    </dxf>
    <dxf>
      <numFmt numFmtId="14" formatCode="0.00%"/>
    </dxf>
    <dxf>
      <numFmt numFmtId="14" formatCode="0.00%"/>
    </dxf>
    <dxf>
      <numFmt numFmtId="14" formatCode="0.00%"/>
    </dxf>
    <dxf>
      <numFmt numFmtId="14" formatCode="0.00%"/>
    </dxf>
    <dxf>
      <numFmt numFmtId="14" formatCode="0.00%"/>
    </dxf>
    <dxf>
      <numFmt numFmtId="14" formatCode="0.00%"/>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7" formatCode="&quot;£&quot;#,##0.00"/>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4" formatCode="0.00%"/>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7" formatCode="&quot;£&quot;#,##0.00"/>
    </dxf>
    <dxf>
      <numFmt numFmtId="167" formatCode="&quot;£&quot;#,##0.00"/>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6" formatCode="_(* #,##0_);_(* \(#,##0\);_(* &quot;-&quot;??_);_(@_)"/>
    </dxf>
    <dxf>
      <numFmt numFmtId="166" formatCode="_(* #,##0_);_(* \(#,##0\);_(* &quot;-&quot;??_);_(@_)"/>
    </dxf>
    <dxf>
      <numFmt numFmtId="14" formatCode="0.00%"/>
    </dxf>
    <dxf>
      <numFmt numFmtId="167" formatCode="&quot;£&quot;#,##0.00"/>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numFmt numFmtId="166" formatCode="_(* #,##0_);_(* \(#,##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4" formatCode="0.00%"/>
    </dxf>
    <dxf>
      <numFmt numFmtId="14" formatCode="0.00%"/>
    </dxf>
    <dxf>
      <numFmt numFmtId="166" formatCode="_(* #,##0_);_(* \(#,##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6" formatCode="_(* #,##0_);_(* \(#,##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6" formatCode="_(* #,##0_);_(* \(#,##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numFmt numFmtId="14" formatCode="0.00%"/>
    </dxf>
    <dxf>
      <numFmt numFmtId="167" formatCode="&quot;£&quot;#,##0.00"/>
    </dxf>
    <dxf>
      <numFmt numFmtId="167" formatCode="&quot;£&quot;#,##0.00"/>
    </dxf>
    <dxf>
      <numFmt numFmtId="167" formatCode="&quot;£&quot;#,##0.00"/>
    </dxf>
    <dxf>
      <numFmt numFmtId="167" formatCode="&quot;£&quot;#,##0.00"/>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4" formatCode="0.00%"/>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6" formatCode="_(* #,##0_);_(* \(#,##0\);_(* &quot;-&quot;??_);_(@_)"/>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numFmt numFmtId="166" formatCode="_(* #,##0_);_(* \(#,##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4" formatCode="0.00%"/>
    </dxf>
    <dxf>
      <numFmt numFmtId="14" formatCode="0.00%"/>
    </dxf>
    <dxf>
      <numFmt numFmtId="14" formatCode="0.00%"/>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_(* #,##0.00_);_(* \(#,##0.00\);_(* &quot;-&quot;??_);_(@_)"/>
    </dxf>
    <dxf>
      <numFmt numFmtId="164" formatCode="_(* #,##0.00_);_(* \(#,##0.00\);_(* &quot;-&quot;??_);_(@_)"/>
    </dxf>
    <dxf>
      <font>
        <b/>
        <color theme="1"/>
      </font>
      <fill>
        <patternFill>
          <bgColor rgb="FFEDECE8"/>
        </patternFill>
      </fill>
      <border diagonalUp="0" diagonalDown="0">
        <left/>
        <right/>
        <top/>
        <bottom/>
        <vertical/>
        <horizontal/>
      </border>
    </dxf>
    <dxf>
      <font>
        <color theme="1"/>
      </font>
      <fill>
        <patternFill>
          <bgColor rgb="FFEDECE8"/>
        </patternFill>
      </fill>
      <border diagonalUp="0" diagonalDown="0">
        <left/>
        <right/>
        <top/>
        <bottom/>
        <vertical/>
        <horizontal/>
      </border>
    </dxf>
    <dxf>
      <font>
        <b/>
        <i val="0"/>
      </font>
    </dxf>
    <dxf>
      <fill>
        <patternFill>
          <bgColor rgb="FFEDECE8"/>
        </patternFill>
      </fill>
    </dxf>
    <dxf>
      <font>
        <b/>
        <color theme="1"/>
      </font>
      <border>
        <bottom style="thin">
          <color theme="8"/>
        </bottom>
        <vertical/>
        <horizontal/>
      </border>
    </dxf>
    <dxf>
      <font>
        <color theme="1"/>
      </font>
      <fill>
        <patternFill>
          <bgColor theme="8" tint="0.39994506668294322"/>
        </patternFill>
      </fill>
      <border>
        <left style="thin">
          <color theme="8"/>
        </left>
        <right style="thin">
          <color theme="8"/>
        </right>
        <top style="thin">
          <color theme="8"/>
        </top>
        <bottom style="thin">
          <color theme="8"/>
        </bottom>
        <vertical/>
        <horizontal/>
      </border>
    </dxf>
  </dxfs>
  <tableStyles count="3" defaultTableStyle="TableStyleMedium2" defaultPivotStyle="PivotStyleLight16">
    <tableStyle name="Purple Custom" pivot="0" table="0" count="10" xr9:uid="{0EACE210-BA17-4024-A94C-5830887E0F85}">
      <tableStyleElement type="wholeTable" dxfId="1083"/>
      <tableStyleElement type="headerRow" dxfId="1082"/>
    </tableStyle>
    <tableStyle name="Slicer Style 1" pivot="0" table="0" count="4" xr9:uid="{0365B186-EC48-400F-8724-DDBBC59621EE}">
      <tableStyleElement type="wholeTable" dxfId="1081"/>
      <tableStyleElement type="headerRow" dxfId="1080"/>
    </tableStyle>
    <tableStyle name="SlicerStyleLight1 2" pivot="0" table="0" count="10" xr9:uid="{D1198EAD-4448-43A0-AEA2-29F8A13B6635}">
      <tableStyleElement type="wholeTable" dxfId="1079"/>
      <tableStyleElement type="headerRow" dxfId="1078"/>
    </tableStyle>
  </tableStyles>
  <colors>
    <mruColors>
      <color rgb="FFFB93EA"/>
      <color rgb="FF101322"/>
      <color rgb="FF0F172A"/>
      <color rgb="FFF5F4F2"/>
      <color rgb="FFE8E8E8"/>
      <color rgb="FFEDECE8"/>
      <color rgb="FFD9D9D9"/>
      <color rgb="FF22D3EE"/>
      <color rgb="FF16A34A"/>
      <color rgb="FF06B6D4"/>
    </mruColors>
  </colors>
  <extLst>
    <ext xmlns:x14="http://schemas.microsoft.com/office/spreadsheetml/2009/9/main" uri="{46F421CA-312F-682f-3DD2-61675219B42D}">
      <x14:dxfs count="1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rgb="FF000000"/>
          </font>
          <fill>
            <patternFill patternType="solid">
              <fgColor auto="1"/>
              <bgColor theme="0" tint="-0.14996795556505021"/>
            </patternFill>
          </fill>
          <border diagonalUp="0" diagonalDown="0">
            <left/>
            <right/>
            <top/>
            <bottom/>
            <vertical/>
            <horizontal/>
          </border>
        </dxf>
        <dxf>
          <font>
            <b/>
            <i val="0"/>
            <color rgb="FF000000"/>
          </font>
          <fill>
            <patternFill patternType="solid">
              <fgColor auto="1"/>
              <bgColor theme="0" tint="-0.14996795556505021"/>
            </patternFill>
          </fill>
          <border diagonalUp="0" diagonalDown="0">
            <left/>
            <right/>
            <top/>
            <bottom/>
            <vertical/>
            <horizontal/>
          </border>
        </dxf>
        <dxf>
          <font>
            <color rgb="FF828282"/>
          </font>
          <fill>
            <patternFill patternType="solid">
              <fgColor theme="4" tint="0.79995117038483843"/>
              <bgColor rgb="FF22D3EE"/>
            </patternFill>
          </fill>
          <border diagonalUp="0" diagonalDown="0">
            <left/>
            <right/>
            <top/>
            <bottom/>
            <vertical/>
            <horizontal/>
          </border>
        </dxf>
        <dxf>
          <font>
            <color rgb="FF000000"/>
          </font>
          <fill>
            <patternFill patternType="solid">
              <fgColor theme="4" tint="0.59999389629810485"/>
              <bgColor rgb="FF22D3EE"/>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14996795556505021"/>
            </patternFill>
          </fill>
          <border diagonalUp="0" diagonalDown="0">
            <left/>
            <right/>
            <top/>
            <bottom/>
            <vertical/>
            <horizontal/>
          </border>
        </dxf>
        <dxf>
          <fill>
            <patternFill patternType="none">
              <fgColor indexed="64"/>
              <bgColor auto="1"/>
            </patternFill>
          </fill>
        </dxf>
        <dxf>
          <fill>
            <patternFill>
              <bgColor theme="2"/>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Purple Custom">
          <x14:slicerStyleElements>
            <x14:slicerStyleElement type="unselectedItemWithData" dxfId="17"/>
            <x14:slicerStyleElement type="unselectedItemWithNoData" dxfId="16"/>
            <x14:slicerStyleElement type="selectedItemWithData" dxfId="15"/>
            <x14:slicerStyleElement type="selectedItemWithNoData" dxfId="14"/>
            <x14:slicerStyleElement type="hoveredUnselectedItemWithData" dxfId="13"/>
            <x14:slicerStyleElement type="hoveredSelectedItemWithData" dxfId="12"/>
            <x14:slicerStyleElement type="hoveredUnselectedItemWithNoData" dxfId="11"/>
            <x14:slicerStyleElement type="hoveredSelectedItemWithNoData" dxfId="10"/>
          </x14:slicerStyleElements>
        </x14:slicerStyle>
        <x14:slicerStyle name="Slicer Style 1">
          <x14:slicerStyleElements>
            <x14:slicerStyleElement type="selectedItemWithData" dxfId="9"/>
            <x14:slicerStyleElement type="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7.xml"/><Relationship Id="rId21" Type="http://schemas.openxmlformats.org/officeDocument/2006/relationships/pivotCacheDefinition" Target="pivotCache/pivotCacheDefinition12.xml"/><Relationship Id="rId42" Type="http://schemas.openxmlformats.org/officeDocument/2006/relationships/pivotCacheDefinition" Target="pivotCache/pivotCacheDefinition33.xml"/><Relationship Id="rId47" Type="http://schemas.microsoft.com/office/2007/relationships/slicerCache" Target="slicerCaches/slicerCache4.xml"/><Relationship Id="rId63" Type="http://schemas.openxmlformats.org/officeDocument/2006/relationships/customXml" Target="../customXml/item9.xml"/><Relationship Id="rId68" Type="http://schemas.openxmlformats.org/officeDocument/2006/relationships/customXml" Target="../customXml/item14.xml"/><Relationship Id="rId84" Type="http://schemas.openxmlformats.org/officeDocument/2006/relationships/customXml" Target="../customXml/item30.xml"/><Relationship Id="rId89" Type="http://schemas.openxmlformats.org/officeDocument/2006/relationships/customXml" Target="../customXml/item35.xml"/><Relationship Id="rId16" Type="http://schemas.openxmlformats.org/officeDocument/2006/relationships/pivotCacheDefinition" Target="pivotCache/pivotCacheDefinition7.xml"/><Relationship Id="rId107" Type="http://schemas.openxmlformats.org/officeDocument/2006/relationships/customXml" Target="../customXml/item53.xml"/><Relationship Id="rId11" Type="http://schemas.openxmlformats.org/officeDocument/2006/relationships/pivotCacheDefinition" Target="pivotCache/pivotCacheDefinition2.xml"/><Relationship Id="rId32" Type="http://schemas.openxmlformats.org/officeDocument/2006/relationships/pivotCacheDefinition" Target="pivotCache/pivotCacheDefinition23.xml"/><Relationship Id="rId37" Type="http://schemas.openxmlformats.org/officeDocument/2006/relationships/pivotCacheDefinition" Target="pivotCache/pivotCacheDefinition28.xml"/><Relationship Id="rId53" Type="http://schemas.openxmlformats.org/officeDocument/2006/relationships/powerPivotData" Target="model/item.data"/><Relationship Id="rId58" Type="http://schemas.openxmlformats.org/officeDocument/2006/relationships/customXml" Target="../customXml/item4.xml"/><Relationship Id="rId74" Type="http://schemas.openxmlformats.org/officeDocument/2006/relationships/customXml" Target="../customXml/item20.xml"/><Relationship Id="rId79" Type="http://schemas.openxmlformats.org/officeDocument/2006/relationships/customXml" Target="../customXml/item25.xml"/><Relationship Id="rId102" Type="http://schemas.openxmlformats.org/officeDocument/2006/relationships/customXml" Target="../customXml/item48.xml"/><Relationship Id="rId5" Type="http://schemas.openxmlformats.org/officeDocument/2006/relationships/worksheet" Target="worksheets/sheet5.xml"/><Relationship Id="rId90" Type="http://schemas.openxmlformats.org/officeDocument/2006/relationships/customXml" Target="../customXml/item36.xml"/><Relationship Id="rId95" Type="http://schemas.openxmlformats.org/officeDocument/2006/relationships/customXml" Target="../customXml/item41.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43" Type="http://schemas.openxmlformats.org/officeDocument/2006/relationships/pivotCacheDefinition" Target="pivotCache/pivotCacheDefinition34.xml"/><Relationship Id="rId48" Type="http://schemas.openxmlformats.org/officeDocument/2006/relationships/theme" Target="theme/theme1.xml"/><Relationship Id="rId64" Type="http://schemas.openxmlformats.org/officeDocument/2006/relationships/customXml" Target="../customXml/item10.xml"/><Relationship Id="rId69" Type="http://schemas.openxmlformats.org/officeDocument/2006/relationships/customXml" Target="../customXml/item15.xml"/><Relationship Id="rId80" Type="http://schemas.openxmlformats.org/officeDocument/2006/relationships/customXml" Target="../customXml/item26.xml"/><Relationship Id="rId85" Type="http://schemas.openxmlformats.org/officeDocument/2006/relationships/customXml" Target="../customXml/item31.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33" Type="http://schemas.openxmlformats.org/officeDocument/2006/relationships/pivotCacheDefinition" Target="pivotCache/pivotCacheDefinition24.xml"/><Relationship Id="rId38" Type="http://schemas.openxmlformats.org/officeDocument/2006/relationships/pivotCacheDefinition" Target="pivotCache/pivotCacheDefinition29.xml"/><Relationship Id="rId59" Type="http://schemas.openxmlformats.org/officeDocument/2006/relationships/customXml" Target="../customXml/item5.xml"/><Relationship Id="rId103" Type="http://schemas.openxmlformats.org/officeDocument/2006/relationships/customXml" Target="../customXml/item49.xml"/><Relationship Id="rId108" Type="http://schemas.openxmlformats.org/officeDocument/2006/relationships/customXml" Target="../customXml/item54.xml"/><Relationship Id="rId20" Type="http://schemas.openxmlformats.org/officeDocument/2006/relationships/pivotCacheDefinition" Target="pivotCache/pivotCacheDefinition11.xml"/><Relationship Id="rId41" Type="http://schemas.openxmlformats.org/officeDocument/2006/relationships/pivotCacheDefinition" Target="pivotCache/pivotCacheDefinition32.xml"/><Relationship Id="rId54" Type="http://schemas.openxmlformats.org/officeDocument/2006/relationships/calcChain" Target="calcChain.xml"/><Relationship Id="rId62" Type="http://schemas.openxmlformats.org/officeDocument/2006/relationships/customXml" Target="../customXml/item8.xml"/><Relationship Id="rId70" Type="http://schemas.openxmlformats.org/officeDocument/2006/relationships/customXml" Target="../customXml/item16.xml"/><Relationship Id="rId75" Type="http://schemas.openxmlformats.org/officeDocument/2006/relationships/customXml" Target="../customXml/item21.xml"/><Relationship Id="rId83" Type="http://schemas.openxmlformats.org/officeDocument/2006/relationships/customXml" Target="../customXml/item29.xml"/><Relationship Id="rId88" Type="http://schemas.openxmlformats.org/officeDocument/2006/relationships/customXml" Target="../customXml/item34.xml"/><Relationship Id="rId91" Type="http://schemas.openxmlformats.org/officeDocument/2006/relationships/customXml" Target="../customXml/item37.xml"/><Relationship Id="rId96" Type="http://schemas.openxmlformats.org/officeDocument/2006/relationships/customXml" Target="../customXml/item4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36" Type="http://schemas.openxmlformats.org/officeDocument/2006/relationships/pivotCacheDefinition" Target="pivotCache/pivotCacheDefinition27.xml"/><Relationship Id="rId49" Type="http://schemas.openxmlformats.org/officeDocument/2006/relationships/connections" Target="connections.xml"/><Relationship Id="rId57" Type="http://schemas.openxmlformats.org/officeDocument/2006/relationships/customXml" Target="../customXml/item3.xml"/><Relationship Id="rId106" Type="http://schemas.openxmlformats.org/officeDocument/2006/relationships/customXml" Target="../customXml/item52.xml"/><Relationship Id="rId10" Type="http://schemas.openxmlformats.org/officeDocument/2006/relationships/pivotCacheDefinition" Target="pivotCache/pivotCacheDefinition1.xml"/><Relationship Id="rId31" Type="http://schemas.openxmlformats.org/officeDocument/2006/relationships/pivotCacheDefinition" Target="pivotCache/pivotCacheDefinition22.xml"/><Relationship Id="rId44" Type="http://schemas.microsoft.com/office/2007/relationships/slicerCache" Target="slicerCaches/slicerCache1.xml"/><Relationship Id="rId52" Type="http://schemas.openxmlformats.org/officeDocument/2006/relationships/sheetMetadata" Target="metadata.xml"/><Relationship Id="rId60" Type="http://schemas.openxmlformats.org/officeDocument/2006/relationships/customXml" Target="../customXml/item6.xml"/><Relationship Id="rId65" Type="http://schemas.openxmlformats.org/officeDocument/2006/relationships/customXml" Target="../customXml/item11.xml"/><Relationship Id="rId73" Type="http://schemas.openxmlformats.org/officeDocument/2006/relationships/customXml" Target="../customXml/item19.xml"/><Relationship Id="rId78" Type="http://schemas.openxmlformats.org/officeDocument/2006/relationships/customXml" Target="../customXml/item24.xml"/><Relationship Id="rId81" Type="http://schemas.openxmlformats.org/officeDocument/2006/relationships/customXml" Target="../customXml/item27.xml"/><Relationship Id="rId86" Type="http://schemas.openxmlformats.org/officeDocument/2006/relationships/customXml" Target="../customXml/item32.xml"/><Relationship Id="rId94" Type="http://schemas.openxmlformats.org/officeDocument/2006/relationships/customXml" Target="../customXml/item40.xml"/><Relationship Id="rId99" Type="http://schemas.openxmlformats.org/officeDocument/2006/relationships/customXml" Target="../customXml/item45.xml"/><Relationship Id="rId101" Type="http://schemas.openxmlformats.org/officeDocument/2006/relationships/customXml" Target="../customXml/item47.xml"/><Relationship Id="rId4" Type="http://schemas.openxmlformats.org/officeDocument/2006/relationships/worksheet" Target="worksheets/sheet4.xml"/><Relationship Id="rId9" Type="http://schemas.openxmlformats.org/officeDocument/2006/relationships/externalLink" Target="externalLinks/externalLink1.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pivotCacheDefinition" Target="pivotCache/pivotCacheDefinition30.xml"/><Relationship Id="rId34" Type="http://schemas.openxmlformats.org/officeDocument/2006/relationships/pivotCacheDefinition" Target="pivotCache/pivotCacheDefinition25.xml"/><Relationship Id="rId50" Type="http://schemas.openxmlformats.org/officeDocument/2006/relationships/styles" Target="styles.xml"/><Relationship Id="rId55" Type="http://schemas.openxmlformats.org/officeDocument/2006/relationships/customXml" Target="../customXml/item1.xml"/><Relationship Id="rId76" Type="http://schemas.openxmlformats.org/officeDocument/2006/relationships/customXml" Target="../customXml/item22.xml"/><Relationship Id="rId97" Type="http://schemas.openxmlformats.org/officeDocument/2006/relationships/customXml" Target="../customXml/item43.xml"/><Relationship Id="rId104" Type="http://schemas.openxmlformats.org/officeDocument/2006/relationships/customXml" Target="../customXml/item50.xml"/><Relationship Id="rId7" Type="http://schemas.openxmlformats.org/officeDocument/2006/relationships/worksheet" Target="worksheets/sheet7.xml"/><Relationship Id="rId71" Type="http://schemas.openxmlformats.org/officeDocument/2006/relationships/customXml" Target="../customXml/item17.xml"/><Relationship Id="rId92" Type="http://schemas.openxmlformats.org/officeDocument/2006/relationships/customXml" Target="../customXml/item38.xml"/><Relationship Id="rId2" Type="http://schemas.openxmlformats.org/officeDocument/2006/relationships/worksheet" Target="worksheets/sheet2.xml"/><Relationship Id="rId29" Type="http://schemas.openxmlformats.org/officeDocument/2006/relationships/pivotCacheDefinition" Target="pivotCache/pivotCacheDefinition20.xml"/><Relationship Id="rId24" Type="http://schemas.openxmlformats.org/officeDocument/2006/relationships/pivotCacheDefinition" Target="pivotCache/pivotCacheDefinition15.xml"/><Relationship Id="rId40" Type="http://schemas.openxmlformats.org/officeDocument/2006/relationships/pivotCacheDefinition" Target="pivotCache/pivotCacheDefinition31.xml"/><Relationship Id="rId45" Type="http://schemas.microsoft.com/office/2007/relationships/slicerCache" Target="slicerCaches/slicerCache2.xml"/><Relationship Id="rId66" Type="http://schemas.openxmlformats.org/officeDocument/2006/relationships/customXml" Target="../customXml/item12.xml"/><Relationship Id="rId87" Type="http://schemas.openxmlformats.org/officeDocument/2006/relationships/customXml" Target="../customXml/item33.xml"/><Relationship Id="rId61" Type="http://schemas.openxmlformats.org/officeDocument/2006/relationships/customXml" Target="../customXml/item7.xml"/><Relationship Id="rId82" Type="http://schemas.openxmlformats.org/officeDocument/2006/relationships/customXml" Target="../customXml/item28.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30" Type="http://schemas.openxmlformats.org/officeDocument/2006/relationships/pivotCacheDefinition" Target="pivotCache/pivotCacheDefinition21.xml"/><Relationship Id="rId35" Type="http://schemas.openxmlformats.org/officeDocument/2006/relationships/pivotCacheDefinition" Target="pivotCache/pivotCacheDefinition26.xml"/><Relationship Id="rId56" Type="http://schemas.openxmlformats.org/officeDocument/2006/relationships/customXml" Target="../customXml/item2.xml"/><Relationship Id="rId77" Type="http://schemas.openxmlformats.org/officeDocument/2006/relationships/customXml" Target="../customXml/item23.xml"/><Relationship Id="rId100" Type="http://schemas.openxmlformats.org/officeDocument/2006/relationships/customXml" Target="../customXml/item46.xml"/><Relationship Id="rId105" Type="http://schemas.openxmlformats.org/officeDocument/2006/relationships/customXml" Target="../customXml/item51.xml"/><Relationship Id="rId8" Type="http://schemas.openxmlformats.org/officeDocument/2006/relationships/worksheet" Target="worksheets/sheet8.xml"/><Relationship Id="rId51" Type="http://schemas.openxmlformats.org/officeDocument/2006/relationships/sharedStrings" Target="sharedStrings.xml"/><Relationship Id="rId72" Type="http://schemas.openxmlformats.org/officeDocument/2006/relationships/customXml" Target="../customXml/item18.xml"/><Relationship Id="rId93" Type="http://schemas.openxmlformats.org/officeDocument/2006/relationships/customXml" Target="../customXml/item39.xml"/><Relationship Id="rId98" Type="http://schemas.openxmlformats.org/officeDocument/2006/relationships/customXml" Target="../customXml/item44.xml"/><Relationship Id="rId3" Type="http://schemas.openxmlformats.org/officeDocument/2006/relationships/worksheet" Target="worksheets/sheet3.xml"/><Relationship Id="rId25" Type="http://schemas.openxmlformats.org/officeDocument/2006/relationships/pivotCacheDefinition" Target="pivotCache/pivotCacheDefinition16.xml"/><Relationship Id="rId46" Type="http://schemas.microsoft.com/office/2007/relationships/slicerCache" Target="slicerCaches/slicerCache3.xml"/><Relationship Id="rId67"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9.xml"/><Relationship Id="rId1" Type="http://schemas.microsoft.com/office/2011/relationships/chartStyle" Target="style9.xml"/><Relationship Id="rId4" Type="http://schemas.openxmlformats.org/officeDocument/2006/relationships/chartUserShapes" Target="../drawings/drawing6.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gradFill>
                <a:gsLst>
                  <a:gs pos="17255">
                    <a:schemeClr val="accent5">
                      <a:lumMod val="20000"/>
                      <a:lumOff val="80000"/>
                    </a:schemeClr>
                  </a:gs>
                  <a:gs pos="0">
                    <a:schemeClr val="accent5">
                      <a:lumMod val="20000"/>
                      <a:lumOff val="80000"/>
                    </a:schemeClr>
                  </a:gs>
                  <a:gs pos="35000">
                    <a:schemeClr val="accent5">
                      <a:lumMod val="20000"/>
                      <a:lumOff val="80000"/>
                    </a:schemeClr>
                  </a:gs>
                  <a:gs pos="100000">
                    <a:schemeClr val="accent5">
                      <a:lumMod val="100000"/>
                    </a:schemeClr>
                  </a:gs>
                </a:gsLst>
                <a:path path="circle">
                  <a:fillToRect l="50000" t="-80000" r="50000" b="180000"/>
                </a:path>
              </a:gradFill>
              <a:ln w="19050">
                <a:solidFill>
                  <a:schemeClr val="lt1"/>
                </a:solidFill>
              </a:ln>
              <a:effectLst/>
            </c:spPr>
            <c:extLst>
              <c:ext xmlns:c16="http://schemas.microsoft.com/office/drawing/2014/chart" uri="{C3380CC4-5D6E-409C-BE32-E72D297353CC}">
                <c16:uniqueId val="{00000001-2947-46C2-993B-323082D231E9}"/>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2947-46C2-993B-323082D231E9}"/>
              </c:ext>
            </c:extLst>
          </c:dPt>
          <c:dPt>
            <c:idx val="2"/>
            <c:bubble3D val="0"/>
            <c:spPr>
              <a:solidFill>
                <a:srgbClr val="EDECE8"/>
              </a:solidFill>
              <a:ln w="19050">
                <a:solidFill>
                  <a:schemeClr val="lt1"/>
                </a:solidFill>
              </a:ln>
              <a:effectLst/>
            </c:spPr>
            <c:extLst>
              <c:ext xmlns:c16="http://schemas.microsoft.com/office/drawing/2014/chart" uri="{C3380CC4-5D6E-409C-BE32-E72D297353CC}">
                <c16:uniqueId val="{00000005-2947-46C2-993B-323082D231E9}"/>
              </c:ext>
            </c:extLst>
          </c:dPt>
          <c:dPt>
            <c:idx val="3"/>
            <c:bubble3D val="0"/>
            <c:spPr>
              <a:solidFill>
                <a:schemeClr val="tx1">
                  <a:lumMod val="95000"/>
                  <a:lumOff val="5000"/>
                </a:schemeClr>
              </a:solidFill>
              <a:ln w="19050">
                <a:solidFill>
                  <a:schemeClr val="lt1"/>
                </a:solidFill>
              </a:ln>
              <a:effectLst/>
            </c:spPr>
            <c:extLst>
              <c:ext xmlns:c16="http://schemas.microsoft.com/office/drawing/2014/chart" uri="{C3380CC4-5D6E-409C-BE32-E72D297353CC}">
                <c16:uniqueId val="{00000007-2947-46C2-993B-323082D231E9}"/>
              </c:ext>
            </c:extLst>
          </c:dPt>
          <c:cat>
            <c:strRef>
              <c:f>Analysis_Sheet!$I$144:$I$147</c:f>
              <c:strCache>
                <c:ptCount val="4"/>
                <c:pt idx="0">
                  <c:v>Likes</c:v>
                </c:pt>
                <c:pt idx="1">
                  <c:v>Saves</c:v>
                </c:pt>
                <c:pt idx="2">
                  <c:v>Shares</c:v>
                </c:pt>
                <c:pt idx="3">
                  <c:v>Comments</c:v>
                </c:pt>
              </c:strCache>
            </c:strRef>
          </c:cat>
          <c:val>
            <c:numRef>
              <c:f>Analysis_Sheet!$J$144:$J$147</c:f>
              <c:numCache>
                <c:formatCode>General</c:formatCode>
                <c:ptCount val="4"/>
                <c:pt idx="0">
                  <c:v>500759</c:v>
                </c:pt>
                <c:pt idx="1">
                  <c:v>26643</c:v>
                </c:pt>
                <c:pt idx="2">
                  <c:v>134888</c:v>
                </c:pt>
                <c:pt idx="3">
                  <c:v>88550</c:v>
                </c:pt>
              </c:numCache>
            </c:numRef>
          </c:val>
          <c:extLst>
            <c:ext xmlns:c16="http://schemas.microsoft.com/office/drawing/2014/chart" uri="{C3380CC4-5D6E-409C-BE32-E72D297353CC}">
              <c16:uniqueId val="{00000008-2947-46C2-993B-323082D231E9}"/>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1.6276348343918261E-2"/>
          <c:y val="0.33728202589208645"/>
          <c:w val="0.20438401310218077"/>
          <c:h val="0.62619624247937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[Social_Media_Analysis_Dashboard.xlsx]Analysis_Sheet!PivotTable15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17000">
                <a:srgbClr val="FB93EA">
                  <a:lumMod val="70000"/>
                  <a:lumOff val="30000"/>
                </a:srgbClr>
              </a:gs>
              <a:gs pos="83000">
                <a:schemeClr val="accent5">
                  <a:lumMod val="60000"/>
                  <a:lumOff val="40000"/>
                </a:schemeClr>
              </a:gs>
              <a:gs pos="100000">
                <a:schemeClr val="accent5">
                  <a:lumMod val="40000"/>
                  <a:lumOff val="6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99274864418303"/>
          <c:y val="3.2478885994730006E-2"/>
          <c:w val="0.84100722641835612"/>
          <c:h val="0.85457053871467326"/>
        </c:manualLayout>
      </c:layout>
      <c:barChart>
        <c:barDir val="bar"/>
        <c:grouping val="clustered"/>
        <c:varyColors val="0"/>
        <c:ser>
          <c:idx val="0"/>
          <c:order val="0"/>
          <c:tx>
            <c:strRef>
              <c:f>Analysis_Sheet!$J$109</c:f>
              <c:strCache>
                <c:ptCount val="1"/>
                <c:pt idx="0">
                  <c:v>Total</c:v>
                </c:pt>
              </c:strCache>
            </c:strRef>
          </c:tx>
          <c:spPr>
            <a:gradFill>
              <a:gsLst>
                <a:gs pos="17000">
                  <a:srgbClr val="FB93EA">
                    <a:lumMod val="70000"/>
                    <a:lumOff val="30000"/>
                  </a:srgbClr>
                </a:gs>
                <a:gs pos="83000">
                  <a:schemeClr val="accent5">
                    <a:lumMod val="60000"/>
                    <a:lumOff val="40000"/>
                  </a:schemeClr>
                </a:gs>
                <a:gs pos="100000">
                  <a:schemeClr val="accent5">
                    <a:lumMod val="40000"/>
                    <a:lumOff val="60000"/>
                  </a:schemeClr>
                </a:gs>
              </a:gsLst>
              <a:lin ang="5400000" scaled="1"/>
            </a:gradFill>
            <a:ln>
              <a:noFill/>
            </a:ln>
            <a:effectLst/>
          </c:spPr>
          <c:invertIfNegative val="0"/>
          <c:cat>
            <c:strRef>
              <c:f>Analysis_Sheet!$I$110:$I$113</c:f>
              <c:strCache>
                <c:ptCount val="4"/>
                <c:pt idx="0">
                  <c:v>Facebook</c:v>
                </c:pt>
                <c:pt idx="1">
                  <c:v>Twitter/X</c:v>
                </c:pt>
                <c:pt idx="2">
                  <c:v>Instagram</c:v>
                </c:pt>
                <c:pt idx="3">
                  <c:v>TikTok</c:v>
                </c:pt>
              </c:strCache>
            </c:strRef>
          </c:cat>
          <c:val>
            <c:numRef>
              <c:f>Analysis_Sheet!$J$110:$J$113</c:f>
              <c:numCache>
                <c:formatCode>_(* #,##0.00_);_(* \(#,##0.00\);_(* "-"??_);_(@_)</c:formatCode>
                <c:ptCount val="4"/>
                <c:pt idx="0">
                  <c:v>48978</c:v>
                </c:pt>
                <c:pt idx="1">
                  <c:v>97622</c:v>
                </c:pt>
                <c:pt idx="2">
                  <c:v>238072</c:v>
                </c:pt>
                <c:pt idx="3">
                  <c:v>486301</c:v>
                </c:pt>
              </c:numCache>
            </c:numRef>
          </c:val>
          <c:extLst>
            <c:ext xmlns:c16="http://schemas.microsoft.com/office/drawing/2014/chart" uri="{C3380CC4-5D6E-409C-BE32-E72D297353CC}">
              <c16:uniqueId val="{00000000-DBB7-40AF-858E-40CB18119EB6}"/>
            </c:ext>
          </c:extLst>
        </c:ser>
        <c:dLbls>
          <c:showLegendKey val="0"/>
          <c:showVal val="0"/>
          <c:showCatName val="0"/>
          <c:showSerName val="0"/>
          <c:showPercent val="0"/>
          <c:showBubbleSize val="0"/>
        </c:dLbls>
        <c:gapWidth val="182"/>
        <c:axId val="1507203343"/>
        <c:axId val="1507222543"/>
      </c:barChart>
      <c:catAx>
        <c:axId val="150720334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07222543"/>
        <c:crosses val="autoZero"/>
        <c:auto val="1"/>
        <c:lblAlgn val="ctr"/>
        <c:lblOffset val="100"/>
        <c:noMultiLvlLbl val="0"/>
      </c:catAx>
      <c:valAx>
        <c:axId val="1507222543"/>
        <c:scaling>
          <c:orientation val="minMax"/>
        </c:scaling>
        <c:delete val="1"/>
        <c:axPos val="b"/>
        <c:numFmt formatCode="_(* #,##0.00_);_(* \(#,##0.00\);_(* &quot;-&quot;??_);_(@_)" sourceLinked="1"/>
        <c:majorTickMark val="none"/>
        <c:minorTickMark val="none"/>
        <c:tickLblPos val="nextTo"/>
        <c:crossAx val="150720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[Social_Media_Analysis_Dashboard.xlsx]Analysis_Sheet!PivotTable2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a:gradFill>
              <a:gsLst>
                <a:gs pos="15000">
                  <a:srgbClr val="FB93EA"/>
                </a:gs>
                <a:gs pos="74000">
                  <a:schemeClr val="accent5">
                    <a:lumMod val="40000"/>
                    <a:lumOff val="60000"/>
                  </a:schemeClr>
                </a:gs>
                <a:gs pos="83000">
                  <a:schemeClr val="accent5">
                    <a:lumMod val="40000"/>
                    <a:lumOff val="60000"/>
                  </a:schemeClr>
                </a:gs>
                <a:gs pos="100000">
                  <a:schemeClr val="accent5">
                    <a:lumMod val="40000"/>
                    <a:lumOff val="6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Analysis_Sheet!$Q$123</c:f>
              <c:strCache>
                <c:ptCount val="1"/>
                <c:pt idx="0">
                  <c:v>Total</c:v>
                </c:pt>
              </c:strCache>
            </c:strRef>
          </c:tx>
          <c:spPr>
            <a:noFill/>
            <a:ln>
              <a:gradFill>
                <a:gsLst>
                  <a:gs pos="15000">
                    <a:srgbClr val="FB93EA"/>
                  </a:gs>
                  <a:gs pos="74000">
                    <a:schemeClr val="accent5">
                      <a:lumMod val="40000"/>
                      <a:lumOff val="60000"/>
                    </a:schemeClr>
                  </a:gs>
                  <a:gs pos="83000">
                    <a:schemeClr val="accent5">
                      <a:lumMod val="40000"/>
                      <a:lumOff val="60000"/>
                    </a:schemeClr>
                  </a:gs>
                  <a:gs pos="100000">
                    <a:schemeClr val="accent5">
                      <a:lumMod val="40000"/>
                      <a:lumOff val="60000"/>
                    </a:schemeClr>
                  </a:gs>
                </a:gsLst>
                <a:lin ang="5400000" scaled="1"/>
              </a:gradFill>
            </a:ln>
            <a:effectLst/>
          </c:spPr>
          <c:cat>
            <c:strRef>
              <c:f>Analysis_Sheet!$P$124:$P$135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Analysis_Sheet!$Q$124:$Q$135</c:f>
              <c:numCache>
                <c:formatCode>_(* #,##0.00_);_(* \(#,##0.00\);_(* "-"??_);_(@_)</c:formatCode>
                <c:ptCount val="12"/>
                <c:pt idx="0">
                  <c:v>8.6108379547708266E-2</c:v>
                </c:pt>
                <c:pt idx="1">
                  <c:v>7.6691342475930901E-2</c:v>
                </c:pt>
                <c:pt idx="2">
                  <c:v>7.9193127231236837E-2</c:v>
                </c:pt>
                <c:pt idx="3">
                  <c:v>9.8470800193347099E-2</c:v>
                </c:pt>
                <c:pt idx="4">
                  <c:v>8.7933099405374734E-2</c:v>
                </c:pt>
                <c:pt idx="5">
                  <c:v>0.1274646283364568</c:v>
                </c:pt>
                <c:pt idx="6">
                  <c:v>9.8533269793856973E-2</c:v>
                </c:pt>
                <c:pt idx="7">
                  <c:v>0.11303352590029063</c:v>
                </c:pt>
                <c:pt idx="8">
                  <c:v>7.2972056148205608E-2</c:v>
                </c:pt>
                <c:pt idx="9">
                  <c:v>8.8477369997762734E-2</c:v>
                </c:pt>
                <c:pt idx="10">
                  <c:v>7.3681750574956156E-2</c:v>
                </c:pt>
                <c:pt idx="11">
                  <c:v>8.317504944668748E-2</c:v>
                </c:pt>
              </c:numCache>
            </c:numRef>
          </c:val>
          <c:extLst>
            <c:ext xmlns:c16="http://schemas.microsoft.com/office/drawing/2014/chart" uri="{C3380CC4-5D6E-409C-BE32-E72D297353CC}">
              <c16:uniqueId val="{00000000-789A-4061-8591-BBC556E2C39B}"/>
            </c:ext>
          </c:extLst>
        </c:ser>
        <c:dLbls>
          <c:showLegendKey val="0"/>
          <c:showVal val="0"/>
          <c:showCatName val="0"/>
          <c:showSerName val="0"/>
          <c:showPercent val="0"/>
          <c:showBubbleSize val="0"/>
        </c:dLbls>
        <c:axId val="233482911"/>
        <c:axId val="233491551"/>
      </c:areaChart>
      <c:catAx>
        <c:axId val="233482911"/>
        <c:scaling>
          <c:orientation val="minMax"/>
        </c:scaling>
        <c:delete val="1"/>
        <c:axPos val="b"/>
        <c:numFmt formatCode="General" sourceLinked="1"/>
        <c:majorTickMark val="out"/>
        <c:minorTickMark val="none"/>
        <c:tickLblPos val="nextTo"/>
        <c:crossAx val="233491551"/>
        <c:crosses val="autoZero"/>
        <c:auto val="1"/>
        <c:lblAlgn val="ctr"/>
        <c:lblOffset val="100"/>
        <c:noMultiLvlLbl val="0"/>
      </c:catAx>
      <c:valAx>
        <c:axId val="233491551"/>
        <c:scaling>
          <c:orientation val="minMax"/>
        </c:scaling>
        <c:delete val="1"/>
        <c:axPos val="l"/>
        <c:numFmt formatCode="_(* #,##0.00_);_(* \(#,##0.00\);_(* &quot;-&quot;??_);_(@_)" sourceLinked="1"/>
        <c:majorTickMark val="none"/>
        <c:minorTickMark val="none"/>
        <c:tickLblPos val="nextTo"/>
        <c:crossAx val="2334829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[Social_Media_Analysis_Dashboard.xlsx]Analysis_Sheet!PivotTable12</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5">
                  <a:lumMod val="60000"/>
                  <a:lumOff val="40000"/>
                </a:schemeClr>
              </a:gs>
              <a:gs pos="74000">
                <a:schemeClr val="accent5">
                  <a:lumMod val="40000"/>
                  <a:lumOff val="60000"/>
                </a:schemeClr>
              </a:gs>
              <a:gs pos="83000">
                <a:schemeClr val="accent5">
                  <a:lumMod val="40000"/>
                  <a:lumOff val="60000"/>
                </a:schemeClr>
              </a:gs>
              <a:gs pos="100000">
                <a:schemeClr val="accent5">
                  <a:lumMod val="20000"/>
                  <a:lumOff val="8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15716589792096E-2"/>
          <c:y val="0.22128198352291373"/>
          <c:w val="0.7913279168413816"/>
          <c:h val="0.64349013765752794"/>
        </c:manualLayout>
      </c:layout>
      <c:areaChart>
        <c:grouping val="standard"/>
        <c:varyColors val="0"/>
        <c:ser>
          <c:idx val="0"/>
          <c:order val="0"/>
          <c:tx>
            <c:strRef>
              <c:f>Analysis_Sheet!$Q$140</c:f>
              <c:strCache>
                <c:ptCount val="1"/>
                <c:pt idx="0">
                  <c:v>Total</c:v>
                </c:pt>
              </c:strCache>
            </c:strRef>
          </c:tx>
          <c:spPr>
            <a:gradFill>
              <a:gsLst>
                <a:gs pos="0">
                  <a:schemeClr val="accent5">
                    <a:lumMod val="60000"/>
                    <a:lumOff val="40000"/>
                  </a:schemeClr>
                </a:gs>
                <a:gs pos="74000">
                  <a:schemeClr val="accent5">
                    <a:lumMod val="40000"/>
                    <a:lumOff val="60000"/>
                  </a:schemeClr>
                </a:gs>
                <a:gs pos="83000">
                  <a:schemeClr val="accent5">
                    <a:lumMod val="40000"/>
                    <a:lumOff val="60000"/>
                  </a:schemeClr>
                </a:gs>
                <a:gs pos="100000">
                  <a:schemeClr val="accent5">
                    <a:lumMod val="20000"/>
                    <a:lumOff val="8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cat>
            <c:strRef>
              <c:f>Analysis_Sheet!$P$141:$P$152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Analysis_Sheet!$Q$141:$Q$152</c:f>
              <c:numCache>
                <c:formatCode>_(* #,##0.00_);_(* \(#,##0.00\);_(* "-"??_);_(@_)</c:formatCode>
                <c:ptCount val="12"/>
                <c:pt idx="0">
                  <c:v>702</c:v>
                </c:pt>
                <c:pt idx="1">
                  <c:v>750</c:v>
                </c:pt>
                <c:pt idx="2">
                  <c:v>694</c:v>
                </c:pt>
                <c:pt idx="3">
                  <c:v>1085</c:v>
                </c:pt>
                <c:pt idx="4">
                  <c:v>1054</c:v>
                </c:pt>
                <c:pt idx="5">
                  <c:v>1147</c:v>
                </c:pt>
                <c:pt idx="6">
                  <c:v>939</c:v>
                </c:pt>
                <c:pt idx="7">
                  <c:v>305</c:v>
                </c:pt>
                <c:pt idx="8">
                  <c:v>913</c:v>
                </c:pt>
                <c:pt idx="9">
                  <c:v>684</c:v>
                </c:pt>
                <c:pt idx="10">
                  <c:v>570</c:v>
                </c:pt>
                <c:pt idx="11">
                  <c:v>1188</c:v>
                </c:pt>
              </c:numCache>
            </c:numRef>
          </c:val>
          <c:extLst>
            <c:ext xmlns:c16="http://schemas.microsoft.com/office/drawing/2014/chart" uri="{C3380CC4-5D6E-409C-BE32-E72D297353CC}">
              <c16:uniqueId val="{00000000-5481-44B1-95C0-FB3671F74D80}"/>
            </c:ext>
          </c:extLst>
        </c:ser>
        <c:dLbls>
          <c:showLegendKey val="0"/>
          <c:showVal val="0"/>
          <c:showCatName val="0"/>
          <c:showSerName val="0"/>
          <c:showPercent val="0"/>
          <c:showBubbleSize val="0"/>
        </c:dLbls>
        <c:axId val="1486106175"/>
        <c:axId val="1486103295"/>
      </c:areaChart>
      <c:catAx>
        <c:axId val="1486106175"/>
        <c:scaling>
          <c:orientation val="minMax"/>
        </c:scaling>
        <c:delete val="1"/>
        <c:axPos val="b"/>
        <c:numFmt formatCode="General" sourceLinked="1"/>
        <c:majorTickMark val="out"/>
        <c:minorTickMark val="none"/>
        <c:tickLblPos val="nextTo"/>
        <c:crossAx val="1486103295"/>
        <c:crosses val="autoZero"/>
        <c:auto val="1"/>
        <c:lblAlgn val="ctr"/>
        <c:lblOffset val="100"/>
        <c:noMultiLvlLbl val="0"/>
      </c:catAx>
      <c:valAx>
        <c:axId val="1486103295"/>
        <c:scaling>
          <c:orientation val="minMax"/>
        </c:scaling>
        <c:delete val="1"/>
        <c:axPos val="l"/>
        <c:numFmt formatCode="_(* #,##0.00_);_(* \(#,##0.00\);_(* &quot;-&quot;??_);_(@_)" sourceLinked="1"/>
        <c:majorTickMark val="none"/>
        <c:minorTickMark val="none"/>
        <c:tickLblPos val="nextTo"/>
        <c:crossAx val="14861061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[Social_Media_Analysis_Dashboard.xlsx]Analysis_Sheet!PivotTable19</c:name>
    <c:fmtId val="19"/>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Analysis_Sheet!$Q$155</c:f>
              <c:strCache>
                <c:ptCount val="1"/>
                <c:pt idx="0">
                  <c:v>Total</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Analysis_Sheet!$P$156:$P$167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Analysis_Sheet!$Q$156:$Q$167</c:f>
              <c:numCache>
                <c:formatCode>0.00%</c:formatCode>
                <c:ptCount val="12"/>
                <c:pt idx="0">
                  <c:v>6.5694275504749725E-2</c:v>
                </c:pt>
                <c:pt idx="1">
                  <c:v>5.1154168748070425E-2</c:v>
                </c:pt>
                <c:pt idx="2">
                  <c:v>6.2129610011546578E-2</c:v>
                </c:pt>
                <c:pt idx="3">
                  <c:v>6.8766686101819741E-2</c:v>
                </c:pt>
                <c:pt idx="4">
                  <c:v>6.810948045838762E-2</c:v>
                </c:pt>
                <c:pt idx="5">
                  <c:v>8.9114137824862605E-2</c:v>
                </c:pt>
                <c:pt idx="6">
                  <c:v>7.1933382828163278E-2</c:v>
                </c:pt>
                <c:pt idx="7">
                  <c:v>7.7092017518448172E-2</c:v>
                </c:pt>
                <c:pt idx="8">
                  <c:v>5.1775196002762321E-2</c:v>
                </c:pt>
                <c:pt idx="9">
                  <c:v>6.9029964593104523E-2</c:v>
                </c:pt>
                <c:pt idx="10">
                  <c:v>5.6676393851881342E-2</c:v>
                </c:pt>
                <c:pt idx="11">
                  <c:v>5.9789952599506958E-2</c:v>
                </c:pt>
              </c:numCache>
            </c:numRef>
          </c:val>
          <c:extLst>
            <c:ext xmlns:c16="http://schemas.microsoft.com/office/drawing/2014/chart" uri="{C3380CC4-5D6E-409C-BE32-E72D297353CC}">
              <c16:uniqueId val="{00000000-35BE-44B4-9AA4-0BD0BECFB87B}"/>
            </c:ext>
          </c:extLst>
        </c:ser>
        <c:dLbls>
          <c:showLegendKey val="0"/>
          <c:showVal val="0"/>
          <c:showCatName val="0"/>
          <c:showSerName val="0"/>
          <c:showPercent val="0"/>
          <c:showBubbleSize val="0"/>
        </c:dLbls>
        <c:gapWidth val="123"/>
        <c:overlap val="-27"/>
        <c:axId val="2088655424"/>
        <c:axId val="2088654944"/>
      </c:barChart>
      <c:catAx>
        <c:axId val="208865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654944"/>
        <c:crosses val="autoZero"/>
        <c:auto val="1"/>
        <c:lblAlgn val="ctr"/>
        <c:lblOffset val="100"/>
        <c:noMultiLvlLbl val="0"/>
      </c:catAx>
      <c:valAx>
        <c:axId val="2088654944"/>
        <c:scaling>
          <c:orientation val="minMax"/>
        </c:scaling>
        <c:delete val="1"/>
        <c:axPos val="l"/>
        <c:numFmt formatCode="0.00%" sourceLinked="1"/>
        <c:majorTickMark val="none"/>
        <c:minorTickMark val="none"/>
        <c:tickLblPos val="nextTo"/>
        <c:crossAx val="208865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[Social_Media_Analysis_Dashboard.xlsx]Analysis_Sheet!PivotTable20</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accent5">
                  <a:lumMod val="60000"/>
                  <a:lumOff val="40000"/>
                </a:schemeClr>
              </a:gs>
              <a:gs pos="74000">
                <a:schemeClr val="accent5">
                  <a:lumMod val="40000"/>
                  <a:lumOff val="60000"/>
                </a:schemeClr>
              </a:gs>
              <a:gs pos="83000">
                <a:schemeClr val="accent5">
                  <a:lumMod val="40000"/>
                  <a:lumOff val="60000"/>
                </a:schemeClr>
              </a:gs>
              <a:gs pos="100000">
                <a:schemeClr val="accent5">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1567350228342"/>
          <c:y val="0.15024391398071166"/>
          <c:w val="0.8050970683531864"/>
          <c:h val="0.82292681566558978"/>
        </c:manualLayout>
      </c:layout>
      <c:barChart>
        <c:barDir val="bar"/>
        <c:grouping val="clustered"/>
        <c:varyColors val="0"/>
        <c:ser>
          <c:idx val="0"/>
          <c:order val="0"/>
          <c:tx>
            <c:strRef>
              <c:f>Analysis_Sheet!$J$150</c:f>
              <c:strCache>
                <c:ptCount val="1"/>
                <c:pt idx="0">
                  <c:v>Total</c:v>
                </c:pt>
              </c:strCache>
            </c:strRef>
          </c:tx>
          <c:spPr>
            <a:gradFill>
              <a:gsLst>
                <a:gs pos="0">
                  <a:schemeClr val="accent5">
                    <a:lumMod val="60000"/>
                    <a:lumOff val="40000"/>
                  </a:schemeClr>
                </a:gs>
                <a:gs pos="74000">
                  <a:schemeClr val="accent5">
                    <a:lumMod val="40000"/>
                    <a:lumOff val="60000"/>
                  </a:schemeClr>
                </a:gs>
                <a:gs pos="83000">
                  <a:schemeClr val="accent5">
                    <a:lumMod val="40000"/>
                    <a:lumOff val="60000"/>
                  </a:schemeClr>
                </a:gs>
                <a:gs pos="100000">
                  <a:schemeClr val="accent5">
                    <a:lumMod val="60000"/>
                    <a:lumOff val="40000"/>
                  </a:schemeClr>
                </a:gs>
              </a:gsLst>
              <a:lin ang="5400000" scaled="1"/>
            </a:gradFill>
            <a:ln>
              <a:noFill/>
            </a:ln>
            <a:effectLst/>
          </c:spPr>
          <c:invertIfNegative val="0"/>
          <c:cat>
            <c:strRef>
              <c:f>Analysis_Sheet!$I$151:$I$154</c:f>
              <c:strCache>
                <c:ptCount val="4"/>
                <c:pt idx="0">
                  <c:v>Text</c:v>
                </c:pt>
                <c:pt idx="1">
                  <c:v>Carousel</c:v>
                </c:pt>
                <c:pt idx="2">
                  <c:v>Image</c:v>
                </c:pt>
                <c:pt idx="3">
                  <c:v>Video</c:v>
                </c:pt>
              </c:strCache>
            </c:strRef>
          </c:cat>
          <c:val>
            <c:numRef>
              <c:f>Analysis_Sheet!$J$151:$J$154</c:f>
              <c:numCache>
                <c:formatCode>_(* #,##0_);_(* \(#,##0\);_(* "-"??_);_(@_)</c:formatCode>
                <c:ptCount val="4"/>
                <c:pt idx="0">
                  <c:v>69</c:v>
                </c:pt>
                <c:pt idx="1">
                  <c:v>105</c:v>
                </c:pt>
                <c:pt idx="2">
                  <c:v>113</c:v>
                </c:pt>
                <c:pt idx="3">
                  <c:v>163</c:v>
                </c:pt>
              </c:numCache>
            </c:numRef>
          </c:val>
          <c:extLst>
            <c:ext xmlns:c16="http://schemas.microsoft.com/office/drawing/2014/chart" uri="{C3380CC4-5D6E-409C-BE32-E72D297353CC}">
              <c16:uniqueId val="{00000000-8545-4262-8E51-022BD310B292}"/>
            </c:ext>
          </c:extLst>
        </c:ser>
        <c:dLbls>
          <c:showLegendKey val="0"/>
          <c:showVal val="0"/>
          <c:showCatName val="0"/>
          <c:showSerName val="0"/>
          <c:showPercent val="0"/>
          <c:showBubbleSize val="0"/>
        </c:dLbls>
        <c:gapWidth val="182"/>
        <c:axId val="1930052383"/>
        <c:axId val="1930053823"/>
      </c:barChart>
      <c:catAx>
        <c:axId val="193005238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053823"/>
        <c:crosses val="autoZero"/>
        <c:auto val="1"/>
        <c:lblAlgn val="ctr"/>
        <c:lblOffset val="100"/>
        <c:noMultiLvlLbl val="0"/>
      </c:catAx>
      <c:valAx>
        <c:axId val="1930053823"/>
        <c:scaling>
          <c:orientation val="minMax"/>
        </c:scaling>
        <c:delete val="1"/>
        <c:axPos val="b"/>
        <c:numFmt formatCode="_(* #,##0_);_(* \(#,##0\);_(* &quot;-&quot;??_);_(@_)" sourceLinked="1"/>
        <c:majorTickMark val="none"/>
        <c:minorTickMark val="none"/>
        <c:tickLblPos val="nextTo"/>
        <c:crossAx val="1930052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[Social_Media_Analysis_Dashboard.xlsx]Analysis_Sheet!PivotTable4</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F172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5F4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2901300244694203"/>
          <c:w val="0.79323053368328944"/>
          <c:h val="0.66395826175969475"/>
        </c:manualLayout>
      </c:layout>
      <c:barChart>
        <c:barDir val="col"/>
        <c:grouping val="clustered"/>
        <c:varyColors val="0"/>
        <c:ser>
          <c:idx val="0"/>
          <c:order val="0"/>
          <c:tx>
            <c:strRef>
              <c:f>Analysis_Sheet!$J$126</c:f>
              <c:strCache>
                <c:ptCount val="1"/>
                <c:pt idx="0">
                  <c:v>Total_Impressions</c:v>
                </c:pt>
              </c:strCache>
            </c:strRef>
          </c:tx>
          <c:spPr>
            <a:solidFill>
              <a:srgbClr val="0F172A"/>
            </a:solidFill>
            <a:ln>
              <a:noFill/>
            </a:ln>
            <a:effectLst/>
          </c:spPr>
          <c:invertIfNegative val="0"/>
          <c:cat>
            <c:strRef>
              <c:f>Analysis_Sheet!$I$127:$I$138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Analysis_Sheet!$J$127:$J$138</c:f>
              <c:numCache>
                <c:formatCode>_(* #,##0.00_);_(* \(#,##0.00\);_(* "-"??_);_(@_)</c:formatCode>
                <c:ptCount val="12"/>
                <c:pt idx="0">
                  <c:v>950372</c:v>
                </c:pt>
                <c:pt idx="1">
                  <c:v>1509398</c:v>
                </c:pt>
                <c:pt idx="2">
                  <c:v>797639</c:v>
                </c:pt>
                <c:pt idx="3">
                  <c:v>1303480</c:v>
                </c:pt>
                <c:pt idx="4">
                  <c:v>1290349</c:v>
                </c:pt>
                <c:pt idx="5">
                  <c:v>1513486</c:v>
                </c:pt>
                <c:pt idx="6">
                  <c:v>1115268</c:v>
                </c:pt>
                <c:pt idx="7">
                  <c:v>700747</c:v>
                </c:pt>
                <c:pt idx="8">
                  <c:v>984680</c:v>
                </c:pt>
                <c:pt idx="9">
                  <c:v>704665</c:v>
                </c:pt>
                <c:pt idx="10">
                  <c:v>595239</c:v>
                </c:pt>
                <c:pt idx="11">
                  <c:v>1702092</c:v>
                </c:pt>
              </c:numCache>
            </c:numRef>
          </c:val>
          <c:extLst>
            <c:ext xmlns:c16="http://schemas.microsoft.com/office/drawing/2014/chart" uri="{C3380CC4-5D6E-409C-BE32-E72D297353CC}">
              <c16:uniqueId val="{00000000-18DA-470B-B831-E45BECE5F5D1}"/>
            </c:ext>
          </c:extLst>
        </c:ser>
        <c:ser>
          <c:idx val="1"/>
          <c:order val="1"/>
          <c:tx>
            <c:strRef>
              <c:f>Analysis_Sheet!$K$126</c:f>
              <c:strCache>
                <c:ptCount val="1"/>
                <c:pt idx="0">
                  <c:v>Total_Reach</c:v>
                </c:pt>
              </c:strCache>
            </c:strRef>
          </c:tx>
          <c:spPr>
            <a:solidFill>
              <a:srgbClr val="F5F4F2"/>
            </a:solidFill>
            <a:ln>
              <a:noFill/>
            </a:ln>
            <a:effectLst/>
          </c:spPr>
          <c:invertIfNegative val="0"/>
          <c:cat>
            <c:strRef>
              <c:f>Analysis_Sheet!$I$127:$I$138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Analysis_Sheet!$K$127:$K$138</c:f>
              <c:numCache>
                <c:formatCode>_(* #,##0.00_);_(* \(#,##0.00\);_(* "-"??_);_(@_)</c:formatCode>
                <c:ptCount val="12"/>
                <c:pt idx="0">
                  <c:v>725063</c:v>
                </c:pt>
                <c:pt idx="1">
                  <c:v>1006789</c:v>
                </c:pt>
                <c:pt idx="2">
                  <c:v>625774</c:v>
                </c:pt>
                <c:pt idx="3">
                  <c:v>910280</c:v>
                </c:pt>
                <c:pt idx="4">
                  <c:v>999453</c:v>
                </c:pt>
                <c:pt idx="5">
                  <c:v>1058121</c:v>
                </c:pt>
                <c:pt idx="6">
                  <c:v>814192</c:v>
                </c:pt>
                <c:pt idx="7">
                  <c:v>477929</c:v>
                </c:pt>
                <c:pt idx="8">
                  <c:v>698651</c:v>
                </c:pt>
                <c:pt idx="9">
                  <c:v>549779</c:v>
                </c:pt>
                <c:pt idx="10">
                  <c:v>457861</c:v>
                </c:pt>
                <c:pt idx="11">
                  <c:v>1223540</c:v>
                </c:pt>
              </c:numCache>
            </c:numRef>
          </c:val>
          <c:extLst>
            <c:ext xmlns:c16="http://schemas.microsoft.com/office/drawing/2014/chart" uri="{C3380CC4-5D6E-409C-BE32-E72D297353CC}">
              <c16:uniqueId val="{00000001-18DA-470B-B831-E45BECE5F5D1}"/>
            </c:ext>
          </c:extLst>
        </c:ser>
        <c:dLbls>
          <c:showLegendKey val="0"/>
          <c:showVal val="0"/>
          <c:showCatName val="0"/>
          <c:showSerName val="0"/>
          <c:showPercent val="0"/>
          <c:showBubbleSize val="0"/>
        </c:dLbls>
        <c:gapWidth val="75"/>
        <c:axId val="1341716512"/>
        <c:axId val="1341712192"/>
      </c:barChart>
      <c:catAx>
        <c:axId val="134171651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0F172A"/>
                </a:solidFill>
                <a:latin typeface="+mn-lt"/>
                <a:ea typeface="+mn-ea"/>
                <a:cs typeface="+mn-cs"/>
              </a:defRPr>
            </a:pPr>
            <a:endParaRPr lang="en-US"/>
          </a:p>
        </c:txPr>
        <c:crossAx val="1341712192"/>
        <c:crosses val="autoZero"/>
        <c:auto val="1"/>
        <c:lblAlgn val="ctr"/>
        <c:lblOffset val="100"/>
        <c:noMultiLvlLbl val="0"/>
      </c:catAx>
      <c:valAx>
        <c:axId val="1341712192"/>
        <c:scaling>
          <c:orientation val="minMax"/>
        </c:scaling>
        <c:delete val="1"/>
        <c:axPos val="l"/>
        <c:numFmt formatCode="_(* #,##0.00_);_(* \(#,##0.00\);_(* &quot;-&quot;??_);_(@_)" sourceLinked="1"/>
        <c:majorTickMark val="out"/>
        <c:minorTickMark val="none"/>
        <c:tickLblPos val="nextTo"/>
        <c:crossAx val="1341716512"/>
        <c:crosses val="autoZero"/>
        <c:crossBetween val="between"/>
      </c:valAx>
      <c:spPr>
        <a:noFill/>
        <a:ln>
          <a:noFill/>
        </a:ln>
        <a:effectLst/>
      </c:spPr>
    </c:plotArea>
    <c:legend>
      <c:legendPos val="r"/>
      <c:layout>
        <c:manualLayout>
          <c:xMode val="edge"/>
          <c:yMode val="edge"/>
          <c:x val="0.36545275590551185"/>
          <c:y val="0.25026029433417235"/>
          <c:w val="0.38454724409448826"/>
          <c:h val="0.22678384878038524"/>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10132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[Social_Media_Analysis_Dashboard.xlsx]Analysis_Sheet!PivotTable22</c:name>
    <c:fmtId val="19"/>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a:gsLst>
              <a:gs pos="0">
                <a:schemeClr val="accent5">
                  <a:lumMod val="60000"/>
                  <a:lumOff val="40000"/>
                </a:schemeClr>
              </a:gs>
              <a:gs pos="74000">
                <a:schemeClr val="accent5">
                  <a:lumMod val="40000"/>
                  <a:lumOff val="60000"/>
                </a:schemeClr>
              </a:gs>
              <a:gs pos="83000">
                <a:schemeClr val="accent5">
                  <a:lumMod val="40000"/>
                  <a:lumOff val="60000"/>
                </a:schemeClr>
              </a:gs>
              <a:gs pos="100000">
                <a:schemeClr val="accent5">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rgbClr val="A02B93">
                  <a:lumMod val="60000"/>
                  <a:lumOff val="40000"/>
                </a:srgbClr>
              </a:gs>
              <a:gs pos="74000">
                <a:srgbClr val="A02B93">
                  <a:lumMod val="40000"/>
                  <a:lumOff val="60000"/>
                </a:srgbClr>
              </a:gs>
              <a:gs pos="83000">
                <a:srgbClr val="A02B93">
                  <a:lumMod val="40000"/>
                  <a:lumOff val="60000"/>
                </a:srgbClr>
              </a:gs>
              <a:gs pos="100000">
                <a:srgbClr val="A02B93">
                  <a:lumMod val="60000"/>
                  <a:lumOff val="40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1373578302712"/>
          <c:y val="0.19907407407407407"/>
          <c:w val="0.60386264216972874"/>
          <c:h val="0.67129629629629628"/>
        </c:manualLayout>
      </c:layout>
      <c:barChart>
        <c:barDir val="bar"/>
        <c:grouping val="clustered"/>
        <c:varyColors val="0"/>
        <c:ser>
          <c:idx val="0"/>
          <c:order val="0"/>
          <c:tx>
            <c:strRef>
              <c:f>Analysis_Sheet!$J$165</c:f>
              <c:strCache>
                <c:ptCount val="1"/>
                <c:pt idx="0">
                  <c:v>Sum of Followers_Gained</c:v>
                </c:pt>
              </c:strCache>
            </c:strRef>
          </c:tx>
          <c:spPr>
            <a:gradFill>
              <a:gsLst>
                <a:gs pos="0">
                  <a:schemeClr val="accent5">
                    <a:lumMod val="60000"/>
                    <a:lumOff val="40000"/>
                  </a:schemeClr>
                </a:gs>
                <a:gs pos="74000">
                  <a:schemeClr val="accent5">
                    <a:lumMod val="40000"/>
                    <a:lumOff val="60000"/>
                  </a:schemeClr>
                </a:gs>
                <a:gs pos="83000">
                  <a:schemeClr val="accent5">
                    <a:lumMod val="40000"/>
                    <a:lumOff val="60000"/>
                  </a:schemeClr>
                </a:gs>
                <a:gs pos="100000">
                  <a:schemeClr val="accent5">
                    <a:lumMod val="60000"/>
                    <a:lumOff val="40000"/>
                  </a:schemeClr>
                </a:gs>
              </a:gsLst>
              <a:lin ang="5400000" scaled="1"/>
            </a:gradFill>
            <a:ln>
              <a:noFill/>
            </a:ln>
            <a:effectLst/>
          </c:spPr>
          <c:invertIfNegative val="0"/>
          <c:cat>
            <c:strRef>
              <c:f>Analysis_Sheet!$I$166:$I$171</c:f>
              <c:strCache>
                <c:ptCount val="6"/>
                <c:pt idx="0">
                  <c:v>Back to School</c:v>
                </c:pt>
                <c:pt idx="1">
                  <c:v>Fall Collection</c:v>
                </c:pt>
                <c:pt idx="2">
                  <c:v>Holiday Magic</c:v>
                </c:pt>
                <c:pt idx="3">
                  <c:v>New Year Reset</c:v>
                </c:pt>
                <c:pt idx="4">
                  <c:v>Spring Launch</c:v>
                </c:pt>
                <c:pt idx="5">
                  <c:v>Summer Vibes</c:v>
                </c:pt>
              </c:strCache>
            </c:strRef>
          </c:cat>
          <c:val>
            <c:numRef>
              <c:f>Analysis_Sheet!$J$166:$J$171</c:f>
              <c:numCache>
                <c:formatCode>_(* #,##0_);_(* \(#,##0\);_(* "-"??_);_(@_)</c:formatCode>
                <c:ptCount val="6"/>
                <c:pt idx="0">
                  <c:v>913</c:v>
                </c:pt>
                <c:pt idx="1">
                  <c:v>1254</c:v>
                </c:pt>
                <c:pt idx="2">
                  <c:v>1188</c:v>
                </c:pt>
                <c:pt idx="3">
                  <c:v>1452</c:v>
                </c:pt>
                <c:pt idx="4">
                  <c:v>2833</c:v>
                </c:pt>
                <c:pt idx="5">
                  <c:v>2391</c:v>
                </c:pt>
              </c:numCache>
            </c:numRef>
          </c:val>
          <c:extLst>
            <c:ext xmlns:c16="http://schemas.microsoft.com/office/drawing/2014/chart" uri="{C3380CC4-5D6E-409C-BE32-E72D297353CC}">
              <c16:uniqueId val="{00000000-482C-488A-ADBA-933E54A0AAC2}"/>
            </c:ext>
          </c:extLst>
        </c:ser>
        <c:ser>
          <c:idx val="1"/>
          <c:order val="1"/>
          <c:tx>
            <c:strRef>
              <c:f>Analysis_Sheet!$K$165</c:f>
              <c:strCache>
                <c:ptCount val="1"/>
                <c:pt idx="0">
                  <c:v>Total_Engagement</c:v>
                </c:pt>
              </c:strCache>
            </c:strRef>
          </c:tx>
          <c:spPr>
            <a:gradFill>
              <a:gsLst>
                <a:gs pos="0">
                  <a:srgbClr val="A02B93">
                    <a:lumMod val="60000"/>
                    <a:lumOff val="40000"/>
                  </a:srgbClr>
                </a:gs>
                <a:gs pos="74000">
                  <a:srgbClr val="A02B93">
                    <a:lumMod val="40000"/>
                    <a:lumOff val="60000"/>
                  </a:srgbClr>
                </a:gs>
                <a:gs pos="83000">
                  <a:srgbClr val="A02B93">
                    <a:lumMod val="40000"/>
                    <a:lumOff val="60000"/>
                  </a:srgbClr>
                </a:gs>
                <a:gs pos="100000">
                  <a:srgbClr val="A02B93">
                    <a:lumMod val="60000"/>
                    <a:lumOff val="40000"/>
                  </a:srgbClr>
                </a:gs>
              </a:gsLst>
              <a:lin ang="5400000" scaled="1"/>
            </a:gradFill>
            <a:ln>
              <a:noFill/>
            </a:ln>
            <a:effectLst/>
          </c:spPr>
          <c:invertIfNegative val="0"/>
          <c:cat>
            <c:strRef>
              <c:f>Analysis_Sheet!$I$166:$I$171</c:f>
              <c:strCache>
                <c:ptCount val="6"/>
                <c:pt idx="0">
                  <c:v>Back to School</c:v>
                </c:pt>
                <c:pt idx="1">
                  <c:v>Fall Collection</c:v>
                </c:pt>
                <c:pt idx="2">
                  <c:v>Holiday Magic</c:v>
                </c:pt>
                <c:pt idx="3">
                  <c:v>New Year Reset</c:v>
                </c:pt>
                <c:pt idx="4">
                  <c:v>Spring Launch</c:v>
                </c:pt>
                <c:pt idx="5">
                  <c:v>Summer Vibes</c:v>
                </c:pt>
              </c:strCache>
            </c:strRef>
          </c:cat>
          <c:val>
            <c:numRef>
              <c:f>Analysis_Sheet!$K$166:$K$171</c:f>
              <c:numCache>
                <c:formatCode>_(* #,##0_);_(* \(#,##0\);_(* "-"??_);_(@_)</c:formatCode>
                <c:ptCount val="6"/>
                <c:pt idx="0">
                  <c:v>50982</c:v>
                </c:pt>
                <c:pt idx="1">
                  <c:v>82379</c:v>
                </c:pt>
                <c:pt idx="2">
                  <c:v>101768</c:v>
                </c:pt>
                <c:pt idx="3">
                  <c:v>139646</c:v>
                </c:pt>
                <c:pt idx="4">
                  <c:v>227078</c:v>
                </c:pt>
                <c:pt idx="5">
                  <c:v>269120</c:v>
                </c:pt>
              </c:numCache>
            </c:numRef>
          </c:val>
          <c:extLst>
            <c:ext xmlns:c16="http://schemas.microsoft.com/office/drawing/2014/chart" uri="{C3380CC4-5D6E-409C-BE32-E72D297353CC}">
              <c16:uniqueId val="{00000005-482C-488A-ADBA-933E54A0AAC2}"/>
            </c:ext>
          </c:extLst>
        </c:ser>
        <c:dLbls>
          <c:showLegendKey val="0"/>
          <c:showVal val="0"/>
          <c:showCatName val="0"/>
          <c:showSerName val="0"/>
          <c:showPercent val="0"/>
          <c:showBubbleSize val="0"/>
        </c:dLbls>
        <c:gapWidth val="182"/>
        <c:axId val="233490591"/>
        <c:axId val="233491551"/>
      </c:barChart>
      <c:catAx>
        <c:axId val="233490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233491551"/>
        <c:crosses val="autoZero"/>
        <c:auto val="1"/>
        <c:lblAlgn val="ctr"/>
        <c:lblOffset val="100"/>
        <c:noMultiLvlLbl val="0"/>
      </c:catAx>
      <c:valAx>
        <c:axId val="233491551"/>
        <c:scaling>
          <c:orientation val="minMax"/>
        </c:scaling>
        <c:delete val="1"/>
        <c:axPos val="b"/>
        <c:numFmt formatCode="_(* #,##0_);_(* \(#,##0\);_(* &quot;-&quot;??_);_(@_)" sourceLinked="1"/>
        <c:majorTickMark val="none"/>
        <c:minorTickMark val="none"/>
        <c:tickLblPos val="nextTo"/>
        <c:crossAx val="23349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[Social_Media_Analysis_Dashboard.xlsx]Analysis_Sheet!PivotTable23</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rgbClr val="A02B93">
                  <a:lumMod val="60000"/>
                  <a:lumOff val="40000"/>
                </a:srgbClr>
              </a:gs>
              <a:gs pos="74000">
                <a:srgbClr val="A02B93">
                  <a:lumMod val="40000"/>
                  <a:lumOff val="60000"/>
                </a:srgbClr>
              </a:gs>
              <a:gs pos="83000">
                <a:srgbClr val="A02B93">
                  <a:lumMod val="40000"/>
                  <a:lumOff val="60000"/>
                </a:srgbClr>
              </a:gs>
              <a:gs pos="100000">
                <a:srgbClr val="A02B93">
                  <a:lumMod val="60000"/>
                  <a:lumOff val="40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44225721784777"/>
          <c:y val="0.16666666666666666"/>
          <c:w val="0.5538910761154856"/>
          <c:h val="0.54166666666666663"/>
        </c:manualLayout>
      </c:layout>
      <c:barChart>
        <c:barDir val="bar"/>
        <c:grouping val="clustered"/>
        <c:varyColors val="0"/>
        <c:ser>
          <c:idx val="0"/>
          <c:order val="0"/>
          <c:tx>
            <c:strRef>
              <c:f>Analysis_Sheet!$J$174</c:f>
              <c:strCache>
                <c:ptCount val="1"/>
                <c:pt idx="0">
                  <c:v>Count of Is_Boosted</c:v>
                </c:pt>
              </c:strCache>
            </c:strRef>
          </c:tx>
          <c:spPr>
            <a:solidFill>
              <a:schemeClr val="accent1"/>
            </a:solidFill>
            <a:ln>
              <a:noFill/>
            </a:ln>
            <a:effectLst/>
          </c:spPr>
          <c:invertIfNegative val="0"/>
          <c:cat>
            <c:strRef>
              <c:f>Analysis_Sheet!$I$175:$I$176</c:f>
              <c:strCache>
                <c:ptCount val="2"/>
                <c:pt idx="0">
                  <c:v>No</c:v>
                </c:pt>
                <c:pt idx="1">
                  <c:v>Yes</c:v>
                </c:pt>
              </c:strCache>
            </c:strRef>
          </c:cat>
          <c:val>
            <c:numRef>
              <c:f>Analysis_Sheet!$J$175:$J$176</c:f>
              <c:numCache>
                <c:formatCode>_(* #,##0.00_);_(* \(#,##0.00\);_(* "-"??_);_(@_)</c:formatCode>
                <c:ptCount val="2"/>
                <c:pt idx="0">
                  <c:v>315</c:v>
                </c:pt>
                <c:pt idx="1">
                  <c:v>135</c:v>
                </c:pt>
              </c:numCache>
            </c:numRef>
          </c:val>
          <c:extLst>
            <c:ext xmlns:c16="http://schemas.microsoft.com/office/drawing/2014/chart" uri="{C3380CC4-5D6E-409C-BE32-E72D297353CC}">
              <c16:uniqueId val="{00000000-2E56-4AA4-B2AF-7806E6E430F4}"/>
            </c:ext>
          </c:extLst>
        </c:ser>
        <c:ser>
          <c:idx val="1"/>
          <c:order val="1"/>
          <c:tx>
            <c:strRef>
              <c:f>Analysis_Sheet!$K$174</c:f>
              <c:strCache>
                <c:ptCount val="1"/>
                <c:pt idx="0">
                  <c:v>Total_Engagement</c:v>
                </c:pt>
              </c:strCache>
            </c:strRef>
          </c:tx>
          <c:spPr>
            <a:gradFill>
              <a:gsLst>
                <a:gs pos="0">
                  <a:srgbClr val="A02B93">
                    <a:lumMod val="60000"/>
                    <a:lumOff val="40000"/>
                  </a:srgbClr>
                </a:gs>
                <a:gs pos="74000">
                  <a:srgbClr val="A02B93">
                    <a:lumMod val="40000"/>
                    <a:lumOff val="60000"/>
                  </a:srgbClr>
                </a:gs>
                <a:gs pos="83000">
                  <a:srgbClr val="A02B93">
                    <a:lumMod val="40000"/>
                    <a:lumOff val="60000"/>
                  </a:srgbClr>
                </a:gs>
                <a:gs pos="100000">
                  <a:srgbClr val="A02B93">
                    <a:lumMod val="60000"/>
                    <a:lumOff val="40000"/>
                  </a:srgbClr>
                </a:gs>
              </a:gsLst>
              <a:lin ang="5400000" scaled="1"/>
            </a:gradFill>
            <a:ln>
              <a:noFill/>
            </a:ln>
            <a:effectLst/>
          </c:spPr>
          <c:invertIfNegative val="0"/>
          <c:cat>
            <c:strRef>
              <c:f>Analysis_Sheet!$I$175:$I$176</c:f>
              <c:strCache>
                <c:ptCount val="2"/>
                <c:pt idx="0">
                  <c:v>No</c:v>
                </c:pt>
                <c:pt idx="1">
                  <c:v>Yes</c:v>
                </c:pt>
              </c:strCache>
            </c:strRef>
          </c:cat>
          <c:val>
            <c:numRef>
              <c:f>Analysis_Sheet!$K$175:$K$176</c:f>
              <c:numCache>
                <c:formatCode>_(* #,##0.00_);_(* \(#,##0.00\);_(* "-"??_);_(@_)</c:formatCode>
                <c:ptCount val="2"/>
                <c:pt idx="0">
                  <c:v>392761</c:v>
                </c:pt>
                <c:pt idx="1">
                  <c:v>478212</c:v>
                </c:pt>
              </c:numCache>
            </c:numRef>
          </c:val>
          <c:extLst>
            <c:ext xmlns:c16="http://schemas.microsoft.com/office/drawing/2014/chart" uri="{C3380CC4-5D6E-409C-BE32-E72D297353CC}">
              <c16:uniqueId val="{00000001-2E56-4AA4-B2AF-7806E6E430F4}"/>
            </c:ext>
          </c:extLst>
        </c:ser>
        <c:ser>
          <c:idx val="2"/>
          <c:order val="2"/>
          <c:tx>
            <c:strRef>
              <c:f>Analysis_Sheet!$L$174</c:f>
              <c:strCache>
                <c:ptCount val="1"/>
                <c:pt idx="0">
                  <c:v>CPE</c:v>
                </c:pt>
              </c:strCache>
            </c:strRef>
          </c:tx>
          <c:spPr>
            <a:solidFill>
              <a:schemeClr val="accent3"/>
            </a:solidFill>
            <a:ln>
              <a:noFill/>
            </a:ln>
            <a:effectLst/>
          </c:spPr>
          <c:invertIfNegative val="0"/>
          <c:cat>
            <c:strRef>
              <c:f>Analysis_Sheet!$I$175:$I$176</c:f>
              <c:strCache>
                <c:ptCount val="2"/>
                <c:pt idx="0">
                  <c:v>No</c:v>
                </c:pt>
                <c:pt idx="1">
                  <c:v>Yes</c:v>
                </c:pt>
              </c:strCache>
            </c:strRef>
          </c:cat>
          <c:val>
            <c:numRef>
              <c:f>Analysis_Sheet!$L$175:$L$176</c:f>
              <c:numCache>
                <c:formatCode>_(* #,##0.00_);_(* \(#,##0.00\);_(* "-"??_);_(@_)</c:formatCode>
                <c:ptCount val="2"/>
                <c:pt idx="0">
                  <c:v>0.12388449973393488</c:v>
                </c:pt>
                <c:pt idx="1">
                  <c:v>0.14411181651652405</c:v>
                </c:pt>
              </c:numCache>
            </c:numRef>
          </c:val>
          <c:extLst>
            <c:ext xmlns:c16="http://schemas.microsoft.com/office/drawing/2014/chart" uri="{C3380CC4-5D6E-409C-BE32-E72D297353CC}">
              <c16:uniqueId val="{00000003-2E56-4AA4-B2AF-7806E6E430F4}"/>
            </c:ext>
          </c:extLst>
        </c:ser>
        <c:dLbls>
          <c:showLegendKey val="0"/>
          <c:showVal val="0"/>
          <c:showCatName val="0"/>
          <c:showSerName val="0"/>
          <c:showPercent val="0"/>
          <c:showBubbleSize val="0"/>
        </c:dLbls>
        <c:gapWidth val="182"/>
        <c:axId val="1957375775"/>
        <c:axId val="1957366655"/>
      </c:barChart>
      <c:catAx>
        <c:axId val="1957375775"/>
        <c:scaling>
          <c:orientation val="minMax"/>
        </c:scaling>
        <c:delete val="1"/>
        <c:axPos val="l"/>
        <c:numFmt formatCode="General" sourceLinked="1"/>
        <c:majorTickMark val="none"/>
        <c:minorTickMark val="none"/>
        <c:tickLblPos val="nextTo"/>
        <c:crossAx val="1957366655"/>
        <c:crosses val="autoZero"/>
        <c:auto val="1"/>
        <c:lblAlgn val="ctr"/>
        <c:lblOffset val="100"/>
        <c:noMultiLvlLbl val="0"/>
      </c:catAx>
      <c:valAx>
        <c:axId val="1957366655"/>
        <c:scaling>
          <c:orientation val="minMax"/>
        </c:scaling>
        <c:delete val="1"/>
        <c:axPos val="b"/>
        <c:numFmt formatCode="_(* #,##0.00_);_(* \(#,##0.00\);_(* &quot;-&quot;??_);_(@_)" sourceLinked="1"/>
        <c:majorTickMark val="none"/>
        <c:minorTickMark val="none"/>
        <c:tickLblPos val="nextTo"/>
        <c:crossAx val="1957375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[Social_Media_Analysis_Dashboard.xlsx]Analysis_Sheet!PivotTable24</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A02B93">
                  <a:lumMod val="60000"/>
                  <a:lumOff val="40000"/>
                </a:srgbClr>
              </a:gs>
              <a:gs pos="74000">
                <a:srgbClr val="A02B93">
                  <a:lumMod val="40000"/>
                  <a:lumOff val="60000"/>
                </a:srgbClr>
              </a:gs>
              <a:gs pos="83000">
                <a:srgbClr val="A02B93">
                  <a:lumMod val="40000"/>
                  <a:lumOff val="60000"/>
                </a:srgbClr>
              </a:gs>
              <a:gs pos="100000">
                <a:srgbClr val="A02B93">
                  <a:lumMod val="60000"/>
                  <a:lumOff val="40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Analysis_Sheet!$J$179</c:f>
              <c:strCache>
                <c:ptCount val="1"/>
                <c:pt idx="0">
                  <c:v>Total</c:v>
                </c:pt>
              </c:strCache>
            </c:strRef>
          </c:tx>
          <c:spPr>
            <a:gradFill>
              <a:gsLst>
                <a:gs pos="0">
                  <a:srgbClr val="A02B93">
                    <a:lumMod val="60000"/>
                    <a:lumOff val="40000"/>
                  </a:srgbClr>
                </a:gs>
                <a:gs pos="74000">
                  <a:srgbClr val="A02B93">
                    <a:lumMod val="40000"/>
                    <a:lumOff val="60000"/>
                  </a:srgbClr>
                </a:gs>
                <a:gs pos="83000">
                  <a:srgbClr val="A02B93">
                    <a:lumMod val="40000"/>
                    <a:lumOff val="60000"/>
                  </a:srgbClr>
                </a:gs>
                <a:gs pos="100000">
                  <a:srgbClr val="A02B93">
                    <a:lumMod val="60000"/>
                    <a:lumOff val="40000"/>
                  </a:srgbClr>
                </a:gs>
              </a:gsLst>
              <a:lin ang="5400000" scaled="1"/>
            </a:gradFill>
            <a:ln>
              <a:noFill/>
            </a:ln>
            <a:effectLst/>
          </c:spPr>
          <c:invertIfNegative val="0"/>
          <c:cat>
            <c:strRef>
              <c:f>Analysis_Sheet!$I$180:$I$183</c:f>
              <c:strCache>
                <c:ptCount val="4"/>
                <c:pt idx="0">
                  <c:v>Afternoon</c:v>
                </c:pt>
                <c:pt idx="1">
                  <c:v>Evening</c:v>
                </c:pt>
                <c:pt idx="2">
                  <c:v>Midday</c:v>
                </c:pt>
                <c:pt idx="3">
                  <c:v>Morning</c:v>
                </c:pt>
              </c:strCache>
            </c:strRef>
          </c:cat>
          <c:val>
            <c:numRef>
              <c:f>Analysis_Sheet!$J$180:$J$183</c:f>
              <c:numCache>
                <c:formatCode>0.00%</c:formatCode>
                <c:ptCount val="4"/>
                <c:pt idx="0">
                  <c:v>7.4706500157586953E-2</c:v>
                </c:pt>
                <c:pt idx="1">
                  <c:v>7.14557679223881E-2</c:v>
                </c:pt>
                <c:pt idx="2">
                  <c:v>5.5274817743403142E-2</c:v>
                </c:pt>
                <c:pt idx="3">
                  <c:v>5.6941822988048008E-2</c:v>
                </c:pt>
              </c:numCache>
            </c:numRef>
          </c:val>
          <c:extLst>
            <c:ext xmlns:c16="http://schemas.microsoft.com/office/drawing/2014/chart" uri="{C3380CC4-5D6E-409C-BE32-E72D297353CC}">
              <c16:uniqueId val="{00000000-2AAE-443F-9C07-95E1F2E48F99}"/>
            </c:ext>
          </c:extLst>
        </c:ser>
        <c:dLbls>
          <c:showLegendKey val="0"/>
          <c:showVal val="0"/>
          <c:showCatName val="0"/>
          <c:showSerName val="0"/>
          <c:showPercent val="0"/>
          <c:showBubbleSize val="0"/>
        </c:dLbls>
        <c:gapWidth val="219"/>
        <c:overlap val="-27"/>
        <c:axId val="216201695"/>
        <c:axId val="216195455"/>
      </c:barChart>
      <c:catAx>
        <c:axId val="21620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195455"/>
        <c:crosses val="autoZero"/>
        <c:auto val="1"/>
        <c:lblAlgn val="ctr"/>
        <c:lblOffset val="100"/>
        <c:noMultiLvlLbl val="0"/>
      </c:catAx>
      <c:valAx>
        <c:axId val="216195455"/>
        <c:scaling>
          <c:orientation val="minMax"/>
        </c:scaling>
        <c:delete val="1"/>
        <c:axPos val="l"/>
        <c:numFmt formatCode="0.00%" sourceLinked="1"/>
        <c:majorTickMark val="none"/>
        <c:minorTickMark val="none"/>
        <c:tickLblPos val="nextTo"/>
        <c:crossAx val="21620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hart" Target="../charts/chart8.xml"/><Relationship Id="rId18" Type="http://schemas.openxmlformats.org/officeDocument/2006/relationships/hyperlink" Target="https://github.com/TawannahAnalytics" TargetMode="Externa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6.jpeg"/><Relationship Id="rId17" Type="http://schemas.openxmlformats.org/officeDocument/2006/relationships/image" Target="../media/image8.jpeg"/><Relationship Id="rId2" Type="http://schemas.openxmlformats.org/officeDocument/2006/relationships/chart" Target="../charts/chart2.xml"/><Relationship Id="rId16" Type="http://schemas.openxmlformats.org/officeDocument/2006/relationships/hyperlink" Target="https://www.linkedin.com/in/tawakalt-lawal-7aa837349" TargetMode="External"/><Relationship Id="rId20" Type="http://schemas.openxmlformats.org/officeDocument/2006/relationships/image" Target="../media/image10.png"/><Relationship Id="rId1" Type="http://schemas.openxmlformats.org/officeDocument/2006/relationships/image" Target="../media/image1.emf"/><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7.jpeg"/><Relationship Id="rId10" Type="http://schemas.openxmlformats.org/officeDocument/2006/relationships/image" Target="../media/image4.png"/><Relationship Id="rId19" Type="http://schemas.openxmlformats.org/officeDocument/2006/relationships/image" Target="../media/image9.jpe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hyperlink" Target="#'Visual 2'!A1"/></Relationships>
</file>

<file path=xl/drawings/_rels/drawing5.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hyperlink" Target="https://www.linkedin.com/in/tawakalt-lawal-7aa837349" TargetMode="External"/><Relationship Id="rId3" Type="http://schemas.openxmlformats.org/officeDocument/2006/relationships/chart" Target="../charts/chart10.xml"/><Relationship Id="rId7" Type="http://schemas.openxmlformats.org/officeDocument/2006/relationships/image" Target="../media/image14.png"/><Relationship Id="rId12" Type="http://schemas.openxmlformats.org/officeDocument/2006/relationships/hyperlink" Target="#Visuals!A1"/><Relationship Id="rId17" Type="http://schemas.openxmlformats.org/officeDocument/2006/relationships/image" Target="../media/image10.png"/><Relationship Id="rId2" Type="http://schemas.openxmlformats.org/officeDocument/2006/relationships/chart" Target="../charts/chart9.xml"/><Relationship Id="rId16" Type="http://schemas.openxmlformats.org/officeDocument/2006/relationships/image" Target="../media/image16.jpeg"/><Relationship Id="rId1" Type="http://schemas.openxmlformats.org/officeDocument/2006/relationships/image" Target="../media/image11.emf"/><Relationship Id="rId6" Type="http://schemas.openxmlformats.org/officeDocument/2006/relationships/image" Target="../media/image13.png"/><Relationship Id="rId11" Type="http://schemas.openxmlformats.org/officeDocument/2006/relationships/image" Target="../media/image6.jpeg"/><Relationship Id="rId5" Type="http://schemas.openxmlformats.org/officeDocument/2006/relationships/image" Target="../media/image12.emf"/><Relationship Id="rId15" Type="http://schemas.openxmlformats.org/officeDocument/2006/relationships/hyperlink" Target="https://github.com/TawannahAnalytics" TargetMode="External"/><Relationship Id="rId10" Type="http://schemas.openxmlformats.org/officeDocument/2006/relationships/image" Target="../media/image5.png"/><Relationship Id="rId4" Type="http://schemas.openxmlformats.org/officeDocument/2006/relationships/chart" Target="../charts/chart11.xml"/><Relationship Id="rId9" Type="http://schemas.openxmlformats.org/officeDocument/2006/relationships/image" Target="../media/image4.png"/><Relationship Id="rId14" Type="http://schemas.openxmlformats.org/officeDocument/2006/relationships/image" Target="../media/image15.jpeg"/></Relationships>
</file>

<file path=xl/drawings/_rels/drawing9.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 Id="rId4" Type="http://schemas.openxmlformats.org/officeDocument/2006/relationships/image" Target="../media/image20.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xdr:from>
      <xdr:col>0</xdr:col>
      <xdr:colOff>219075</xdr:colOff>
      <xdr:row>22</xdr:row>
      <xdr:rowOff>38100</xdr:rowOff>
    </xdr:from>
    <xdr:to>
      <xdr:col>2</xdr:col>
      <xdr:colOff>876300</xdr:colOff>
      <xdr:row>23</xdr:row>
      <xdr:rowOff>76200</xdr:rowOff>
    </xdr:to>
    <xdr:sp macro="" textlink="">
      <xdr:nvSpPr>
        <xdr:cNvPr id="3" name="Rectangle 2">
          <a:extLst>
            <a:ext uri="{FF2B5EF4-FFF2-40B4-BE49-F238E27FC236}">
              <a16:creationId xmlns:a16="http://schemas.microsoft.com/office/drawing/2014/main" id="{AFEB101D-1ED9-DA63-5943-8FB314241D1A}"/>
            </a:ext>
          </a:extLst>
        </xdr:cNvPr>
        <xdr:cNvSpPr/>
      </xdr:nvSpPr>
      <xdr:spPr>
        <a:xfrm>
          <a:off x="219075" y="4019550"/>
          <a:ext cx="2324100" cy="2190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920750</xdr:colOff>
      <xdr:row>22</xdr:row>
      <xdr:rowOff>57150</xdr:rowOff>
    </xdr:from>
    <xdr:to>
      <xdr:col>4</xdr:col>
      <xdr:colOff>1009650</xdr:colOff>
      <xdr:row>23</xdr:row>
      <xdr:rowOff>95250</xdr:rowOff>
    </xdr:to>
    <xdr:sp macro="" textlink="">
      <xdr:nvSpPr>
        <xdr:cNvPr id="4" name="Rectangle 3">
          <a:extLst>
            <a:ext uri="{FF2B5EF4-FFF2-40B4-BE49-F238E27FC236}">
              <a16:creationId xmlns:a16="http://schemas.microsoft.com/office/drawing/2014/main" id="{FA031BE8-C57B-F4D7-5A99-31E5DF78A4BF}"/>
            </a:ext>
          </a:extLst>
        </xdr:cNvPr>
        <xdr:cNvSpPr/>
      </xdr:nvSpPr>
      <xdr:spPr>
        <a:xfrm>
          <a:off x="2587625" y="4038600"/>
          <a:ext cx="2327275" cy="2190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76200</xdr:colOff>
      <xdr:row>22</xdr:row>
      <xdr:rowOff>85725</xdr:rowOff>
    </xdr:from>
    <xdr:to>
      <xdr:col>6</xdr:col>
      <xdr:colOff>1304925</xdr:colOff>
      <xdr:row>23</xdr:row>
      <xdr:rowOff>123825</xdr:rowOff>
    </xdr:to>
    <xdr:sp macro="" textlink="">
      <xdr:nvSpPr>
        <xdr:cNvPr id="5" name="Rectangle 4">
          <a:extLst>
            <a:ext uri="{FF2B5EF4-FFF2-40B4-BE49-F238E27FC236}">
              <a16:creationId xmlns:a16="http://schemas.microsoft.com/office/drawing/2014/main" id="{A23C7BB3-166A-8233-19FF-64F4821A50B4}"/>
            </a:ext>
          </a:extLst>
        </xdr:cNvPr>
        <xdr:cNvSpPr/>
      </xdr:nvSpPr>
      <xdr:spPr>
        <a:xfrm>
          <a:off x="5248275" y="4067175"/>
          <a:ext cx="2324100" cy="2190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1647825</xdr:colOff>
      <xdr:row>22</xdr:row>
      <xdr:rowOff>111125</xdr:rowOff>
    </xdr:from>
    <xdr:to>
      <xdr:col>7</xdr:col>
      <xdr:colOff>2206625</xdr:colOff>
      <xdr:row>23</xdr:row>
      <xdr:rowOff>149225</xdr:rowOff>
    </xdr:to>
    <xdr:sp macro="" textlink="">
      <xdr:nvSpPr>
        <xdr:cNvPr id="6" name="Rectangle 5">
          <a:extLst>
            <a:ext uri="{FF2B5EF4-FFF2-40B4-BE49-F238E27FC236}">
              <a16:creationId xmlns:a16="http://schemas.microsoft.com/office/drawing/2014/main" id="{D489C987-EE19-2DD7-9064-ECA12B24E1B9}"/>
            </a:ext>
          </a:extLst>
        </xdr:cNvPr>
        <xdr:cNvSpPr/>
      </xdr:nvSpPr>
      <xdr:spPr>
        <a:xfrm>
          <a:off x="7915275" y="4092575"/>
          <a:ext cx="2320925" cy="2190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314325</xdr:colOff>
      <xdr:row>22</xdr:row>
      <xdr:rowOff>120651</xdr:rowOff>
    </xdr:from>
    <xdr:to>
      <xdr:col>9</xdr:col>
      <xdr:colOff>314325</xdr:colOff>
      <xdr:row>24</xdr:row>
      <xdr:rowOff>19050</xdr:rowOff>
    </xdr:to>
    <xdr:sp macro="" textlink="">
      <xdr:nvSpPr>
        <xdr:cNvPr id="7" name="Rectangle 6">
          <a:extLst>
            <a:ext uri="{FF2B5EF4-FFF2-40B4-BE49-F238E27FC236}">
              <a16:creationId xmlns:a16="http://schemas.microsoft.com/office/drawing/2014/main" id="{13FF2EFA-976B-3EF9-70C5-DE984A053D9A}"/>
            </a:ext>
          </a:extLst>
        </xdr:cNvPr>
        <xdr:cNvSpPr/>
      </xdr:nvSpPr>
      <xdr:spPr>
        <a:xfrm>
          <a:off x="8305800" y="4102101"/>
          <a:ext cx="1123950" cy="26034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1897063</xdr:colOff>
      <xdr:row>10</xdr:row>
      <xdr:rowOff>1588</xdr:rowOff>
    </xdr:from>
    <xdr:to>
      <xdr:col>8</xdr:col>
      <xdr:colOff>2163762</xdr:colOff>
      <xdr:row>22</xdr:row>
      <xdr:rowOff>87313</xdr:rowOff>
    </xdr:to>
    <xdr:sp macro="" textlink="">
      <xdr:nvSpPr>
        <xdr:cNvPr id="9" name="Rectangle 8">
          <a:extLst>
            <a:ext uri="{FF2B5EF4-FFF2-40B4-BE49-F238E27FC236}">
              <a16:creationId xmlns:a16="http://schemas.microsoft.com/office/drawing/2014/main" id="{5EEF323D-AE4F-4633-3AB3-D4306A799004}"/>
            </a:ext>
          </a:extLst>
        </xdr:cNvPr>
        <xdr:cNvSpPr/>
      </xdr:nvSpPr>
      <xdr:spPr>
        <a:xfrm rot="16200000">
          <a:off x="11369675" y="2806701"/>
          <a:ext cx="2257425" cy="2666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1903413</xdr:colOff>
      <xdr:row>9</xdr:row>
      <xdr:rowOff>144463</xdr:rowOff>
    </xdr:from>
    <xdr:to>
      <xdr:col>8</xdr:col>
      <xdr:colOff>2170112</xdr:colOff>
      <xdr:row>22</xdr:row>
      <xdr:rowOff>46038</xdr:rowOff>
    </xdr:to>
    <xdr:sp macro="" textlink="">
      <xdr:nvSpPr>
        <xdr:cNvPr id="11" name="Rectangle 10">
          <a:extLst>
            <a:ext uri="{FF2B5EF4-FFF2-40B4-BE49-F238E27FC236}">
              <a16:creationId xmlns:a16="http://schemas.microsoft.com/office/drawing/2014/main" id="{E684028A-3AD1-6540-2F60-46D9741CBBAD}"/>
            </a:ext>
          </a:extLst>
        </xdr:cNvPr>
        <xdr:cNvSpPr/>
      </xdr:nvSpPr>
      <xdr:spPr>
        <a:xfrm rot="16200000">
          <a:off x="11377613" y="2767013"/>
          <a:ext cx="2254250" cy="2666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210423</xdr:colOff>
      <xdr:row>10</xdr:row>
      <xdr:rowOff>49944</xdr:rowOff>
    </xdr:from>
    <xdr:to>
      <xdr:col>9</xdr:col>
      <xdr:colOff>210424</xdr:colOff>
      <xdr:row>22</xdr:row>
      <xdr:rowOff>138841</xdr:rowOff>
    </xdr:to>
    <xdr:sp macro="" textlink="">
      <xdr:nvSpPr>
        <xdr:cNvPr id="13" name="Rectangle 12">
          <a:extLst>
            <a:ext uri="{FF2B5EF4-FFF2-40B4-BE49-F238E27FC236}">
              <a16:creationId xmlns:a16="http://schemas.microsoft.com/office/drawing/2014/main" id="{A5A446A7-5A1F-855D-A3D3-7683B1DB0131}"/>
            </a:ext>
          </a:extLst>
        </xdr:cNvPr>
        <xdr:cNvSpPr/>
      </xdr:nvSpPr>
      <xdr:spPr>
        <a:xfrm rot="16200000">
          <a:off x="8470919" y="3062482"/>
          <a:ext cx="2314965" cy="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1047750</xdr:colOff>
      <xdr:row>22</xdr:row>
      <xdr:rowOff>111126</xdr:rowOff>
    </xdr:from>
    <xdr:to>
      <xdr:col>8</xdr:col>
      <xdr:colOff>866775</xdr:colOff>
      <xdr:row>24</xdr:row>
      <xdr:rowOff>9525</xdr:rowOff>
    </xdr:to>
    <xdr:sp macro="" textlink="">
      <xdr:nvSpPr>
        <xdr:cNvPr id="14" name="Rectangle 13">
          <a:extLst>
            <a:ext uri="{FF2B5EF4-FFF2-40B4-BE49-F238E27FC236}">
              <a16:creationId xmlns:a16="http://schemas.microsoft.com/office/drawing/2014/main" id="{166508F1-3E30-D4C1-A35A-CBE14A6CF9B7}"/>
            </a:ext>
          </a:extLst>
        </xdr:cNvPr>
        <xdr:cNvSpPr/>
      </xdr:nvSpPr>
      <xdr:spPr>
        <a:xfrm>
          <a:off x="9077325" y="4092576"/>
          <a:ext cx="2257425" cy="26034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311150</xdr:colOff>
      <xdr:row>22</xdr:row>
      <xdr:rowOff>92075</xdr:rowOff>
    </xdr:from>
    <xdr:to>
      <xdr:col>7</xdr:col>
      <xdr:colOff>873125</xdr:colOff>
      <xdr:row>23</xdr:row>
      <xdr:rowOff>130175</xdr:rowOff>
    </xdr:to>
    <xdr:sp macro="" textlink="">
      <xdr:nvSpPr>
        <xdr:cNvPr id="15" name="Rectangle 14">
          <a:extLst>
            <a:ext uri="{FF2B5EF4-FFF2-40B4-BE49-F238E27FC236}">
              <a16:creationId xmlns:a16="http://schemas.microsoft.com/office/drawing/2014/main" id="{7956EB4A-955E-E28C-E051-0500DF85F504}"/>
            </a:ext>
          </a:extLst>
        </xdr:cNvPr>
        <xdr:cNvSpPr/>
      </xdr:nvSpPr>
      <xdr:spPr>
        <a:xfrm>
          <a:off x="6578600" y="4073525"/>
          <a:ext cx="2324100" cy="2190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1476375</xdr:colOff>
      <xdr:row>22</xdr:row>
      <xdr:rowOff>92076</xdr:rowOff>
    </xdr:from>
    <xdr:to>
      <xdr:col>7</xdr:col>
      <xdr:colOff>1968500</xdr:colOff>
      <xdr:row>23</xdr:row>
      <xdr:rowOff>168275</xdr:rowOff>
    </xdr:to>
    <xdr:sp macro="" textlink="">
      <xdr:nvSpPr>
        <xdr:cNvPr id="16" name="Rectangle 15">
          <a:extLst>
            <a:ext uri="{FF2B5EF4-FFF2-40B4-BE49-F238E27FC236}">
              <a16:creationId xmlns:a16="http://schemas.microsoft.com/office/drawing/2014/main" id="{9A512B5A-6730-C263-BC7E-EAD5B4239285}"/>
            </a:ext>
          </a:extLst>
        </xdr:cNvPr>
        <xdr:cNvSpPr/>
      </xdr:nvSpPr>
      <xdr:spPr>
        <a:xfrm>
          <a:off x="7743825" y="4073526"/>
          <a:ext cx="2254250" cy="25717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419100</xdr:colOff>
      <xdr:row>22</xdr:row>
      <xdr:rowOff>53975</xdr:rowOff>
    </xdr:from>
    <xdr:to>
      <xdr:col>5</xdr:col>
      <xdr:colOff>206375</xdr:colOff>
      <xdr:row>23</xdr:row>
      <xdr:rowOff>92075</xdr:rowOff>
    </xdr:to>
    <xdr:sp macro="" textlink="">
      <xdr:nvSpPr>
        <xdr:cNvPr id="17" name="Rectangle 16">
          <a:extLst>
            <a:ext uri="{FF2B5EF4-FFF2-40B4-BE49-F238E27FC236}">
              <a16:creationId xmlns:a16="http://schemas.microsoft.com/office/drawing/2014/main" id="{4019FE35-CFD3-99F4-D63C-C77AD59854CF}"/>
            </a:ext>
          </a:extLst>
        </xdr:cNvPr>
        <xdr:cNvSpPr/>
      </xdr:nvSpPr>
      <xdr:spPr>
        <a:xfrm>
          <a:off x="3057525" y="4035425"/>
          <a:ext cx="2320925" cy="2190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485775</xdr:colOff>
      <xdr:row>22</xdr:row>
      <xdr:rowOff>63500</xdr:rowOff>
    </xdr:from>
    <xdr:to>
      <xdr:col>6</xdr:col>
      <xdr:colOff>444500</xdr:colOff>
      <xdr:row>23</xdr:row>
      <xdr:rowOff>101600</xdr:rowOff>
    </xdr:to>
    <xdr:sp macro="" textlink="">
      <xdr:nvSpPr>
        <xdr:cNvPr id="18" name="Rectangle 17">
          <a:extLst>
            <a:ext uri="{FF2B5EF4-FFF2-40B4-BE49-F238E27FC236}">
              <a16:creationId xmlns:a16="http://schemas.microsoft.com/office/drawing/2014/main" id="{C670ED7F-3B47-D252-9FA2-52199326F3FB}"/>
            </a:ext>
          </a:extLst>
        </xdr:cNvPr>
        <xdr:cNvSpPr/>
      </xdr:nvSpPr>
      <xdr:spPr>
        <a:xfrm>
          <a:off x="4391025" y="4044950"/>
          <a:ext cx="2320925" cy="2190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377825</xdr:colOff>
      <xdr:row>22</xdr:row>
      <xdr:rowOff>63501</xdr:rowOff>
    </xdr:from>
    <xdr:to>
      <xdr:col>6</xdr:col>
      <xdr:colOff>1543050</xdr:colOff>
      <xdr:row>23</xdr:row>
      <xdr:rowOff>139700</xdr:rowOff>
    </xdr:to>
    <xdr:sp macro="" textlink="">
      <xdr:nvSpPr>
        <xdr:cNvPr id="19" name="Rectangle 18">
          <a:extLst>
            <a:ext uri="{FF2B5EF4-FFF2-40B4-BE49-F238E27FC236}">
              <a16:creationId xmlns:a16="http://schemas.microsoft.com/office/drawing/2014/main" id="{AD6D1067-F358-B14B-FA12-B458F9B0C985}"/>
            </a:ext>
          </a:extLst>
        </xdr:cNvPr>
        <xdr:cNvSpPr/>
      </xdr:nvSpPr>
      <xdr:spPr>
        <a:xfrm>
          <a:off x="5549900" y="4044951"/>
          <a:ext cx="2260600" cy="25717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209550</xdr:colOff>
      <xdr:row>22</xdr:row>
      <xdr:rowOff>25400</xdr:rowOff>
    </xdr:from>
    <xdr:to>
      <xdr:col>3</xdr:col>
      <xdr:colOff>673100</xdr:colOff>
      <xdr:row>23</xdr:row>
      <xdr:rowOff>63500</xdr:rowOff>
    </xdr:to>
    <xdr:sp macro="" textlink="">
      <xdr:nvSpPr>
        <xdr:cNvPr id="20" name="Rectangle 19">
          <a:extLst>
            <a:ext uri="{FF2B5EF4-FFF2-40B4-BE49-F238E27FC236}">
              <a16:creationId xmlns:a16="http://schemas.microsoft.com/office/drawing/2014/main" id="{E06DA606-5B03-669C-02AE-CB39A7BCD04D}"/>
            </a:ext>
          </a:extLst>
        </xdr:cNvPr>
        <xdr:cNvSpPr/>
      </xdr:nvSpPr>
      <xdr:spPr>
        <a:xfrm>
          <a:off x="990600" y="4006850"/>
          <a:ext cx="2320925" cy="2190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654050</xdr:colOff>
      <xdr:row>22</xdr:row>
      <xdr:rowOff>38100</xdr:rowOff>
    </xdr:from>
    <xdr:to>
      <xdr:col>4</xdr:col>
      <xdr:colOff>742950</xdr:colOff>
      <xdr:row>23</xdr:row>
      <xdr:rowOff>76200</xdr:rowOff>
    </xdr:to>
    <xdr:sp macro="" textlink="">
      <xdr:nvSpPr>
        <xdr:cNvPr id="21" name="Rectangle 20">
          <a:extLst>
            <a:ext uri="{FF2B5EF4-FFF2-40B4-BE49-F238E27FC236}">
              <a16:creationId xmlns:a16="http://schemas.microsoft.com/office/drawing/2014/main" id="{C3B0FDA7-EF99-B4B0-FE5C-338DC707A8BB}"/>
            </a:ext>
          </a:extLst>
        </xdr:cNvPr>
        <xdr:cNvSpPr/>
      </xdr:nvSpPr>
      <xdr:spPr>
        <a:xfrm>
          <a:off x="2320925" y="4019550"/>
          <a:ext cx="2327275" cy="2190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844550</xdr:colOff>
      <xdr:row>22</xdr:row>
      <xdr:rowOff>38101</xdr:rowOff>
    </xdr:from>
    <xdr:to>
      <xdr:col>5</xdr:col>
      <xdr:colOff>571500</xdr:colOff>
      <xdr:row>23</xdr:row>
      <xdr:rowOff>114300</xdr:rowOff>
    </xdr:to>
    <xdr:sp macro="" textlink="">
      <xdr:nvSpPr>
        <xdr:cNvPr id="22" name="Rectangle 21">
          <a:extLst>
            <a:ext uri="{FF2B5EF4-FFF2-40B4-BE49-F238E27FC236}">
              <a16:creationId xmlns:a16="http://schemas.microsoft.com/office/drawing/2014/main" id="{B60EAD6A-87E4-84ED-2330-A9997A1039E5}"/>
            </a:ext>
          </a:extLst>
        </xdr:cNvPr>
        <xdr:cNvSpPr/>
      </xdr:nvSpPr>
      <xdr:spPr>
        <a:xfrm>
          <a:off x="3482975" y="4019551"/>
          <a:ext cx="2260600" cy="25717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22</xdr:row>
      <xdr:rowOff>28575</xdr:rowOff>
    </xdr:from>
    <xdr:to>
      <xdr:col>2</xdr:col>
      <xdr:colOff>660400</xdr:colOff>
      <xdr:row>23</xdr:row>
      <xdr:rowOff>66675</xdr:rowOff>
    </xdr:to>
    <xdr:sp macro="" textlink="">
      <xdr:nvSpPr>
        <xdr:cNvPr id="23" name="Rectangle 22">
          <a:extLst>
            <a:ext uri="{FF2B5EF4-FFF2-40B4-BE49-F238E27FC236}">
              <a16:creationId xmlns:a16="http://schemas.microsoft.com/office/drawing/2014/main" id="{E7E28584-D053-2367-256F-06DCFB591DDD}"/>
            </a:ext>
          </a:extLst>
        </xdr:cNvPr>
        <xdr:cNvSpPr/>
      </xdr:nvSpPr>
      <xdr:spPr>
        <a:xfrm>
          <a:off x="0" y="4010025"/>
          <a:ext cx="2327275" cy="2190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101600</xdr:colOff>
      <xdr:row>35</xdr:row>
      <xdr:rowOff>34925</xdr:rowOff>
    </xdr:from>
    <xdr:to>
      <xdr:col>3</xdr:col>
      <xdr:colOff>19050</xdr:colOff>
      <xdr:row>39</xdr:row>
      <xdr:rowOff>47625</xdr:rowOff>
    </xdr:to>
    <xdr:sp macro="" textlink="">
      <xdr:nvSpPr>
        <xdr:cNvPr id="25" name="TextBox 24">
          <a:extLst>
            <a:ext uri="{FF2B5EF4-FFF2-40B4-BE49-F238E27FC236}">
              <a16:creationId xmlns:a16="http://schemas.microsoft.com/office/drawing/2014/main" id="{285667F4-CBA1-B3A9-00F9-F08B2B9677EC}"/>
            </a:ext>
          </a:extLst>
        </xdr:cNvPr>
        <xdr:cNvSpPr txBox="1"/>
      </xdr:nvSpPr>
      <xdr:spPr>
        <a:xfrm>
          <a:off x="101600" y="6454775"/>
          <a:ext cx="4479925" cy="736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TikTok delivers the highest engagement rate across both reach (12.34%) and impressions (8.97%), indicating it is the most effective platform for driving audience interaction.</a:t>
          </a:r>
        </a:p>
      </xdr:txBody>
    </xdr:sp>
    <xdr:clientData/>
  </xdr:twoCellAnchor>
  <xdr:twoCellAnchor>
    <xdr:from>
      <xdr:col>0</xdr:col>
      <xdr:colOff>0</xdr:colOff>
      <xdr:row>48</xdr:row>
      <xdr:rowOff>101600</xdr:rowOff>
    </xdr:from>
    <xdr:to>
      <xdr:col>3</xdr:col>
      <xdr:colOff>866775</xdr:colOff>
      <xdr:row>55</xdr:row>
      <xdr:rowOff>114300</xdr:rowOff>
    </xdr:to>
    <xdr:sp macro="" textlink="">
      <xdr:nvSpPr>
        <xdr:cNvPr id="26" name="TextBox 25">
          <a:extLst>
            <a:ext uri="{FF2B5EF4-FFF2-40B4-BE49-F238E27FC236}">
              <a16:creationId xmlns:a16="http://schemas.microsoft.com/office/drawing/2014/main" id="{1601DA7A-744F-C0E2-5B45-7301E4D3B7D9}"/>
            </a:ext>
          </a:extLst>
        </xdr:cNvPr>
        <xdr:cNvSpPr txBox="1"/>
      </xdr:nvSpPr>
      <xdr:spPr>
        <a:xfrm>
          <a:off x="0" y="8874125"/>
          <a:ext cx="3867150" cy="1279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Video content delivers the highest ROI (£9.56), indicating it generates the most engagement relative to production cost. This suggests that, despite potentially higher production expenses, video is the most cost-efficient content type for maximizing audience interaction. In contrast, text content shows the lowest ROI (£3.51), highlighting its limited effectiveness in driving engagement relative to cost.</a:t>
          </a:r>
        </a:p>
      </xdr:txBody>
    </xdr:sp>
    <xdr:clientData/>
  </xdr:twoCellAnchor>
  <xdr:twoCellAnchor>
    <xdr:from>
      <xdr:col>0</xdr:col>
      <xdr:colOff>15875</xdr:colOff>
      <xdr:row>67</xdr:row>
      <xdr:rowOff>28575</xdr:rowOff>
    </xdr:from>
    <xdr:to>
      <xdr:col>5</xdr:col>
      <xdr:colOff>511175</xdr:colOff>
      <xdr:row>73</xdr:row>
      <xdr:rowOff>152400</xdr:rowOff>
    </xdr:to>
    <xdr:sp macro="" textlink="">
      <xdr:nvSpPr>
        <xdr:cNvPr id="27" name="TextBox 26">
          <a:extLst>
            <a:ext uri="{FF2B5EF4-FFF2-40B4-BE49-F238E27FC236}">
              <a16:creationId xmlns:a16="http://schemas.microsoft.com/office/drawing/2014/main" id="{3276E44E-118C-E0FA-7B14-A9AF566BBB90}"/>
            </a:ext>
          </a:extLst>
        </xdr:cNvPr>
        <xdr:cNvSpPr txBox="1"/>
      </xdr:nvSpPr>
      <xdr:spPr>
        <a:xfrm>
          <a:off x="15875" y="12239625"/>
          <a:ext cx="6829425" cy="1209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The Summer Vibes campaign delivered the strongest overall performance, achieving the highest engagement rate (11.45% reach; 8.08% impressions) and the highest total engagement (269,120), indicating exceptional audience interaction. However, Spring Launch generated the highest follower growth (2,833), making it the most effective campaign for audience acquisition. While Summer Vibes drove deeper engagement, Spring Launch excelled in expanding reach, highlighting a strategic trade-off between engagement quality and follower growth.</a:t>
          </a:r>
        </a:p>
      </xdr:txBody>
    </xdr:sp>
    <xdr:clientData/>
  </xdr:twoCellAnchor>
  <xdr:twoCellAnchor>
    <xdr:from>
      <xdr:col>0</xdr:col>
      <xdr:colOff>0</xdr:colOff>
      <xdr:row>80</xdr:row>
      <xdr:rowOff>111125</xdr:rowOff>
    </xdr:from>
    <xdr:to>
      <xdr:col>3</xdr:col>
      <xdr:colOff>819150</xdr:colOff>
      <xdr:row>86</xdr:row>
      <xdr:rowOff>152400</xdr:rowOff>
    </xdr:to>
    <xdr:sp macro="" textlink="">
      <xdr:nvSpPr>
        <xdr:cNvPr id="28" name="TextBox 27">
          <a:extLst>
            <a:ext uri="{FF2B5EF4-FFF2-40B4-BE49-F238E27FC236}">
              <a16:creationId xmlns:a16="http://schemas.microsoft.com/office/drawing/2014/main" id="{9B2A2F6C-F904-7ED8-CFD4-88B69083CB7A}"/>
            </a:ext>
          </a:extLst>
        </xdr:cNvPr>
        <xdr:cNvSpPr txBox="1"/>
      </xdr:nvSpPr>
      <xdr:spPr>
        <a:xfrm>
          <a:off x="0" y="14674850"/>
          <a:ext cx="5753100" cy="1127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A correlation coefficient of 0.78 indicates a strong positive relationship between impressions and total engagement, suggesting that higher visibility generally leads to increased audience interaction. This result was calculated using Excel’s CORREL function, comparing impressions and engagement across all posts. However, as the correlation is not perfect, this implies that other factors such as content quality and format also play a role in driving meaningful engagement.</a:t>
          </a:r>
        </a:p>
      </xdr:txBody>
    </xdr:sp>
    <xdr:clientData/>
  </xdr:twoCellAnchor>
  <xdr:twoCellAnchor>
    <xdr:from>
      <xdr:col>4</xdr:col>
      <xdr:colOff>571500</xdr:colOff>
      <xdr:row>31</xdr:row>
      <xdr:rowOff>142875</xdr:rowOff>
    </xdr:from>
    <xdr:to>
      <xdr:col>11</xdr:col>
      <xdr:colOff>85725</xdr:colOff>
      <xdr:row>38</xdr:row>
      <xdr:rowOff>47625</xdr:rowOff>
    </xdr:to>
    <xdr:sp macro="" textlink="">
      <xdr:nvSpPr>
        <xdr:cNvPr id="29" name="TextBox 28">
          <a:extLst>
            <a:ext uri="{FF2B5EF4-FFF2-40B4-BE49-F238E27FC236}">
              <a16:creationId xmlns:a16="http://schemas.microsoft.com/office/drawing/2014/main" id="{EF7A689A-695D-586A-80E1-6B528705E8F5}"/>
            </a:ext>
          </a:extLst>
        </xdr:cNvPr>
        <xdr:cNvSpPr txBox="1"/>
      </xdr:nvSpPr>
      <xdr:spPr>
        <a:xfrm>
          <a:off x="6515100" y="5838825"/>
          <a:ext cx="5238750" cy="1171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Boosted posts generate significantly higher reach and engagement, with total engagement increasing from 392,761 to 478,212 and average engagement nearly tripling. However, this comes at a higher cost, with total spend rising to £68,916 and cost per engagement increasing from £0.12 to £0.14. This indicates that while boosted posts are effective for scaling visibility and engagement, they are less cost-efficient, suggesting a trade-off between performance and efficiency.</a:t>
          </a:r>
        </a:p>
      </xdr:txBody>
    </xdr:sp>
    <xdr:clientData/>
  </xdr:twoCellAnchor>
  <xdr:twoCellAnchor>
    <xdr:from>
      <xdr:col>8</xdr:col>
      <xdr:colOff>44450</xdr:colOff>
      <xdr:row>66</xdr:row>
      <xdr:rowOff>158750</xdr:rowOff>
    </xdr:from>
    <xdr:to>
      <xdr:col>12</xdr:col>
      <xdr:colOff>1063625</xdr:colOff>
      <xdr:row>74</xdr:row>
      <xdr:rowOff>47625</xdr:rowOff>
    </xdr:to>
    <xdr:sp macro="" textlink="">
      <xdr:nvSpPr>
        <xdr:cNvPr id="30" name="TextBox 29">
          <a:extLst>
            <a:ext uri="{FF2B5EF4-FFF2-40B4-BE49-F238E27FC236}">
              <a16:creationId xmlns:a16="http://schemas.microsoft.com/office/drawing/2014/main" id="{99978357-F2C6-BB15-4320-FC9FB727834C}"/>
            </a:ext>
          </a:extLst>
        </xdr:cNvPr>
        <xdr:cNvSpPr txBox="1"/>
      </xdr:nvSpPr>
      <xdr:spPr>
        <a:xfrm>
          <a:off x="10674350" y="12188825"/>
          <a:ext cx="3867150" cy="1336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Optimal posting time clearly varies by platform. TikTok achieves peak engagement in the afternoon (15%), while Instagram performs best in the evening (11%). Facebook and Twitter/X show more stable but lower engagement, with slight peaks in the afternoon. This indicates that a single posting schedule is ineffective, and content timing should be tailored to each platform to maximise engagement.</a:t>
          </a:r>
        </a:p>
      </xdr:txBody>
    </xdr:sp>
    <xdr:clientData/>
  </xdr:twoCellAnchor>
  <xdr:twoCellAnchor>
    <xdr:from>
      <xdr:col>7</xdr:col>
      <xdr:colOff>1520825</xdr:colOff>
      <xdr:row>79</xdr:row>
      <xdr:rowOff>28575</xdr:rowOff>
    </xdr:from>
    <xdr:to>
      <xdr:col>13</xdr:col>
      <xdr:colOff>1263650</xdr:colOff>
      <xdr:row>83</xdr:row>
      <xdr:rowOff>133350</xdr:rowOff>
    </xdr:to>
    <xdr:sp macro="" textlink="">
      <xdr:nvSpPr>
        <xdr:cNvPr id="31" name="TextBox 30">
          <a:extLst>
            <a:ext uri="{FF2B5EF4-FFF2-40B4-BE49-F238E27FC236}">
              <a16:creationId xmlns:a16="http://schemas.microsoft.com/office/drawing/2014/main" id="{7BADA731-3B67-36B3-3260-4E1F04D33C6E}"/>
            </a:ext>
          </a:extLst>
        </xdr:cNvPr>
        <xdr:cNvSpPr txBox="1"/>
      </xdr:nvSpPr>
      <xdr:spPr>
        <a:xfrm>
          <a:off x="10550525" y="14411325"/>
          <a:ext cx="5276850" cy="828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The correlation coefficient of 0.15 indicates a weak positive relationship between production cost and engagement. This suggests that increasing production quality or cost does not strongly translate into higher audience engagement, implying that other factors such as content type or platform may play a more significant role.</a:t>
          </a:r>
        </a:p>
      </xdr:txBody>
    </xdr:sp>
    <xdr:clientData/>
  </xdr:twoCellAnchor>
  <xdr:twoCellAnchor>
    <xdr:from>
      <xdr:col>8</xdr:col>
      <xdr:colOff>95250</xdr:colOff>
      <xdr:row>94</xdr:row>
      <xdr:rowOff>76200</xdr:rowOff>
    </xdr:from>
    <xdr:to>
      <xdr:col>14</xdr:col>
      <xdr:colOff>273050</xdr:colOff>
      <xdr:row>101</xdr:row>
      <xdr:rowOff>76201</xdr:rowOff>
    </xdr:to>
    <xdr:sp macro="" textlink="">
      <xdr:nvSpPr>
        <xdr:cNvPr id="32" name="TextBox 31">
          <a:extLst>
            <a:ext uri="{FF2B5EF4-FFF2-40B4-BE49-F238E27FC236}">
              <a16:creationId xmlns:a16="http://schemas.microsoft.com/office/drawing/2014/main" id="{0D0AADAB-B105-932D-DFE3-EAEBD36DAFDC}"/>
            </a:ext>
          </a:extLst>
        </xdr:cNvPr>
        <xdr:cNvSpPr txBox="1"/>
      </xdr:nvSpPr>
      <xdr:spPr>
        <a:xfrm>
          <a:off x="7705725" y="17173575"/>
          <a:ext cx="6283325" cy="12668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Viral posts consistently generate significantly higher engagement across all metrics, particularly in likes, shares, and comments. The most notable pattern is the sharp increase in shares, especially on TikTok, where viral posts are shared over five times more than normal content. This indicates that shareability is a key driver of virality. Additionally, Instagram and TikTok outperform Facebook and Twitter/X, suggesting that visually engaging, short-form content is more likely to go viral. Overall, viral content is characterised by high audience interaction and strong platform alignment, rather than just increased posting volume.</a:t>
          </a:r>
        </a:p>
      </xdr:txBody>
    </xdr:sp>
    <xdr:clientData/>
  </xdr:twoCellAnchor>
  <xdr:twoCellAnchor>
    <xdr:from>
      <xdr:col>7</xdr:col>
      <xdr:colOff>1073150</xdr:colOff>
      <xdr:row>113</xdr:row>
      <xdr:rowOff>85726</xdr:rowOff>
    </xdr:from>
    <xdr:to>
      <xdr:col>12</xdr:col>
      <xdr:colOff>311150</xdr:colOff>
      <xdr:row>122</xdr:row>
      <xdr:rowOff>15875</xdr:rowOff>
    </xdr:to>
    <xdr:sp macro="" textlink="">
      <xdr:nvSpPr>
        <xdr:cNvPr id="33" name="TextBox 32">
          <a:extLst>
            <a:ext uri="{FF2B5EF4-FFF2-40B4-BE49-F238E27FC236}">
              <a16:creationId xmlns:a16="http://schemas.microsoft.com/office/drawing/2014/main" id="{684E1A8E-D1ED-35D8-1F0C-F58839B64A1B}"/>
            </a:ext>
          </a:extLst>
        </xdr:cNvPr>
        <xdr:cNvSpPr txBox="1"/>
      </xdr:nvSpPr>
      <xdr:spPr>
        <a:xfrm>
          <a:off x="8578850" y="20621626"/>
          <a:ext cx="4229100" cy="1558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TikTok delivers the highest follower growth per post, averaging approximately 44.7 followers per post, significantly outperforming all other platforms. Instagram follows with around 19.2, while Facebook and Twitter/X lag behind at approximately 10.8 and 9.8 respectively. This indicates that TikTok is the most efficient platform for audience growth, suggesting that its content format and algorithm are highly effective at converting engagement into new followers.</a:t>
          </a:r>
        </a:p>
      </xdr:txBody>
    </xdr:sp>
    <xdr:clientData/>
  </xdr:twoCellAnchor>
  <xdr:twoCellAnchor>
    <xdr:from>
      <xdr:col>0</xdr:col>
      <xdr:colOff>95250</xdr:colOff>
      <xdr:row>112</xdr:row>
      <xdr:rowOff>9525</xdr:rowOff>
    </xdr:from>
    <xdr:to>
      <xdr:col>4</xdr:col>
      <xdr:colOff>114300</xdr:colOff>
      <xdr:row>119</xdr:row>
      <xdr:rowOff>47625</xdr:rowOff>
    </xdr:to>
    <xdr:sp macro="" textlink="">
      <xdr:nvSpPr>
        <xdr:cNvPr id="34" name="TextBox 33">
          <a:extLst>
            <a:ext uri="{FF2B5EF4-FFF2-40B4-BE49-F238E27FC236}">
              <a16:creationId xmlns:a16="http://schemas.microsoft.com/office/drawing/2014/main" id="{550D799D-2B40-7B73-5370-93BEB60D8B09}"/>
            </a:ext>
          </a:extLst>
        </xdr:cNvPr>
        <xdr:cNvSpPr txBox="1"/>
      </xdr:nvSpPr>
      <xdr:spPr>
        <a:xfrm>
          <a:off x="95250" y="20364450"/>
          <a:ext cx="4733925" cy="1304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The correlation coefficient of 0.10 indicates a weak linear relationship between hashtag count and engagement, suggesting that simply increasing hashtags does not consistently improve performance. However, further analysis reveals a non-linear pattern, where engagement peaks at an optimal range of approximately 6–9 hashtags before declining. This suggests that hashtag effectiveness depends on strategic usage rather than volume.</a:t>
          </a:r>
        </a:p>
      </xdr:txBody>
    </xdr:sp>
    <xdr:clientData/>
  </xdr:twoCellAnchor>
  <xdr:twoCellAnchor>
    <xdr:from>
      <xdr:col>0</xdr:col>
      <xdr:colOff>0</xdr:colOff>
      <xdr:row>130</xdr:row>
      <xdr:rowOff>101600</xdr:rowOff>
    </xdr:from>
    <xdr:to>
      <xdr:col>5</xdr:col>
      <xdr:colOff>142875</xdr:colOff>
      <xdr:row>137</xdr:row>
      <xdr:rowOff>171450</xdr:rowOff>
    </xdr:to>
    <xdr:sp macro="" textlink="">
      <xdr:nvSpPr>
        <xdr:cNvPr id="35" name="TextBox 34">
          <a:extLst>
            <a:ext uri="{FF2B5EF4-FFF2-40B4-BE49-F238E27FC236}">
              <a16:creationId xmlns:a16="http://schemas.microsoft.com/office/drawing/2014/main" id="{0E948F4D-9749-A71A-3CBE-7F10B712C51D}"/>
            </a:ext>
          </a:extLst>
        </xdr:cNvPr>
        <xdr:cNvSpPr txBox="1"/>
      </xdr:nvSpPr>
      <xdr:spPr>
        <a:xfrm>
          <a:off x="0" y="23714075"/>
          <a:ext cx="4038600" cy="1336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TikTok delivers the lowest cost per engagement at approximately £0.07, making it the most cost-efficient platform. Instagram follows at around £0.15, while Facebook and Twitter/X are significantly less efficient at approximately £0.32 each. This indicates that TikTok generates substantially more engagement for every pound spent, making it the most effective platform for maximising marketing ROI.</a:t>
          </a:r>
        </a:p>
      </xdr:txBody>
    </xdr:sp>
    <xdr:clientData/>
  </xdr:twoCellAnchor>
  <xdr:twoCellAnchor>
    <xdr:from>
      <xdr:col>6</xdr:col>
      <xdr:colOff>346753</xdr:colOff>
      <xdr:row>127</xdr:row>
      <xdr:rowOff>137416</xdr:rowOff>
    </xdr:from>
    <xdr:to>
      <xdr:col>10</xdr:col>
      <xdr:colOff>780550</xdr:colOff>
      <xdr:row>142</xdr:row>
      <xdr:rowOff>98032</xdr:rowOff>
    </xdr:to>
    <xdr:graphicFrame macro="">
      <xdr:nvGraphicFramePr>
        <xdr:cNvPr id="10" name="Chart 9">
          <a:extLst>
            <a:ext uri="{FF2B5EF4-FFF2-40B4-BE49-F238E27FC236}">
              <a16:creationId xmlns:a16="http://schemas.microsoft.com/office/drawing/2014/main" id="{1585EC8B-60F5-37A7-E9D2-FEA5FF53BC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552450</xdr:colOff>
      <xdr:row>193</xdr:row>
      <xdr:rowOff>176445</xdr:rowOff>
    </xdr:from>
    <xdr:to>
      <xdr:col>10</xdr:col>
      <xdr:colOff>333554</xdr:colOff>
      <xdr:row>197</xdr:row>
      <xdr:rowOff>42809</xdr:rowOff>
    </xdr:to>
    <mc:AlternateContent xmlns:mc="http://schemas.openxmlformats.org/markup-compatibility/2006" xmlns:a14="http://schemas.microsoft.com/office/drawing/2010/main">
      <mc:Choice Requires="a14">
        <xdr:graphicFrame macro="">
          <xdr:nvGraphicFramePr>
            <xdr:cNvPr id="41" name="Is_Boosted">
              <a:extLst>
                <a:ext uri="{FF2B5EF4-FFF2-40B4-BE49-F238E27FC236}">
                  <a16:creationId xmlns:a16="http://schemas.microsoft.com/office/drawing/2014/main" id="{2138D73C-B533-CAD5-CAEF-057DA6F3732B}"/>
                </a:ext>
              </a:extLst>
            </xdr:cNvPr>
            <xdr:cNvGraphicFramePr/>
          </xdr:nvGraphicFramePr>
          <xdr:xfrm>
            <a:off x="0" y="0"/>
            <a:ext cx="0" cy="0"/>
          </xdr:xfrm>
          <a:graphic>
            <a:graphicData uri="http://schemas.microsoft.com/office/drawing/2010/slicer">
              <sle:slicer xmlns:sle="http://schemas.microsoft.com/office/drawing/2010/slicer" name="Is_Boosted"/>
            </a:graphicData>
          </a:graphic>
        </xdr:graphicFrame>
      </mc:Choice>
      <mc:Fallback xmlns="">
        <xdr:sp macro="" textlink="">
          <xdr:nvSpPr>
            <xdr:cNvPr id="0" name=""/>
            <xdr:cNvSpPr>
              <a:spLocks noTextEdit="1"/>
            </xdr:cNvSpPr>
          </xdr:nvSpPr>
          <xdr:spPr>
            <a:xfrm>
              <a:off x="10305765" y="36057512"/>
              <a:ext cx="1828800" cy="6083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109141</xdr:colOff>
      <xdr:row>1</xdr:row>
      <xdr:rowOff>49609</xdr:rowOff>
    </xdr:from>
    <xdr:to>
      <xdr:col>23</xdr:col>
      <xdr:colOff>434578</xdr:colOff>
      <xdr:row>32</xdr:row>
      <xdr:rowOff>49610</xdr:rowOff>
    </xdr:to>
    <xdr:sp macro="" textlink="">
      <xdr:nvSpPr>
        <xdr:cNvPr id="2" name="Rectangle 1">
          <a:extLst>
            <a:ext uri="{FF2B5EF4-FFF2-40B4-BE49-F238E27FC236}">
              <a16:creationId xmlns:a16="http://schemas.microsoft.com/office/drawing/2014/main" id="{1804096B-76A7-8CE6-812A-0731860B9173}"/>
            </a:ext>
          </a:extLst>
        </xdr:cNvPr>
        <xdr:cNvSpPr/>
      </xdr:nvSpPr>
      <xdr:spPr>
        <a:xfrm>
          <a:off x="109141" y="238125"/>
          <a:ext cx="14245828" cy="5843985"/>
        </a:xfrm>
        <a:prstGeom prst="rect">
          <a:avLst/>
        </a:prstGeom>
        <a:solidFill>
          <a:srgbClr val="D9D9D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222250</xdr:colOff>
      <xdr:row>1</xdr:row>
      <xdr:rowOff>15874</xdr:rowOff>
    </xdr:from>
    <xdr:to>
      <xdr:col>1</xdr:col>
      <xdr:colOff>555625</xdr:colOff>
      <xdr:row>32</xdr:row>
      <xdr:rowOff>87312</xdr:rowOff>
    </xdr:to>
    <xdr:sp macro="" textlink="">
      <xdr:nvSpPr>
        <xdr:cNvPr id="3" name="Rectangle: Rounded Corners 2">
          <a:extLst>
            <a:ext uri="{FF2B5EF4-FFF2-40B4-BE49-F238E27FC236}">
              <a16:creationId xmlns:a16="http://schemas.microsoft.com/office/drawing/2014/main" id="{CB97D2DD-01DA-9595-93D3-6B41AAA4E2FF}"/>
            </a:ext>
          </a:extLst>
        </xdr:cNvPr>
        <xdr:cNvSpPr/>
      </xdr:nvSpPr>
      <xdr:spPr>
        <a:xfrm>
          <a:off x="222250" y="204390"/>
          <a:ext cx="938609" cy="5915422"/>
        </a:xfrm>
        <a:prstGeom prst="roundRect">
          <a:avLst>
            <a:gd name="adj" fmla="val 11361"/>
          </a:avLst>
        </a:prstGeom>
        <a:solidFill>
          <a:srgbClr val="1013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9922</xdr:colOff>
      <xdr:row>1</xdr:row>
      <xdr:rowOff>69453</xdr:rowOff>
    </xdr:from>
    <xdr:to>
      <xdr:col>23</xdr:col>
      <xdr:colOff>345282</xdr:colOff>
      <xdr:row>31</xdr:row>
      <xdr:rowOff>132953</xdr:rowOff>
    </xdr:to>
    <xdr:sp macro="" textlink="">
      <xdr:nvSpPr>
        <xdr:cNvPr id="4" name="Rectangle: Rounded Corners 3">
          <a:extLst>
            <a:ext uri="{FF2B5EF4-FFF2-40B4-BE49-F238E27FC236}">
              <a16:creationId xmlns:a16="http://schemas.microsoft.com/office/drawing/2014/main" id="{B335716A-C7FF-A4BC-1F22-B9C5039795B7}"/>
            </a:ext>
          </a:extLst>
        </xdr:cNvPr>
        <xdr:cNvSpPr/>
      </xdr:nvSpPr>
      <xdr:spPr>
        <a:xfrm>
          <a:off x="1220391" y="257969"/>
          <a:ext cx="13045282" cy="5718968"/>
        </a:xfrm>
        <a:prstGeom prst="roundRect">
          <a:avLst>
            <a:gd name="adj" fmla="val 0"/>
          </a:avLst>
        </a:prstGeom>
        <a:solidFill>
          <a:srgbClr val="EDEC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115456</xdr:colOff>
      <xdr:row>4</xdr:row>
      <xdr:rowOff>123702</xdr:rowOff>
    </xdr:from>
    <xdr:to>
      <xdr:col>9</xdr:col>
      <xdr:colOff>476250</xdr:colOff>
      <xdr:row>16</xdr:row>
      <xdr:rowOff>119063</xdr:rowOff>
    </xdr:to>
    <xdr:sp macro="" textlink="">
      <xdr:nvSpPr>
        <xdr:cNvPr id="5" name="Rectangle: Rounded Corners 4">
          <a:extLst>
            <a:ext uri="{FF2B5EF4-FFF2-40B4-BE49-F238E27FC236}">
              <a16:creationId xmlns:a16="http://schemas.microsoft.com/office/drawing/2014/main" id="{AE97FA25-5827-5C9C-E281-2C7AFA5B6DC7}"/>
            </a:ext>
          </a:extLst>
        </xdr:cNvPr>
        <xdr:cNvSpPr/>
      </xdr:nvSpPr>
      <xdr:spPr>
        <a:xfrm>
          <a:off x="1325925" y="877765"/>
          <a:ext cx="4597434" cy="2257548"/>
        </a:xfrm>
        <a:prstGeom prst="roundRect">
          <a:avLst/>
        </a:prstGeom>
        <a:gradFill flip="none" rotWithShape="1">
          <a:gsLst>
            <a:gs pos="17255">
              <a:schemeClr val="accent5">
                <a:lumMod val="20000"/>
                <a:lumOff val="80000"/>
              </a:schemeClr>
            </a:gs>
            <a:gs pos="0">
              <a:schemeClr val="accent5">
                <a:lumMod val="20000"/>
                <a:lumOff val="80000"/>
              </a:schemeClr>
            </a:gs>
            <a:gs pos="35000">
              <a:schemeClr val="accent5">
                <a:lumMod val="20000"/>
                <a:lumOff val="80000"/>
              </a:schemeClr>
            </a:gs>
            <a:gs pos="100000">
              <a:schemeClr val="accent5">
                <a:lumMod val="100000"/>
              </a:scheme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29765</xdr:colOff>
      <xdr:row>3</xdr:row>
      <xdr:rowOff>148827</xdr:rowOff>
    </xdr:from>
    <xdr:to>
      <xdr:col>9</xdr:col>
      <xdr:colOff>29767</xdr:colOff>
      <xdr:row>16</xdr:row>
      <xdr:rowOff>128983</xdr:rowOff>
    </xdr:to>
    <xdr:sp macro="" textlink="">
      <xdr:nvSpPr>
        <xdr:cNvPr id="7" name="Rectangle: Rounded Corners 6">
          <a:extLst>
            <a:ext uri="{FF2B5EF4-FFF2-40B4-BE49-F238E27FC236}">
              <a16:creationId xmlns:a16="http://schemas.microsoft.com/office/drawing/2014/main" id="{F9722037-153B-4BA7-ACA8-1218789C2C05}"/>
            </a:ext>
          </a:extLst>
        </xdr:cNvPr>
        <xdr:cNvSpPr/>
      </xdr:nvSpPr>
      <xdr:spPr>
        <a:xfrm>
          <a:off x="1240234" y="714374"/>
          <a:ext cx="4236642" cy="2430859"/>
        </a:xfrm>
        <a:prstGeom prst="roundRect">
          <a:avLst/>
        </a:prstGeom>
        <a:gradFill flip="none" rotWithShape="1">
          <a:gsLst>
            <a:gs pos="17255">
              <a:schemeClr val="accent5">
                <a:lumMod val="20000"/>
                <a:lumOff val="80000"/>
              </a:schemeClr>
            </a:gs>
            <a:gs pos="0">
              <a:schemeClr val="accent5">
                <a:lumMod val="20000"/>
                <a:lumOff val="80000"/>
              </a:schemeClr>
            </a:gs>
            <a:gs pos="35000">
              <a:schemeClr val="accent5">
                <a:lumMod val="20000"/>
                <a:lumOff val="80000"/>
              </a:schemeClr>
            </a:gs>
            <a:gs pos="100000">
              <a:schemeClr val="accent5">
                <a:lumMod val="100000"/>
              </a:scheme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503051</xdr:colOff>
      <xdr:row>4</xdr:row>
      <xdr:rowOff>124609</xdr:rowOff>
    </xdr:from>
    <xdr:to>
      <xdr:col>15</xdr:col>
      <xdr:colOff>239155</xdr:colOff>
      <xdr:row>16</xdr:row>
      <xdr:rowOff>7341</xdr:rowOff>
    </xdr:to>
    <xdr:sp macro="" textlink="">
      <xdr:nvSpPr>
        <xdr:cNvPr id="9" name="Rectangle: Rounded Corners 8">
          <a:extLst>
            <a:ext uri="{FF2B5EF4-FFF2-40B4-BE49-F238E27FC236}">
              <a16:creationId xmlns:a16="http://schemas.microsoft.com/office/drawing/2014/main" id="{3FFFE88C-F2EE-47B2-B6F5-074D44C5A67E}"/>
            </a:ext>
          </a:extLst>
        </xdr:cNvPr>
        <xdr:cNvSpPr/>
      </xdr:nvSpPr>
      <xdr:spPr>
        <a:xfrm>
          <a:off x="5995389" y="850323"/>
          <a:ext cx="3397662" cy="20598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300841</xdr:colOff>
      <xdr:row>5</xdr:row>
      <xdr:rowOff>13115</xdr:rowOff>
    </xdr:from>
    <xdr:to>
      <xdr:col>19</xdr:col>
      <xdr:colOff>313376</xdr:colOff>
      <xdr:row>10</xdr:row>
      <xdr:rowOff>74223</xdr:rowOff>
    </xdr:to>
    <xdr:sp macro="" textlink="">
      <xdr:nvSpPr>
        <xdr:cNvPr id="10" name="Rectangle: Rounded Corners 9">
          <a:extLst>
            <a:ext uri="{FF2B5EF4-FFF2-40B4-BE49-F238E27FC236}">
              <a16:creationId xmlns:a16="http://schemas.microsoft.com/office/drawing/2014/main" id="{0714DEDC-5041-4FB7-9818-F9DC8554677E}"/>
            </a:ext>
          </a:extLst>
        </xdr:cNvPr>
        <xdr:cNvSpPr/>
      </xdr:nvSpPr>
      <xdr:spPr>
        <a:xfrm>
          <a:off x="10064997" y="920258"/>
          <a:ext cx="1843314" cy="968251"/>
        </a:xfrm>
        <a:prstGeom prst="roundRect">
          <a:avLst/>
        </a:prstGeom>
        <a:solidFill>
          <a:srgbClr val="F5F4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346034</xdr:colOff>
      <xdr:row>10</xdr:row>
      <xdr:rowOff>165513</xdr:rowOff>
    </xdr:from>
    <xdr:to>
      <xdr:col>19</xdr:col>
      <xdr:colOff>358569</xdr:colOff>
      <xdr:row>16</xdr:row>
      <xdr:rowOff>45193</xdr:rowOff>
    </xdr:to>
    <xdr:sp macro="" textlink="">
      <xdr:nvSpPr>
        <xdr:cNvPr id="11" name="Rectangle: Rounded Corners 10">
          <a:extLst>
            <a:ext uri="{FF2B5EF4-FFF2-40B4-BE49-F238E27FC236}">
              <a16:creationId xmlns:a16="http://schemas.microsoft.com/office/drawing/2014/main" id="{ACEC9B5F-5222-431D-90CD-0E8BE0095689}"/>
            </a:ext>
          </a:extLst>
        </xdr:cNvPr>
        <xdr:cNvSpPr/>
      </xdr:nvSpPr>
      <xdr:spPr>
        <a:xfrm>
          <a:off x="10110190" y="1979799"/>
          <a:ext cx="1843314" cy="968251"/>
        </a:xfrm>
        <a:prstGeom prst="roundRect">
          <a:avLst/>
        </a:prstGeom>
        <a:solidFill>
          <a:srgbClr val="F5F4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53109</xdr:colOff>
      <xdr:row>10</xdr:row>
      <xdr:rowOff>169472</xdr:rowOff>
    </xdr:from>
    <xdr:to>
      <xdr:col>23</xdr:col>
      <xdr:colOff>65644</xdr:colOff>
      <xdr:row>16</xdr:row>
      <xdr:rowOff>49152</xdr:rowOff>
    </xdr:to>
    <xdr:sp macro="" textlink="">
      <xdr:nvSpPr>
        <xdr:cNvPr id="12" name="Rectangle: Rounded Corners 11">
          <a:extLst>
            <a:ext uri="{FF2B5EF4-FFF2-40B4-BE49-F238E27FC236}">
              <a16:creationId xmlns:a16="http://schemas.microsoft.com/office/drawing/2014/main" id="{1C4B0EE2-901D-47EF-B0FB-059943181BA8}"/>
            </a:ext>
          </a:extLst>
        </xdr:cNvPr>
        <xdr:cNvSpPr/>
      </xdr:nvSpPr>
      <xdr:spPr>
        <a:xfrm>
          <a:off x="12258304" y="1983758"/>
          <a:ext cx="1843314" cy="968251"/>
        </a:xfrm>
        <a:prstGeom prst="roundRect">
          <a:avLst/>
        </a:prstGeom>
        <a:solidFill>
          <a:srgbClr val="F5F4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57068</xdr:colOff>
      <xdr:row>5</xdr:row>
      <xdr:rowOff>8495</xdr:rowOff>
    </xdr:from>
    <xdr:to>
      <xdr:col>23</xdr:col>
      <xdr:colOff>69603</xdr:colOff>
      <xdr:row>10</xdr:row>
      <xdr:rowOff>69603</xdr:rowOff>
    </xdr:to>
    <xdr:sp macro="" textlink="">
      <xdr:nvSpPr>
        <xdr:cNvPr id="13" name="Rectangle: Rounded Corners 12">
          <a:extLst>
            <a:ext uri="{FF2B5EF4-FFF2-40B4-BE49-F238E27FC236}">
              <a16:creationId xmlns:a16="http://schemas.microsoft.com/office/drawing/2014/main" id="{B589BAA4-538B-4006-85CD-F8BE4F5BDA9F}"/>
            </a:ext>
          </a:extLst>
        </xdr:cNvPr>
        <xdr:cNvSpPr/>
      </xdr:nvSpPr>
      <xdr:spPr>
        <a:xfrm>
          <a:off x="12262263" y="915638"/>
          <a:ext cx="1843314" cy="968251"/>
        </a:xfrm>
        <a:prstGeom prst="roundRect">
          <a:avLst/>
        </a:prstGeom>
        <a:solidFill>
          <a:srgbClr val="F5F4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181429</xdr:colOff>
      <xdr:row>17</xdr:row>
      <xdr:rowOff>69453</xdr:rowOff>
    </xdr:from>
    <xdr:to>
      <xdr:col>8</xdr:col>
      <xdr:colOff>560779</xdr:colOff>
      <xdr:row>31</xdr:row>
      <xdr:rowOff>79375</xdr:rowOff>
    </xdr:to>
    <xdr:sp macro="" textlink="">
      <xdr:nvSpPr>
        <xdr:cNvPr id="15" name="Rectangle: Rounded Corners 14">
          <a:extLst>
            <a:ext uri="{FF2B5EF4-FFF2-40B4-BE49-F238E27FC236}">
              <a16:creationId xmlns:a16="http://schemas.microsoft.com/office/drawing/2014/main" id="{EDA816A7-C503-AA3D-113B-08C2D3028BE2}"/>
            </a:ext>
          </a:extLst>
        </xdr:cNvPr>
        <xdr:cNvSpPr/>
      </xdr:nvSpPr>
      <xdr:spPr>
        <a:xfrm>
          <a:off x="1391898" y="3274219"/>
          <a:ext cx="4010756" cy="2649140"/>
        </a:xfrm>
        <a:prstGeom prst="roundRect">
          <a:avLst/>
        </a:prstGeom>
        <a:solidFill>
          <a:srgbClr val="F5F4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222662</xdr:colOff>
      <xdr:row>16</xdr:row>
      <xdr:rowOff>107208</xdr:rowOff>
    </xdr:from>
    <xdr:to>
      <xdr:col>16</xdr:col>
      <xdr:colOff>0</xdr:colOff>
      <xdr:row>31</xdr:row>
      <xdr:rowOff>57727</xdr:rowOff>
    </xdr:to>
    <xdr:sp macro="" textlink="">
      <xdr:nvSpPr>
        <xdr:cNvPr id="16" name="Rectangle: Rounded Corners 15">
          <a:extLst>
            <a:ext uri="{FF2B5EF4-FFF2-40B4-BE49-F238E27FC236}">
              <a16:creationId xmlns:a16="http://schemas.microsoft.com/office/drawing/2014/main" id="{43807BB7-70CE-4523-BB65-5CF701C76E54}"/>
            </a:ext>
          </a:extLst>
        </xdr:cNvPr>
        <xdr:cNvSpPr/>
      </xdr:nvSpPr>
      <xdr:spPr>
        <a:xfrm>
          <a:off x="5715000" y="3010065"/>
          <a:ext cx="4049156" cy="2671948"/>
        </a:xfrm>
        <a:prstGeom prst="roundRect">
          <a:avLst/>
        </a:prstGeom>
        <a:solidFill>
          <a:srgbClr val="F5F4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263896</xdr:colOff>
      <xdr:row>17</xdr:row>
      <xdr:rowOff>57727</xdr:rowOff>
    </xdr:from>
    <xdr:to>
      <xdr:col>23</xdr:col>
      <xdr:colOff>74221</xdr:colOff>
      <xdr:row>30</xdr:row>
      <xdr:rowOff>173182</xdr:rowOff>
    </xdr:to>
    <xdr:sp macro="" textlink="">
      <xdr:nvSpPr>
        <xdr:cNvPr id="17" name="Rectangle: Rounded Corners 16">
          <a:extLst>
            <a:ext uri="{FF2B5EF4-FFF2-40B4-BE49-F238E27FC236}">
              <a16:creationId xmlns:a16="http://schemas.microsoft.com/office/drawing/2014/main" id="{853C206E-656B-4BB6-B0DB-4C4FA0713BD6}"/>
            </a:ext>
          </a:extLst>
        </xdr:cNvPr>
        <xdr:cNvSpPr/>
      </xdr:nvSpPr>
      <xdr:spPr>
        <a:xfrm>
          <a:off x="10028052" y="3142013"/>
          <a:ext cx="4082143" cy="2474026"/>
        </a:xfrm>
        <a:prstGeom prst="roundRect">
          <a:avLst/>
        </a:prstGeom>
        <a:solidFill>
          <a:srgbClr val="F5F4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107208</xdr:colOff>
      <xdr:row>1</xdr:row>
      <xdr:rowOff>107207</xdr:rowOff>
    </xdr:from>
    <xdr:to>
      <xdr:col>5</xdr:col>
      <xdr:colOff>164935</xdr:colOff>
      <xdr:row>3</xdr:row>
      <xdr:rowOff>123701</xdr:rowOff>
    </xdr:to>
    <xdr:sp macro="" textlink="">
      <xdr:nvSpPr>
        <xdr:cNvPr id="18" name="TextBox 17">
          <a:extLst>
            <a:ext uri="{FF2B5EF4-FFF2-40B4-BE49-F238E27FC236}">
              <a16:creationId xmlns:a16="http://schemas.microsoft.com/office/drawing/2014/main" id="{30274E03-55FD-4044-DD4E-8EE53ABC1C8F}"/>
            </a:ext>
          </a:extLst>
        </xdr:cNvPr>
        <xdr:cNvSpPr txBox="1"/>
      </xdr:nvSpPr>
      <xdr:spPr>
        <a:xfrm>
          <a:off x="1327727" y="288636"/>
          <a:ext cx="1888507" cy="379351"/>
        </a:xfrm>
        <a:prstGeom prst="rect">
          <a:avLst/>
        </a:prstGeom>
        <a:solidFill>
          <a:srgbClr val="EDECE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latin typeface="Calibri" panose="020F0502020204030204" pitchFamily="34" charset="0"/>
              <a:ea typeface="Calibri" panose="020F0502020204030204" pitchFamily="34" charset="0"/>
              <a:cs typeface="Calibri" panose="020F0502020204030204" pitchFamily="34" charset="0"/>
            </a:rPr>
            <a:t>Social</a:t>
          </a:r>
          <a:r>
            <a:rPr lang="en-GB" sz="800" b="1" baseline="0">
              <a:latin typeface="Calibri" panose="020F0502020204030204" pitchFamily="34" charset="0"/>
              <a:ea typeface="Calibri" panose="020F0502020204030204" pitchFamily="34" charset="0"/>
              <a:cs typeface="Calibri" panose="020F0502020204030204" pitchFamily="34" charset="0"/>
            </a:rPr>
            <a:t> Media Analytics</a:t>
          </a:r>
        </a:p>
        <a:p>
          <a:r>
            <a:rPr lang="en-GB" sz="800" b="1" baseline="0">
              <a:latin typeface="Calibri" panose="020F0502020204030204" pitchFamily="34" charset="0"/>
              <a:ea typeface="Calibri" panose="020F0502020204030204" pitchFamily="34" charset="0"/>
              <a:cs typeface="Calibri" panose="020F0502020204030204" pitchFamily="34" charset="0"/>
            </a:rPr>
            <a:t>Performance Overview 2025 - 2026</a:t>
          </a:r>
          <a:br>
            <a:rPr lang="en-GB" sz="800" baseline="0">
              <a:latin typeface="Calibri" panose="020F0502020204030204" pitchFamily="34" charset="0"/>
              <a:ea typeface="Calibri" panose="020F0502020204030204" pitchFamily="34" charset="0"/>
              <a:cs typeface="Calibri" panose="020F0502020204030204" pitchFamily="34" charset="0"/>
            </a:rPr>
          </a:br>
          <a:endParaRPr lang="en-GB" sz="8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181429</xdr:colOff>
      <xdr:row>5</xdr:row>
      <xdr:rowOff>16493</xdr:rowOff>
    </xdr:from>
    <xdr:to>
      <xdr:col>4</xdr:col>
      <xdr:colOff>131948</xdr:colOff>
      <xdr:row>6</xdr:row>
      <xdr:rowOff>98961</xdr:rowOff>
    </xdr:to>
    <xdr:sp macro="" textlink="">
      <xdr:nvSpPr>
        <xdr:cNvPr id="21" name="TextBox 20">
          <a:extLst>
            <a:ext uri="{FF2B5EF4-FFF2-40B4-BE49-F238E27FC236}">
              <a16:creationId xmlns:a16="http://schemas.microsoft.com/office/drawing/2014/main" id="{02DCFDF5-2EE5-C546-DE35-EB4BD10C4F17}"/>
            </a:ext>
          </a:extLst>
        </xdr:cNvPr>
        <xdr:cNvSpPr txBox="1"/>
      </xdr:nvSpPr>
      <xdr:spPr>
        <a:xfrm>
          <a:off x="1401948" y="923636"/>
          <a:ext cx="1171039" cy="263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b="1">
              <a:latin typeface="Calibri" panose="020F0502020204030204" pitchFamily="34" charset="0"/>
              <a:ea typeface="Calibri" panose="020F0502020204030204" pitchFamily="34" charset="0"/>
              <a:cs typeface="Calibri" panose="020F0502020204030204" pitchFamily="34" charset="0"/>
            </a:rPr>
            <a:t>Total Impressions</a:t>
          </a:r>
        </a:p>
      </xdr:txBody>
    </xdr:sp>
    <xdr:clientData/>
  </xdr:twoCellAnchor>
  <xdr:twoCellAnchor>
    <xdr:from>
      <xdr:col>6</xdr:col>
      <xdr:colOff>230910</xdr:colOff>
      <xdr:row>5</xdr:row>
      <xdr:rowOff>16493</xdr:rowOff>
    </xdr:from>
    <xdr:to>
      <xdr:col>7</xdr:col>
      <xdr:colOff>478312</xdr:colOff>
      <xdr:row>6</xdr:row>
      <xdr:rowOff>156688</xdr:rowOff>
    </xdr:to>
    <xdr:sp macro="" textlink="">
      <xdr:nvSpPr>
        <xdr:cNvPr id="22" name="TextBox 21">
          <a:extLst>
            <a:ext uri="{FF2B5EF4-FFF2-40B4-BE49-F238E27FC236}">
              <a16:creationId xmlns:a16="http://schemas.microsoft.com/office/drawing/2014/main" id="{5D594AA7-4EB2-CFCF-7D77-AAE003BD7A29}"/>
            </a:ext>
          </a:extLst>
        </xdr:cNvPr>
        <xdr:cNvSpPr txBox="1"/>
      </xdr:nvSpPr>
      <xdr:spPr>
        <a:xfrm>
          <a:off x="3892468" y="923636"/>
          <a:ext cx="857662" cy="321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b="1"/>
            <a:t>Total Reach</a:t>
          </a:r>
        </a:p>
      </xdr:txBody>
    </xdr:sp>
    <xdr:clientData/>
  </xdr:twoCellAnchor>
  <xdr:twoCellAnchor>
    <xdr:from>
      <xdr:col>2</xdr:col>
      <xdr:colOff>98962</xdr:colOff>
      <xdr:row>6</xdr:row>
      <xdr:rowOff>32987</xdr:rowOff>
    </xdr:from>
    <xdr:to>
      <xdr:col>3</xdr:col>
      <xdr:colOff>461818</xdr:colOff>
      <xdr:row>7</xdr:row>
      <xdr:rowOff>140195</xdr:rowOff>
    </xdr:to>
    <xdr:sp macro="" textlink="">
      <xdr:nvSpPr>
        <xdr:cNvPr id="23" name="TextBox 22">
          <a:extLst>
            <a:ext uri="{FF2B5EF4-FFF2-40B4-BE49-F238E27FC236}">
              <a16:creationId xmlns:a16="http://schemas.microsoft.com/office/drawing/2014/main" id="{9DDD4089-B24D-E403-8BC1-6E5CCFF59CB4}"/>
            </a:ext>
          </a:extLst>
        </xdr:cNvPr>
        <xdr:cNvSpPr txBox="1"/>
      </xdr:nvSpPr>
      <xdr:spPr>
        <a:xfrm>
          <a:off x="1319481" y="1121558"/>
          <a:ext cx="973116" cy="288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i="0" u="none" strike="noStrike">
              <a:solidFill>
                <a:schemeClr val="dk1"/>
              </a:solidFill>
              <a:effectLst/>
              <a:latin typeface="+mn-lt"/>
              <a:ea typeface="+mn-ea"/>
              <a:cs typeface="+mn-cs"/>
            </a:rPr>
            <a:t>  13,167,415           </a:t>
          </a:r>
          <a:endParaRPr lang="en-GB" sz="1200" b="1"/>
        </a:p>
      </xdr:txBody>
    </xdr:sp>
    <xdr:clientData/>
  </xdr:twoCellAnchor>
  <xdr:twoCellAnchor>
    <xdr:from>
      <xdr:col>6</xdr:col>
      <xdr:colOff>239156</xdr:colOff>
      <xdr:row>6</xdr:row>
      <xdr:rowOff>41234</xdr:rowOff>
    </xdr:from>
    <xdr:to>
      <xdr:col>7</xdr:col>
      <xdr:colOff>511298</xdr:colOff>
      <xdr:row>7</xdr:row>
      <xdr:rowOff>140196</xdr:rowOff>
    </xdr:to>
    <xdr:sp macro="" textlink="">
      <xdr:nvSpPr>
        <xdr:cNvPr id="24" name="TextBox 23">
          <a:extLst>
            <a:ext uri="{FF2B5EF4-FFF2-40B4-BE49-F238E27FC236}">
              <a16:creationId xmlns:a16="http://schemas.microsoft.com/office/drawing/2014/main" id="{10790B34-FF6B-0299-DCA8-D2E6DCDB48FB}"/>
            </a:ext>
          </a:extLst>
        </xdr:cNvPr>
        <xdr:cNvSpPr txBox="1"/>
      </xdr:nvSpPr>
      <xdr:spPr>
        <a:xfrm>
          <a:off x="3900714" y="1129805"/>
          <a:ext cx="882402" cy="280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9,547,432</a:t>
          </a:r>
        </a:p>
      </xdr:txBody>
    </xdr:sp>
    <xdr:clientData/>
  </xdr:twoCellAnchor>
  <xdr:twoCellAnchor editAs="oneCell">
    <xdr:from>
      <xdr:col>25</xdr:col>
      <xdr:colOff>0</xdr:colOff>
      <xdr:row>14</xdr:row>
      <xdr:rowOff>0</xdr:rowOff>
    </xdr:from>
    <xdr:to>
      <xdr:col>26</xdr:col>
      <xdr:colOff>482600</xdr:colOff>
      <xdr:row>15</xdr:row>
      <xdr:rowOff>6350</xdr:rowOff>
    </xdr:to>
    <xdr:pic>
      <xdr:nvPicPr>
        <xdr:cNvPr id="26" name="Picture 25">
          <a:extLst>
            <a:ext uri="{FF2B5EF4-FFF2-40B4-BE49-F238E27FC236}">
              <a16:creationId xmlns:a16="http://schemas.microsoft.com/office/drawing/2014/main" id="{B27875B9-84B6-6710-B70B-03FF9453A0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00" y="2578100"/>
          <a:ext cx="10922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0</xdr:colOff>
      <xdr:row>4</xdr:row>
      <xdr:rowOff>164936</xdr:rowOff>
    </xdr:from>
    <xdr:to>
      <xdr:col>12</xdr:col>
      <xdr:colOff>206169</xdr:colOff>
      <xdr:row>6</xdr:row>
      <xdr:rowOff>123702</xdr:rowOff>
    </xdr:to>
    <xdr:sp macro="" textlink="">
      <xdr:nvSpPr>
        <xdr:cNvPr id="29" name="TextBox 28">
          <a:extLst>
            <a:ext uri="{FF2B5EF4-FFF2-40B4-BE49-F238E27FC236}">
              <a16:creationId xmlns:a16="http://schemas.microsoft.com/office/drawing/2014/main" id="{C5D6166A-F7EC-6B42-B631-9C54A99D7671}"/>
            </a:ext>
          </a:extLst>
        </xdr:cNvPr>
        <xdr:cNvSpPr txBox="1"/>
      </xdr:nvSpPr>
      <xdr:spPr>
        <a:xfrm>
          <a:off x="6102597" y="890650"/>
          <a:ext cx="1426689" cy="321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Calibri" panose="020F0502020204030204" pitchFamily="34" charset="0"/>
              <a:ea typeface="Calibri" panose="020F0502020204030204" pitchFamily="34" charset="0"/>
              <a:cs typeface="Calibri" panose="020F0502020204030204" pitchFamily="34" charset="0"/>
            </a:rPr>
            <a:t>Total Engagements</a:t>
          </a:r>
        </a:p>
      </xdr:txBody>
    </xdr:sp>
    <xdr:clientData/>
  </xdr:twoCellAnchor>
  <xdr:twoCellAnchor>
    <xdr:from>
      <xdr:col>10</xdr:col>
      <xdr:colOff>90715</xdr:colOff>
      <xdr:row>6</xdr:row>
      <xdr:rowOff>74222</xdr:rowOff>
    </xdr:from>
    <xdr:to>
      <xdr:col>11</xdr:col>
      <xdr:colOff>470065</xdr:colOff>
      <xdr:row>8</xdr:row>
      <xdr:rowOff>24740</xdr:rowOff>
    </xdr:to>
    <xdr:sp macro="" textlink="">
      <xdr:nvSpPr>
        <xdr:cNvPr id="30" name="TextBox 29">
          <a:extLst>
            <a:ext uri="{FF2B5EF4-FFF2-40B4-BE49-F238E27FC236}">
              <a16:creationId xmlns:a16="http://schemas.microsoft.com/office/drawing/2014/main" id="{8AEFA517-87FB-ECE4-E399-3E3AEDDE9918}"/>
            </a:ext>
          </a:extLst>
        </xdr:cNvPr>
        <xdr:cNvSpPr txBox="1"/>
      </xdr:nvSpPr>
      <xdr:spPr>
        <a:xfrm>
          <a:off x="6193312" y="1162793"/>
          <a:ext cx="989610" cy="31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t>870,973</a:t>
          </a:r>
        </a:p>
      </xdr:txBody>
    </xdr:sp>
    <xdr:clientData/>
  </xdr:twoCellAnchor>
  <xdr:twoCellAnchor>
    <xdr:from>
      <xdr:col>9</xdr:col>
      <xdr:colOff>494804</xdr:colOff>
      <xdr:row>4</xdr:row>
      <xdr:rowOff>173182</xdr:rowOff>
    </xdr:from>
    <xdr:to>
      <xdr:col>17</xdr:col>
      <xdr:colOff>288635</xdr:colOff>
      <xdr:row>16</xdr:row>
      <xdr:rowOff>90714</xdr:rowOff>
    </xdr:to>
    <xdr:graphicFrame macro="">
      <xdr:nvGraphicFramePr>
        <xdr:cNvPr id="31" name="Chart 30">
          <a:extLst>
            <a:ext uri="{FF2B5EF4-FFF2-40B4-BE49-F238E27FC236}">
              <a16:creationId xmlns:a16="http://schemas.microsoft.com/office/drawing/2014/main" id="{CDE932C3-5050-479E-9A5F-AC7DEEC41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536039</xdr:colOff>
      <xdr:row>9</xdr:row>
      <xdr:rowOff>24740</xdr:rowOff>
    </xdr:from>
    <xdr:to>
      <xdr:col>11</xdr:col>
      <xdr:colOff>593767</xdr:colOff>
      <xdr:row>10</xdr:row>
      <xdr:rowOff>41233</xdr:rowOff>
    </xdr:to>
    <xdr:sp macro="" textlink="">
      <xdr:nvSpPr>
        <xdr:cNvPr id="32" name="TextBox 31">
          <a:extLst>
            <a:ext uri="{FF2B5EF4-FFF2-40B4-BE49-F238E27FC236}">
              <a16:creationId xmlns:a16="http://schemas.microsoft.com/office/drawing/2014/main" id="{B0AE2443-9F52-4078-F252-6828CBC33A4F}"/>
            </a:ext>
          </a:extLst>
        </xdr:cNvPr>
        <xdr:cNvSpPr txBox="1"/>
      </xdr:nvSpPr>
      <xdr:spPr>
        <a:xfrm>
          <a:off x="6638636" y="1657597"/>
          <a:ext cx="667988" cy="197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b="1"/>
            <a:t>500,759</a:t>
          </a:r>
        </a:p>
      </xdr:txBody>
    </xdr:sp>
    <xdr:clientData/>
  </xdr:twoCellAnchor>
  <xdr:twoCellAnchor>
    <xdr:from>
      <xdr:col>11</xdr:col>
      <xdr:colOff>148441</xdr:colOff>
      <xdr:row>14</xdr:row>
      <xdr:rowOff>90713</xdr:rowOff>
    </xdr:from>
    <xdr:to>
      <xdr:col>12</xdr:col>
      <xdr:colOff>230908</xdr:colOff>
      <xdr:row>15</xdr:row>
      <xdr:rowOff>148439</xdr:rowOff>
    </xdr:to>
    <xdr:sp macro="" textlink="">
      <xdr:nvSpPr>
        <xdr:cNvPr id="33" name="TextBox 32">
          <a:extLst>
            <a:ext uri="{FF2B5EF4-FFF2-40B4-BE49-F238E27FC236}">
              <a16:creationId xmlns:a16="http://schemas.microsoft.com/office/drawing/2014/main" id="{9A4F080F-04A3-54E1-F170-259264AF7679}"/>
            </a:ext>
          </a:extLst>
        </xdr:cNvPr>
        <xdr:cNvSpPr txBox="1"/>
      </xdr:nvSpPr>
      <xdr:spPr>
        <a:xfrm>
          <a:off x="6861298" y="2630713"/>
          <a:ext cx="692727" cy="239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b="1"/>
            <a:t>88,550</a:t>
          </a:r>
        </a:p>
      </xdr:txBody>
    </xdr:sp>
    <xdr:clientData/>
  </xdr:twoCellAnchor>
  <xdr:twoCellAnchor>
    <xdr:from>
      <xdr:col>9</xdr:col>
      <xdr:colOff>494805</xdr:colOff>
      <xdr:row>4</xdr:row>
      <xdr:rowOff>156689</xdr:rowOff>
    </xdr:from>
    <xdr:to>
      <xdr:col>15</xdr:col>
      <xdr:colOff>387598</xdr:colOff>
      <xdr:row>16</xdr:row>
      <xdr:rowOff>16494</xdr:rowOff>
    </xdr:to>
    <xdr:sp macro="" textlink="">
      <xdr:nvSpPr>
        <xdr:cNvPr id="34" name="Rectangle: Rounded Corners 33">
          <a:extLst>
            <a:ext uri="{FF2B5EF4-FFF2-40B4-BE49-F238E27FC236}">
              <a16:creationId xmlns:a16="http://schemas.microsoft.com/office/drawing/2014/main" id="{6C5357B8-796F-2441-0693-1ABAE10B4D80}"/>
            </a:ext>
          </a:extLst>
        </xdr:cNvPr>
        <xdr:cNvSpPr/>
      </xdr:nvSpPr>
      <xdr:spPr>
        <a:xfrm>
          <a:off x="5987143" y="882403"/>
          <a:ext cx="3554351" cy="203694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371104</xdr:colOff>
      <xdr:row>5</xdr:row>
      <xdr:rowOff>49480</xdr:rowOff>
    </xdr:from>
    <xdr:to>
      <xdr:col>18</xdr:col>
      <xdr:colOff>511299</xdr:colOff>
      <xdr:row>6</xdr:row>
      <xdr:rowOff>90715</xdr:rowOff>
    </xdr:to>
    <xdr:sp macro="" textlink="">
      <xdr:nvSpPr>
        <xdr:cNvPr id="35" name="TextBox 34">
          <a:extLst>
            <a:ext uri="{FF2B5EF4-FFF2-40B4-BE49-F238E27FC236}">
              <a16:creationId xmlns:a16="http://schemas.microsoft.com/office/drawing/2014/main" id="{BC46D072-188A-983E-36D8-19C01304A9D5}"/>
            </a:ext>
          </a:extLst>
        </xdr:cNvPr>
        <xdr:cNvSpPr txBox="1"/>
      </xdr:nvSpPr>
      <xdr:spPr>
        <a:xfrm>
          <a:off x="10135260" y="956623"/>
          <a:ext cx="1360714" cy="222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Engagement Rate %</a:t>
          </a:r>
        </a:p>
        <a:p>
          <a:endParaRPr lang="en-GB" sz="1100"/>
        </a:p>
      </xdr:txBody>
    </xdr:sp>
    <xdr:clientData/>
  </xdr:twoCellAnchor>
  <xdr:twoCellAnchor>
    <xdr:from>
      <xdr:col>16</xdr:col>
      <xdr:colOff>461817</xdr:colOff>
      <xdr:row>10</xdr:row>
      <xdr:rowOff>156688</xdr:rowOff>
    </xdr:from>
    <xdr:to>
      <xdr:col>18</xdr:col>
      <xdr:colOff>478311</xdr:colOff>
      <xdr:row>12</xdr:row>
      <xdr:rowOff>90714</xdr:rowOff>
    </xdr:to>
    <xdr:sp macro="" textlink="">
      <xdr:nvSpPr>
        <xdr:cNvPr id="37" name="TextBox 36">
          <a:extLst>
            <a:ext uri="{FF2B5EF4-FFF2-40B4-BE49-F238E27FC236}">
              <a16:creationId xmlns:a16="http://schemas.microsoft.com/office/drawing/2014/main" id="{5A2792EF-1BED-7F83-33C0-C962C586D241}"/>
            </a:ext>
          </a:extLst>
        </xdr:cNvPr>
        <xdr:cNvSpPr txBox="1"/>
      </xdr:nvSpPr>
      <xdr:spPr>
        <a:xfrm>
          <a:off x="10225973" y="1970974"/>
          <a:ext cx="1237013" cy="296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Total Followers</a:t>
          </a:r>
        </a:p>
      </xdr:txBody>
    </xdr:sp>
    <xdr:clientData/>
  </xdr:twoCellAnchor>
  <xdr:twoCellAnchor>
    <xdr:from>
      <xdr:col>16</xdr:col>
      <xdr:colOff>428831</xdr:colOff>
      <xdr:row>6</xdr:row>
      <xdr:rowOff>82468</xdr:rowOff>
    </xdr:from>
    <xdr:to>
      <xdr:col>17</xdr:col>
      <xdr:colOff>461818</xdr:colOff>
      <xdr:row>8</xdr:row>
      <xdr:rowOff>41233</xdr:rowOff>
    </xdr:to>
    <xdr:sp macro="" textlink="">
      <xdr:nvSpPr>
        <xdr:cNvPr id="38" name="TextBox 37">
          <a:extLst>
            <a:ext uri="{FF2B5EF4-FFF2-40B4-BE49-F238E27FC236}">
              <a16:creationId xmlns:a16="http://schemas.microsoft.com/office/drawing/2014/main" id="{352DE834-17AA-55BF-2420-83C11F240702}"/>
            </a:ext>
          </a:extLst>
        </xdr:cNvPr>
        <xdr:cNvSpPr txBox="1"/>
      </xdr:nvSpPr>
      <xdr:spPr>
        <a:xfrm>
          <a:off x="10192987" y="1171039"/>
          <a:ext cx="643247" cy="321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6.61%</a:t>
          </a:r>
        </a:p>
      </xdr:txBody>
    </xdr:sp>
    <xdr:clientData/>
  </xdr:twoCellAnchor>
  <xdr:twoCellAnchor>
    <xdr:from>
      <xdr:col>16</xdr:col>
      <xdr:colOff>503052</xdr:colOff>
      <xdr:row>12</xdr:row>
      <xdr:rowOff>16493</xdr:rowOff>
    </xdr:from>
    <xdr:to>
      <xdr:col>17</xdr:col>
      <xdr:colOff>544285</xdr:colOff>
      <xdr:row>13</xdr:row>
      <xdr:rowOff>107208</xdr:rowOff>
    </xdr:to>
    <xdr:sp macro="" textlink="">
      <xdr:nvSpPr>
        <xdr:cNvPr id="39" name="TextBox 38">
          <a:extLst>
            <a:ext uri="{FF2B5EF4-FFF2-40B4-BE49-F238E27FC236}">
              <a16:creationId xmlns:a16="http://schemas.microsoft.com/office/drawing/2014/main" id="{AE5B4448-2D1D-3B77-4674-3E1CBD808C33}"/>
            </a:ext>
          </a:extLst>
        </xdr:cNvPr>
        <xdr:cNvSpPr txBox="1"/>
      </xdr:nvSpPr>
      <xdr:spPr>
        <a:xfrm>
          <a:off x="10267208" y="2193636"/>
          <a:ext cx="651493"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10,031</a:t>
          </a:r>
        </a:p>
      </xdr:txBody>
    </xdr:sp>
    <xdr:clientData/>
  </xdr:twoCellAnchor>
  <xdr:twoCellAnchor>
    <xdr:from>
      <xdr:col>20</xdr:col>
      <xdr:colOff>107208</xdr:colOff>
      <xdr:row>5</xdr:row>
      <xdr:rowOff>98961</xdr:rowOff>
    </xdr:from>
    <xdr:to>
      <xdr:col>22</xdr:col>
      <xdr:colOff>321624</xdr:colOff>
      <xdr:row>6</xdr:row>
      <xdr:rowOff>173182</xdr:rowOff>
    </xdr:to>
    <xdr:sp macro="" textlink="">
      <xdr:nvSpPr>
        <xdr:cNvPr id="40" name="TextBox 39">
          <a:extLst>
            <a:ext uri="{FF2B5EF4-FFF2-40B4-BE49-F238E27FC236}">
              <a16:creationId xmlns:a16="http://schemas.microsoft.com/office/drawing/2014/main" id="{5A6930C1-AEF9-FD23-DE52-A804E27A1372}"/>
            </a:ext>
          </a:extLst>
        </xdr:cNvPr>
        <xdr:cNvSpPr txBox="1"/>
      </xdr:nvSpPr>
      <xdr:spPr>
        <a:xfrm>
          <a:off x="12312403" y="1006104"/>
          <a:ext cx="1434935" cy="255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Cost/Engagement</a:t>
          </a:r>
        </a:p>
      </xdr:txBody>
    </xdr:sp>
    <xdr:clientData/>
  </xdr:twoCellAnchor>
  <xdr:twoCellAnchor>
    <xdr:from>
      <xdr:col>20</xdr:col>
      <xdr:colOff>280389</xdr:colOff>
      <xdr:row>6</xdr:row>
      <xdr:rowOff>156689</xdr:rowOff>
    </xdr:from>
    <xdr:to>
      <xdr:col>22</xdr:col>
      <xdr:colOff>82467</xdr:colOff>
      <xdr:row>10</xdr:row>
      <xdr:rowOff>65974</xdr:rowOff>
    </xdr:to>
    <xdr:sp macro="" textlink="">
      <xdr:nvSpPr>
        <xdr:cNvPr id="41" name="TextBox 40">
          <a:extLst>
            <a:ext uri="{FF2B5EF4-FFF2-40B4-BE49-F238E27FC236}">
              <a16:creationId xmlns:a16="http://schemas.microsoft.com/office/drawing/2014/main" id="{0CC560AE-0A76-8B44-29B4-7B9A8EE2AAE5}"/>
            </a:ext>
          </a:extLst>
        </xdr:cNvPr>
        <xdr:cNvSpPr txBox="1"/>
      </xdr:nvSpPr>
      <xdr:spPr>
        <a:xfrm>
          <a:off x="12485584" y="1245260"/>
          <a:ext cx="1022597"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1"/>
            <a:t>£0.13</a:t>
          </a:r>
        </a:p>
      </xdr:txBody>
    </xdr:sp>
    <xdr:clientData/>
  </xdr:twoCellAnchor>
  <xdr:twoCellAnchor>
    <xdr:from>
      <xdr:col>20</xdr:col>
      <xdr:colOff>98961</xdr:colOff>
      <xdr:row>11</xdr:row>
      <xdr:rowOff>65976</xdr:rowOff>
    </xdr:from>
    <xdr:to>
      <xdr:col>22</xdr:col>
      <xdr:colOff>148442</xdr:colOff>
      <xdr:row>12</xdr:row>
      <xdr:rowOff>98961</xdr:rowOff>
    </xdr:to>
    <xdr:sp macro="" textlink="">
      <xdr:nvSpPr>
        <xdr:cNvPr id="42" name="TextBox 41">
          <a:extLst>
            <a:ext uri="{FF2B5EF4-FFF2-40B4-BE49-F238E27FC236}">
              <a16:creationId xmlns:a16="http://schemas.microsoft.com/office/drawing/2014/main" id="{E81AB19D-B867-62F8-C0E2-E6AD910E846B}"/>
            </a:ext>
          </a:extLst>
        </xdr:cNvPr>
        <xdr:cNvSpPr txBox="1"/>
      </xdr:nvSpPr>
      <xdr:spPr>
        <a:xfrm>
          <a:off x="12304156" y="2061690"/>
          <a:ext cx="1270000" cy="214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ROI (Engagement)</a:t>
          </a:r>
        </a:p>
      </xdr:txBody>
    </xdr:sp>
    <xdr:clientData/>
  </xdr:twoCellAnchor>
  <xdr:twoCellAnchor>
    <xdr:from>
      <xdr:col>20</xdr:col>
      <xdr:colOff>420583</xdr:colOff>
      <xdr:row>12</xdr:row>
      <xdr:rowOff>123701</xdr:rowOff>
    </xdr:from>
    <xdr:to>
      <xdr:col>21</xdr:col>
      <xdr:colOff>602012</xdr:colOff>
      <xdr:row>14</xdr:row>
      <xdr:rowOff>148442</xdr:rowOff>
    </xdr:to>
    <xdr:sp macro="" textlink="">
      <xdr:nvSpPr>
        <xdr:cNvPr id="43" name="TextBox 42">
          <a:extLst>
            <a:ext uri="{FF2B5EF4-FFF2-40B4-BE49-F238E27FC236}">
              <a16:creationId xmlns:a16="http://schemas.microsoft.com/office/drawing/2014/main" id="{DEBACF4A-EEDF-819F-6219-D6AC0126487F}"/>
            </a:ext>
          </a:extLst>
        </xdr:cNvPr>
        <xdr:cNvSpPr txBox="1"/>
      </xdr:nvSpPr>
      <xdr:spPr>
        <a:xfrm>
          <a:off x="12625778" y="2300844"/>
          <a:ext cx="791689" cy="387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t>7.41</a:t>
          </a:r>
        </a:p>
      </xdr:txBody>
    </xdr:sp>
    <xdr:clientData/>
  </xdr:twoCellAnchor>
  <xdr:twoCellAnchor>
    <xdr:from>
      <xdr:col>9</xdr:col>
      <xdr:colOff>173181</xdr:colOff>
      <xdr:row>16</xdr:row>
      <xdr:rowOff>123701</xdr:rowOff>
    </xdr:from>
    <xdr:to>
      <xdr:col>16</xdr:col>
      <xdr:colOff>395844</xdr:colOff>
      <xdr:row>32</xdr:row>
      <xdr:rowOff>148442</xdr:rowOff>
    </xdr:to>
    <xdr:graphicFrame macro="">
      <xdr:nvGraphicFramePr>
        <xdr:cNvPr id="44" name="Chart 43">
          <a:extLst>
            <a:ext uri="{FF2B5EF4-FFF2-40B4-BE49-F238E27FC236}">
              <a16:creationId xmlns:a16="http://schemas.microsoft.com/office/drawing/2014/main" id="{A42FB72C-C3B5-4E52-BF2D-2A413130DE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428830</xdr:colOff>
      <xdr:row>16</xdr:row>
      <xdr:rowOff>107208</xdr:rowOff>
    </xdr:from>
    <xdr:to>
      <xdr:col>12</xdr:col>
      <xdr:colOff>494805</xdr:colOff>
      <xdr:row>17</xdr:row>
      <xdr:rowOff>148441</xdr:rowOff>
    </xdr:to>
    <xdr:sp macro="" textlink="">
      <xdr:nvSpPr>
        <xdr:cNvPr id="6" name="TextBox 5">
          <a:extLst>
            <a:ext uri="{FF2B5EF4-FFF2-40B4-BE49-F238E27FC236}">
              <a16:creationId xmlns:a16="http://schemas.microsoft.com/office/drawing/2014/main" id="{CD549072-265D-C5D6-2A3E-CBE299135FCA}"/>
            </a:ext>
          </a:extLst>
        </xdr:cNvPr>
        <xdr:cNvSpPr txBox="1"/>
      </xdr:nvSpPr>
      <xdr:spPr>
        <a:xfrm>
          <a:off x="5921168" y="3010065"/>
          <a:ext cx="1896754" cy="222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Platform Performance</a:t>
          </a:r>
        </a:p>
      </xdr:txBody>
    </xdr:sp>
    <xdr:clientData/>
  </xdr:twoCellAnchor>
  <xdr:twoCellAnchor>
    <xdr:from>
      <xdr:col>10</xdr:col>
      <xdr:colOff>296884</xdr:colOff>
      <xdr:row>19</xdr:row>
      <xdr:rowOff>74221</xdr:rowOff>
    </xdr:from>
    <xdr:to>
      <xdr:col>12</xdr:col>
      <xdr:colOff>519545</xdr:colOff>
      <xdr:row>20</xdr:row>
      <xdr:rowOff>107208</xdr:rowOff>
    </xdr:to>
    <xdr:sp macro="" textlink="">
      <xdr:nvSpPr>
        <xdr:cNvPr id="8" name="TextBox 7">
          <a:extLst>
            <a:ext uri="{FF2B5EF4-FFF2-40B4-BE49-F238E27FC236}">
              <a16:creationId xmlns:a16="http://schemas.microsoft.com/office/drawing/2014/main" id="{61B4E45A-A676-EED2-2802-421389D5B7D2}"/>
            </a:ext>
          </a:extLst>
        </xdr:cNvPr>
        <xdr:cNvSpPr txBox="1"/>
      </xdr:nvSpPr>
      <xdr:spPr>
        <a:xfrm>
          <a:off x="6399481" y="3521364"/>
          <a:ext cx="1443181" cy="214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124</a:t>
          </a:r>
          <a:r>
            <a:rPr lang="en-GB" sz="1100" b="1" baseline="0"/>
            <a:t> </a:t>
          </a:r>
          <a:r>
            <a:rPr lang="en-GB" sz="1100" b="1"/>
            <a:t>,</a:t>
          </a:r>
          <a:r>
            <a:rPr lang="en-GB" sz="1100" b="1" baseline="0"/>
            <a:t>   </a:t>
          </a:r>
          <a:r>
            <a:rPr lang="en-GB" sz="1100" b="1"/>
            <a:t>8.97%</a:t>
          </a:r>
        </a:p>
      </xdr:txBody>
    </xdr:sp>
    <xdr:clientData/>
  </xdr:twoCellAnchor>
  <xdr:twoCellAnchor>
    <xdr:from>
      <xdr:col>10</xdr:col>
      <xdr:colOff>272143</xdr:colOff>
      <xdr:row>23</xdr:row>
      <xdr:rowOff>1</xdr:rowOff>
    </xdr:from>
    <xdr:to>
      <xdr:col>12</xdr:col>
      <xdr:colOff>156688</xdr:colOff>
      <xdr:row>24</xdr:row>
      <xdr:rowOff>41234</xdr:rowOff>
    </xdr:to>
    <xdr:sp macro="" textlink="">
      <xdr:nvSpPr>
        <xdr:cNvPr id="14" name="TextBox 13">
          <a:extLst>
            <a:ext uri="{FF2B5EF4-FFF2-40B4-BE49-F238E27FC236}">
              <a16:creationId xmlns:a16="http://schemas.microsoft.com/office/drawing/2014/main" id="{1F23FB9C-054D-485E-CC79-0AFE1229FFD6}"/>
            </a:ext>
          </a:extLst>
        </xdr:cNvPr>
        <xdr:cNvSpPr txBox="1"/>
      </xdr:nvSpPr>
      <xdr:spPr>
        <a:xfrm>
          <a:off x="6374740" y="4172858"/>
          <a:ext cx="1105065" cy="222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129</a:t>
          </a:r>
          <a:r>
            <a:rPr lang="en-GB" sz="1100" b="1" baseline="0"/>
            <a:t> ,     6.26%</a:t>
          </a:r>
          <a:endParaRPr lang="en-GB" sz="1100" b="1"/>
        </a:p>
      </xdr:txBody>
    </xdr:sp>
    <xdr:clientData/>
  </xdr:twoCellAnchor>
  <xdr:twoCellAnchor>
    <xdr:from>
      <xdr:col>10</xdr:col>
      <xdr:colOff>288637</xdr:colOff>
      <xdr:row>26</xdr:row>
      <xdr:rowOff>74221</xdr:rowOff>
    </xdr:from>
    <xdr:to>
      <xdr:col>12</xdr:col>
      <xdr:colOff>164935</xdr:colOff>
      <xdr:row>27</xdr:row>
      <xdr:rowOff>123702</xdr:rowOff>
    </xdr:to>
    <xdr:sp macro="" textlink="">
      <xdr:nvSpPr>
        <xdr:cNvPr id="19" name="TextBox 18">
          <a:extLst>
            <a:ext uri="{FF2B5EF4-FFF2-40B4-BE49-F238E27FC236}">
              <a16:creationId xmlns:a16="http://schemas.microsoft.com/office/drawing/2014/main" id="{115909E8-FA1B-1F91-5A2B-6AD1A5BD3204}"/>
            </a:ext>
          </a:extLst>
        </xdr:cNvPr>
        <xdr:cNvSpPr txBox="1"/>
      </xdr:nvSpPr>
      <xdr:spPr>
        <a:xfrm>
          <a:off x="6391234" y="4791364"/>
          <a:ext cx="1096818" cy="230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118 ,     3.86%</a:t>
          </a:r>
        </a:p>
      </xdr:txBody>
    </xdr:sp>
    <xdr:clientData/>
  </xdr:twoCellAnchor>
  <xdr:twoCellAnchor>
    <xdr:from>
      <xdr:col>10</xdr:col>
      <xdr:colOff>313377</xdr:colOff>
      <xdr:row>29</xdr:row>
      <xdr:rowOff>148441</xdr:rowOff>
    </xdr:from>
    <xdr:to>
      <xdr:col>12</xdr:col>
      <xdr:colOff>16493</xdr:colOff>
      <xdr:row>31</xdr:row>
      <xdr:rowOff>16493</xdr:rowOff>
    </xdr:to>
    <xdr:sp macro="" textlink="">
      <xdr:nvSpPr>
        <xdr:cNvPr id="20" name="TextBox 19">
          <a:extLst>
            <a:ext uri="{FF2B5EF4-FFF2-40B4-BE49-F238E27FC236}">
              <a16:creationId xmlns:a16="http://schemas.microsoft.com/office/drawing/2014/main" id="{D4E9C63D-3435-4BEB-D8B5-9C2A8CAB1F7F}"/>
            </a:ext>
          </a:extLst>
        </xdr:cNvPr>
        <xdr:cNvSpPr txBox="1"/>
      </xdr:nvSpPr>
      <xdr:spPr>
        <a:xfrm>
          <a:off x="6415974" y="5409870"/>
          <a:ext cx="923636" cy="230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79 ,   3.46%</a:t>
          </a:r>
        </a:p>
      </xdr:txBody>
    </xdr:sp>
    <xdr:clientData/>
  </xdr:twoCellAnchor>
  <xdr:twoCellAnchor>
    <xdr:from>
      <xdr:col>16</xdr:col>
      <xdr:colOff>309254</xdr:colOff>
      <xdr:row>5</xdr:row>
      <xdr:rowOff>105311</xdr:rowOff>
    </xdr:from>
    <xdr:to>
      <xdr:col>19</xdr:col>
      <xdr:colOff>293709</xdr:colOff>
      <xdr:row>11</xdr:row>
      <xdr:rowOff>9196</xdr:rowOff>
    </xdr:to>
    <xdr:graphicFrame macro="">
      <xdr:nvGraphicFramePr>
        <xdr:cNvPr id="25" name="Chart 24">
          <a:extLst>
            <a:ext uri="{FF2B5EF4-FFF2-40B4-BE49-F238E27FC236}">
              <a16:creationId xmlns:a16="http://schemas.microsoft.com/office/drawing/2014/main" id="{2CE249B8-8C3C-4329-876E-5661FFC80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247402</xdr:colOff>
      <xdr:row>11</xdr:row>
      <xdr:rowOff>0</xdr:rowOff>
    </xdr:from>
    <xdr:to>
      <xdr:col>19</xdr:col>
      <xdr:colOff>541110</xdr:colOff>
      <xdr:row>16</xdr:row>
      <xdr:rowOff>102136</xdr:rowOff>
    </xdr:to>
    <xdr:graphicFrame macro="">
      <xdr:nvGraphicFramePr>
        <xdr:cNvPr id="27" name="Chart 26">
          <a:extLst>
            <a:ext uri="{FF2B5EF4-FFF2-40B4-BE49-F238E27FC236}">
              <a16:creationId xmlns:a16="http://schemas.microsoft.com/office/drawing/2014/main" id="{675FE74B-7976-45BB-8691-31C7ADE15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111331</xdr:colOff>
      <xdr:row>11</xdr:row>
      <xdr:rowOff>123702</xdr:rowOff>
    </xdr:from>
    <xdr:to>
      <xdr:col>19</xdr:col>
      <xdr:colOff>293708</xdr:colOff>
      <xdr:row>13</xdr:row>
      <xdr:rowOff>9196</xdr:rowOff>
    </xdr:to>
    <xdr:sp macro="" textlink="">
      <xdr:nvSpPr>
        <xdr:cNvPr id="36" name="TextBox 35">
          <a:extLst>
            <a:ext uri="{FF2B5EF4-FFF2-40B4-BE49-F238E27FC236}">
              <a16:creationId xmlns:a16="http://schemas.microsoft.com/office/drawing/2014/main" id="{10BC72CC-A7B5-7AAF-ACA8-46CBE8CA069F}"/>
            </a:ext>
          </a:extLst>
        </xdr:cNvPr>
        <xdr:cNvSpPr txBox="1"/>
      </xdr:nvSpPr>
      <xdr:spPr>
        <a:xfrm>
          <a:off x="11021786" y="2164773"/>
          <a:ext cx="788513" cy="256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t>Convert</a:t>
          </a:r>
          <a:r>
            <a:rPr lang="en-GB" sz="1000" b="1" baseline="0"/>
            <a:t> %</a:t>
          </a:r>
          <a:endParaRPr lang="en-GB" sz="1000" b="1"/>
        </a:p>
      </xdr:txBody>
    </xdr:sp>
    <xdr:clientData/>
  </xdr:twoCellAnchor>
  <xdr:twoCellAnchor>
    <xdr:from>
      <xdr:col>18</xdr:col>
      <xdr:colOff>98961</xdr:colOff>
      <xdr:row>12</xdr:row>
      <xdr:rowOff>98960</xdr:rowOff>
    </xdr:from>
    <xdr:to>
      <xdr:col>19</xdr:col>
      <xdr:colOff>145265</xdr:colOff>
      <xdr:row>13</xdr:row>
      <xdr:rowOff>173181</xdr:rowOff>
    </xdr:to>
    <xdr:sp macro="" textlink="">
      <xdr:nvSpPr>
        <xdr:cNvPr id="45" name="TextBox 44">
          <a:extLst>
            <a:ext uri="{FF2B5EF4-FFF2-40B4-BE49-F238E27FC236}">
              <a16:creationId xmlns:a16="http://schemas.microsoft.com/office/drawing/2014/main" id="{BEAE32A0-40A2-22C9-0D45-EFE5C2AEA829}"/>
            </a:ext>
          </a:extLst>
        </xdr:cNvPr>
        <xdr:cNvSpPr txBox="1"/>
      </xdr:nvSpPr>
      <xdr:spPr>
        <a:xfrm>
          <a:off x="11009416" y="2325583"/>
          <a:ext cx="652440" cy="259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t>0.11%</a:t>
          </a:r>
        </a:p>
      </xdr:txBody>
    </xdr:sp>
    <xdr:clientData/>
  </xdr:twoCellAnchor>
  <xdr:twoCellAnchor>
    <xdr:from>
      <xdr:col>2</xdr:col>
      <xdr:colOff>123701</xdr:colOff>
      <xdr:row>18</xdr:row>
      <xdr:rowOff>16494</xdr:rowOff>
    </xdr:from>
    <xdr:to>
      <xdr:col>8</xdr:col>
      <xdr:colOff>569026</xdr:colOff>
      <xdr:row>28</xdr:row>
      <xdr:rowOff>41234</xdr:rowOff>
    </xdr:to>
    <xdr:graphicFrame macro="">
      <xdr:nvGraphicFramePr>
        <xdr:cNvPr id="46" name="Chart 45">
          <a:extLst>
            <a:ext uri="{FF2B5EF4-FFF2-40B4-BE49-F238E27FC236}">
              <a16:creationId xmlns:a16="http://schemas.microsoft.com/office/drawing/2014/main" id="{CB187B4D-D093-4D44-9B94-326F5F11E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296883</xdr:colOff>
      <xdr:row>18</xdr:row>
      <xdr:rowOff>57728</xdr:rowOff>
    </xdr:from>
    <xdr:to>
      <xdr:col>22</xdr:col>
      <xdr:colOff>437079</xdr:colOff>
      <xdr:row>31</xdr:row>
      <xdr:rowOff>65974</xdr:rowOff>
    </xdr:to>
    <xdr:graphicFrame macro="">
      <xdr:nvGraphicFramePr>
        <xdr:cNvPr id="48" name="Chart 47">
          <a:extLst>
            <a:ext uri="{FF2B5EF4-FFF2-40B4-BE49-F238E27FC236}">
              <a16:creationId xmlns:a16="http://schemas.microsoft.com/office/drawing/2014/main" id="{BD96BD19-F15C-43A6-9F3C-5372AEF0E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552532</xdr:colOff>
      <xdr:row>17</xdr:row>
      <xdr:rowOff>82467</xdr:rowOff>
    </xdr:from>
    <xdr:to>
      <xdr:col>21</xdr:col>
      <xdr:colOff>255649</xdr:colOff>
      <xdr:row>19</xdr:row>
      <xdr:rowOff>57727</xdr:rowOff>
    </xdr:to>
    <xdr:sp macro="" textlink="">
      <xdr:nvSpPr>
        <xdr:cNvPr id="49" name="TextBox 48">
          <a:extLst>
            <a:ext uri="{FF2B5EF4-FFF2-40B4-BE49-F238E27FC236}">
              <a16:creationId xmlns:a16="http://schemas.microsoft.com/office/drawing/2014/main" id="{73EEE563-905D-1679-800B-59D40B70632D}"/>
            </a:ext>
          </a:extLst>
        </xdr:cNvPr>
        <xdr:cNvSpPr txBox="1"/>
      </xdr:nvSpPr>
      <xdr:spPr>
        <a:xfrm>
          <a:off x="10316688" y="3166753"/>
          <a:ext cx="2754416" cy="338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Content Type Performance</a:t>
          </a:r>
        </a:p>
      </xdr:txBody>
    </xdr:sp>
    <xdr:clientData/>
  </xdr:twoCellAnchor>
  <xdr:twoCellAnchor>
    <xdr:from>
      <xdr:col>16</xdr:col>
      <xdr:colOff>577273</xdr:colOff>
      <xdr:row>18</xdr:row>
      <xdr:rowOff>74221</xdr:rowOff>
    </xdr:from>
    <xdr:to>
      <xdr:col>21</xdr:col>
      <xdr:colOff>148441</xdr:colOff>
      <xdr:row>20</xdr:row>
      <xdr:rowOff>65974</xdr:rowOff>
    </xdr:to>
    <xdr:sp macro="" textlink="">
      <xdr:nvSpPr>
        <xdr:cNvPr id="50" name="TextBox 49">
          <a:extLst>
            <a:ext uri="{FF2B5EF4-FFF2-40B4-BE49-F238E27FC236}">
              <a16:creationId xmlns:a16="http://schemas.microsoft.com/office/drawing/2014/main" id="{5C1382B0-BEFD-415F-E974-3E555210AD2E}"/>
            </a:ext>
          </a:extLst>
        </xdr:cNvPr>
        <xdr:cNvSpPr txBox="1"/>
      </xdr:nvSpPr>
      <xdr:spPr>
        <a:xfrm>
          <a:off x="10341429" y="3339935"/>
          <a:ext cx="2622467" cy="354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i="1"/>
            <a:t>Ads Concentration and Engagement</a:t>
          </a:r>
          <a:r>
            <a:rPr lang="en-GB" sz="1100" i="1" baseline="0"/>
            <a:t> rate</a:t>
          </a:r>
          <a:endParaRPr lang="en-GB" sz="1100" i="1"/>
        </a:p>
      </xdr:txBody>
    </xdr:sp>
    <xdr:clientData/>
  </xdr:twoCellAnchor>
  <xdr:twoCellAnchor>
    <xdr:from>
      <xdr:col>21</xdr:col>
      <xdr:colOff>338116</xdr:colOff>
      <xdr:row>20</xdr:row>
      <xdr:rowOff>164935</xdr:rowOff>
    </xdr:from>
    <xdr:to>
      <xdr:col>23</xdr:col>
      <xdr:colOff>16495</xdr:colOff>
      <xdr:row>22</xdr:row>
      <xdr:rowOff>65975</xdr:rowOff>
    </xdr:to>
    <xdr:sp macro="" textlink="">
      <xdr:nvSpPr>
        <xdr:cNvPr id="51" name="TextBox 50">
          <a:extLst>
            <a:ext uri="{FF2B5EF4-FFF2-40B4-BE49-F238E27FC236}">
              <a16:creationId xmlns:a16="http://schemas.microsoft.com/office/drawing/2014/main" id="{97397967-99BE-F23A-762F-DA3693C4F513}"/>
            </a:ext>
          </a:extLst>
        </xdr:cNvPr>
        <xdr:cNvSpPr txBox="1"/>
      </xdr:nvSpPr>
      <xdr:spPr>
        <a:xfrm>
          <a:off x="13153571" y="3793506"/>
          <a:ext cx="898898" cy="263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t>9.35% ,</a:t>
          </a:r>
          <a:r>
            <a:rPr lang="en-GB" sz="1050" b="1" baseline="0"/>
            <a:t> 163</a:t>
          </a:r>
          <a:endParaRPr lang="en-GB" sz="1050" b="1"/>
        </a:p>
      </xdr:txBody>
    </xdr:sp>
    <xdr:clientData/>
  </xdr:twoCellAnchor>
  <xdr:twoCellAnchor>
    <xdr:from>
      <xdr:col>20</xdr:col>
      <xdr:colOff>230909</xdr:colOff>
      <xdr:row>23</xdr:row>
      <xdr:rowOff>107208</xdr:rowOff>
    </xdr:from>
    <xdr:to>
      <xdr:col>21</xdr:col>
      <xdr:colOff>494805</xdr:colOff>
      <xdr:row>24</xdr:row>
      <xdr:rowOff>156688</xdr:rowOff>
    </xdr:to>
    <xdr:sp macro="" textlink="">
      <xdr:nvSpPr>
        <xdr:cNvPr id="52" name="TextBox 51">
          <a:extLst>
            <a:ext uri="{FF2B5EF4-FFF2-40B4-BE49-F238E27FC236}">
              <a16:creationId xmlns:a16="http://schemas.microsoft.com/office/drawing/2014/main" id="{D2DF4D78-E3CB-713A-39D6-217BFCE28C49}"/>
            </a:ext>
          </a:extLst>
        </xdr:cNvPr>
        <xdr:cNvSpPr txBox="1"/>
      </xdr:nvSpPr>
      <xdr:spPr>
        <a:xfrm flipH="1">
          <a:off x="12436104" y="4280065"/>
          <a:ext cx="874156" cy="230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t>4.88% , 113</a:t>
          </a:r>
        </a:p>
      </xdr:txBody>
    </xdr:sp>
    <xdr:clientData/>
  </xdr:twoCellAnchor>
  <xdr:twoCellAnchor>
    <xdr:from>
      <xdr:col>20</xdr:col>
      <xdr:colOff>107208</xdr:colOff>
      <xdr:row>26</xdr:row>
      <xdr:rowOff>41234</xdr:rowOff>
    </xdr:from>
    <xdr:to>
      <xdr:col>21</xdr:col>
      <xdr:colOff>387598</xdr:colOff>
      <xdr:row>27</xdr:row>
      <xdr:rowOff>107208</xdr:rowOff>
    </xdr:to>
    <xdr:sp macro="" textlink="">
      <xdr:nvSpPr>
        <xdr:cNvPr id="53" name="TextBox 52">
          <a:extLst>
            <a:ext uri="{FF2B5EF4-FFF2-40B4-BE49-F238E27FC236}">
              <a16:creationId xmlns:a16="http://schemas.microsoft.com/office/drawing/2014/main" id="{F4B90170-68CB-CDDE-52CC-2EF4CB1827C8}"/>
            </a:ext>
          </a:extLst>
        </xdr:cNvPr>
        <xdr:cNvSpPr txBox="1"/>
      </xdr:nvSpPr>
      <xdr:spPr>
        <a:xfrm>
          <a:off x="12312403" y="4758377"/>
          <a:ext cx="890650" cy="247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t>6.10% , 103</a:t>
          </a:r>
        </a:p>
      </xdr:txBody>
    </xdr:sp>
    <xdr:clientData/>
  </xdr:twoCellAnchor>
  <xdr:twoCellAnchor>
    <xdr:from>
      <xdr:col>19</xdr:col>
      <xdr:colOff>189675</xdr:colOff>
      <xdr:row>29</xdr:row>
      <xdr:rowOff>-1</xdr:rowOff>
    </xdr:from>
    <xdr:to>
      <xdr:col>20</xdr:col>
      <xdr:colOff>371104</xdr:colOff>
      <xdr:row>30</xdr:row>
      <xdr:rowOff>41234</xdr:rowOff>
    </xdr:to>
    <xdr:sp macro="" textlink="">
      <xdr:nvSpPr>
        <xdr:cNvPr id="54" name="TextBox 53">
          <a:extLst>
            <a:ext uri="{FF2B5EF4-FFF2-40B4-BE49-F238E27FC236}">
              <a16:creationId xmlns:a16="http://schemas.microsoft.com/office/drawing/2014/main" id="{B355E77B-9B5B-C345-6592-17A72D2BA89D}"/>
            </a:ext>
          </a:extLst>
        </xdr:cNvPr>
        <xdr:cNvSpPr txBox="1"/>
      </xdr:nvSpPr>
      <xdr:spPr>
        <a:xfrm>
          <a:off x="11784610" y="5261428"/>
          <a:ext cx="791689" cy="222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t>2.85% , 69</a:t>
          </a:r>
        </a:p>
      </xdr:txBody>
    </xdr:sp>
    <xdr:clientData/>
  </xdr:twoCellAnchor>
  <xdr:twoCellAnchor>
    <xdr:from>
      <xdr:col>2</xdr:col>
      <xdr:colOff>387598</xdr:colOff>
      <xdr:row>17</xdr:row>
      <xdr:rowOff>41234</xdr:rowOff>
    </xdr:from>
    <xdr:to>
      <xdr:col>4</xdr:col>
      <xdr:colOff>428831</xdr:colOff>
      <xdr:row>18</xdr:row>
      <xdr:rowOff>98962</xdr:rowOff>
    </xdr:to>
    <xdr:sp macro="" textlink="">
      <xdr:nvSpPr>
        <xdr:cNvPr id="55" name="TextBox 54">
          <a:extLst>
            <a:ext uri="{FF2B5EF4-FFF2-40B4-BE49-F238E27FC236}">
              <a16:creationId xmlns:a16="http://schemas.microsoft.com/office/drawing/2014/main" id="{E8DE780C-AF47-BFFF-CDB1-E702879AD1B2}"/>
            </a:ext>
          </a:extLst>
        </xdr:cNvPr>
        <xdr:cNvSpPr txBox="1"/>
      </xdr:nvSpPr>
      <xdr:spPr>
        <a:xfrm>
          <a:off x="1608117" y="3125520"/>
          <a:ext cx="1261753" cy="239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Engagement Trend</a:t>
          </a:r>
        </a:p>
      </xdr:txBody>
    </xdr:sp>
    <xdr:clientData/>
  </xdr:twoCellAnchor>
  <xdr:twoCellAnchor>
    <xdr:from>
      <xdr:col>2</xdr:col>
      <xdr:colOff>371103</xdr:colOff>
      <xdr:row>18</xdr:row>
      <xdr:rowOff>32987</xdr:rowOff>
    </xdr:from>
    <xdr:to>
      <xdr:col>5</xdr:col>
      <xdr:colOff>123700</xdr:colOff>
      <xdr:row>19</xdr:row>
      <xdr:rowOff>164935</xdr:rowOff>
    </xdr:to>
    <xdr:sp macro="" textlink="">
      <xdr:nvSpPr>
        <xdr:cNvPr id="56" name="TextBox 55">
          <a:extLst>
            <a:ext uri="{FF2B5EF4-FFF2-40B4-BE49-F238E27FC236}">
              <a16:creationId xmlns:a16="http://schemas.microsoft.com/office/drawing/2014/main" id="{A081FC64-54EF-7B84-BBED-B76A0BDFE0F5}"/>
            </a:ext>
          </a:extLst>
        </xdr:cNvPr>
        <xdr:cNvSpPr txBox="1"/>
      </xdr:nvSpPr>
      <xdr:spPr>
        <a:xfrm>
          <a:off x="1591622" y="3298701"/>
          <a:ext cx="1583377" cy="313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i="1"/>
            <a:t>Monthly Performance</a:t>
          </a:r>
        </a:p>
      </xdr:txBody>
    </xdr:sp>
    <xdr:clientData/>
  </xdr:twoCellAnchor>
  <xdr:twoCellAnchor>
    <xdr:from>
      <xdr:col>2</xdr:col>
      <xdr:colOff>321624</xdr:colOff>
      <xdr:row>28</xdr:row>
      <xdr:rowOff>0</xdr:rowOff>
    </xdr:from>
    <xdr:to>
      <xdr:col>8</xdr:col>
      <xdr:colOff>461818</xdr:colOff>
      <xdr:row>32</xdr:row>
      <xdr:rowOff>123702</xdr:rowOff>
    </xdr:to>
    <xdr:sp macro="" textlink="'[1]Dashboard Elements'!B31">
      <xdr:nvSpPr>
        <xdr:cNvPr id="57" name="TextBox 56">
          <a:extLst>
            <a:ext uri="{FF2B5EF4-FFF2-40B4-BE49-F238E27FC236}">
              <a16:creationId xmlns:a16="http://schemas.microsoft.com/office/drawing/2014/main" id="{5B8CB091-A77E-462F-99F9-248C4DE170C4}"/>
            </a:ext>
          </a:extLst>
        </xdr:cNvPr>
        <xdr:cNvSpPr txBox="1"/>
      </xdr:nvSpPr>
      <xdr:spPr>
        <a:xfrm>
          <a:off x="1542143" y="5080000"/>
          <a:ext cx="3801753" cy="849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392626-699A-45C4-A119-04E6758FF655}" type="TxLink">
            <a:rPr lang="en-US" sz="1000" b="0" i="0" u="none" strike="noStrike">
              <a:solidFill>
                <a:srgbClr val="000000"/>
              </a:solidFill>
              <a:latin typeface="Aptos Narrow"/>
            </a:rPr>
            <a:pPr/>
            <a:t>Engagement peaked in June at 8.91%, driven primarily by TikTok content. The lowest engagement occurred in February at 5.12%. Average engagement across the period is 6.61%.</a:t>
          </a:fld>
          <a:endParaRPr lang="en-US" sz="1000" b="1"/>
        </a:p>
      </xdr:txBody>
    </xdr:sp>
    <xdr:clientData/>
  </xdr:twoCellAnchor>
  <xdr:twoCellAnchor editAs="oneCell">
    <xdr:from>
      <xdr:col>12</xdr:col>
      <xdr:colOff>339663</xdr:colOff>
      <xdr:row>1</xdr:row>
      <xdr:rowOff>112053</xdr:rowOff>
    </xdr:from>
    <xdr:to>
      <xdr:col>14</xdr:col>
      <xdr:colOff>503302</xdr:colOff>
      <xdr:row>4</xdr:row>
      <xdr:rowOff>138555</xdr:rowOff>
    </xdr:to>
    <mc:AlternateContent xmlns:mc="http://schemas.openxmlformats.org/markup-compatibility/2006" xmlns:a14="http://schemas.microsoft.com/office/drawing/2010/main">
      <mc:Choice Requires="a14">
        <xdr:graphicFrame macro="">
          <xdr:nvGraphicFramePr>
            <xdr:cNvPr id="61" name="Platform 1">
              <a:extLst>
                <a:ext uri="{FF2B5EF4-FFF2-40B4-BE49-F238E27FC236}">
                  <a16:creationId xmlns:a16="http://schemas.microsoft.com/office/drawing/2014/main" id="{8CE1C0C5-813C-4044-B4A7-4CDBFC7B4A75}"/>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7602476" y="300569"/>
              <a:ext cx="1374107" cy="5920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34791</xdr:colOff>
      <xdr:row>1</xdr:row>
      <xdr:rowOff>139758</xdr:rowOff>
    </xdr:from>
    <xdr:to>
      <xdr:col>17</xdr:col>
      <xdr:colOff>199523</xdr:colOff>
      <xdr:row>4</xdr:row>
      <xdr:rowOff>158750</xdr:rowOff>
    </xdr:to>
    <mc:AlternateContent xmlns:mc="http://schemas.openxmlformats.org/markup-compatibility/2006" xmlns:a14="http://schemas.microsoft.com/office/drawing/2010/main">
      <mc:Choice Requires="a14">
        <xdr:graphicFrame macro="">
          <xdr:nvGraphicFramePr>
            <xdr:cNvPr id="47" name="Content_Type 1">
              <a:extLst>
                <a:ext uri="{FF2B5EF4-FFF2-40B4-BE49-F238E27FC236}">
                  <a16:creationId xmlns:a16="http://schemas.microsoft.com/office/drawing/2014/main" id="{8E4F48EC-7394-44C8-98AB-A329EAFF1017}"/>
                </a:ext>
              </a:extLst>
            </xdr:cNvPr>
            <xdr:cNvGraphicFramePr/>
          </xdr:nvGraphicFramePr>
          <xdr:xfrm>
            <a:off x="0" y="0"/>
            <a:ext cx="0" cy="0"/>
          </xdr:xfrm>
          <a:graphic>
            <a:graphicData uri="http://schemas.microsoft.com/office/drawing/2010/slicer">
              <sle:slicer xmlns:sle="http://schemas.microsoft.com/office/drawing/2010/slicer" name="Content_Type 1"/>
            </a:graphicData>
          </a:graphic>
        </xdr:graphicFrame>
      </mc:Choice>
      <mc:Fallback xmlns="">
        <xdr:sp macro="" textlink="">
          <xdr:nvSpPr>
            <xdr:cNvPr id="0" name=""/>
            <xdr:cNvSpPr>
              <a:spLocks noTextEdit="1"/>
            </xdr:cNvSpPr>
          </xdr:nvSpPr>
          <xdr:spPr>
            <a:xfrm>
              <a:off x="9113307" y="328274"/>
              <a:ext cx="1375200" cy="5845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372135</xdr:colOff>
      <xdr:row>1</xdr:row>
      <xdr:rowOff>129835</xdr:rowOff>
    </xdr:from>
    <xdr:to>
      <xdr:col>19</xdr:col>
      <xdr:colOff>536266</xdr:colOff>
      <xdr:row>4</xdr:row>
      <xdr:rowOff>158288</xdr:rowOff>
    </xdr:to>
    <mc:AlternateContent xmlns:mc="http://schemas.openxmlformats.org/markup-compatibility/2006" xmlns:a14="http://schemas.microsoft.com/office/drawing/2010/main">
      <mc:Choice Requires="a14">
        <xdr:graphicFrame macro="">
          <xdr:nvGraphicFramePr>
            <xdr:cNvPr id="58" name="Campaign 1">
              <a:extLst>
                <a:ext uri="{FF2B5EF4-FFF2-40B4-BE49-F238E27FC236}">
                  <a16:creationId xmlns:a16="http://schemas.microsoft.com/office/drawing/2014/main" id="{6CECA6DA-BD9D-4A0E-8802-EA2BF9EAD39E}"/>
                </a:ext>
              </a:extLst>
            </xdr:cNvPr>
            <xdr:cNvGraphicFramePr/>
          </xdr:nvGraphicFramePr>
          <xdr:xfrm>
            <a:off x="0" y="0"/>
            <a:ext cx="0" cy="0"/>
          </xdr:xfrm>
          <a:graphic>
            <a:graphicData uri="http://schemas.microsoft.com/office/drawing/2010/slicer">
              <sle:slicer xmlns:sle="http://schemas.microsoft.com/office/drawing/2010/slicer" name="Campaign 1"/>
            </a:graphicData>
          </a:graphic>
        </xdr:graphicFrame>
      </mc:Choice>
      <mc:Fallback xmlns="">
        <xdr:sp macro="" textlink="">
          <xdr:nvSpPr>
            <xdr:cNvPr id="0" name=""/>
            <xdr:cNvSpPr>
              <a:spLocks noTextEdit="1"/>
            </xdr:cNvSpPr>
          </xdr:nvSpPr>
          <xdr:spPr>
            <a:xfrm>
              <a:off x="10661119" y="318351"/>
              <a:ext cx="1374600" cy="594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74478</xdr:colOff>
      <xdr:row>1</xdr:row>
      <xdr:rowOff>100069</xdr:rowOff>
    </xdr:from>
    <xdr:to>
      <xdr:col>22</xdr:col>
      <xdr:colOff>238610</xdr:colOff>
      <xdr:row>4</xdr:row>
      <xdr:rowOff>128522</xdr:rowOff>
    </xdr:to>
    <mc:AlternateContent xmlns:mc="http://schemas.openxmlformats.org/markup-compatibility/2006" xmlns:a14="http://schemas.microsoft.com/office/drawing/2010/main">
      <mc:Choice Requires="a14">
        <xdr:graphicFrame macro="">
          <xdr:nvGraphicFramePr>
            <xdr:cNvPr id="59" name="Is_Boosted 1">
              <a:extLst>
                <a:ext uri="{FF2B5EF4-FFF2-40B4-BE49-F238E27FC236}">
                  <a16:creationId xmlns:a16="http://schemas.microsoft.com/office/drawing/2014/main" id="{5E6C43F7-9713-4D10-A1D7-6ABAB6CCEB71}"/>
                </a:ext>
              </a:extLst>
            </xdr:cNvPr>
            <xdr:cNvGraphicFramePr/>
          </xdr:nvGraphicFramePr>
          <xdr:xfrm>
            <a:off x="0" y="0"/>
            <a:ext cx="0" cy="0"/>
          </xdr:xfrm>
          <a:graphic>
            <a:graphicData uri="http://schemas.microsoft.com/office/drawing/2010/slicer">
              <sle:slicer xmlns:sle="http://schemas.microsoft.com/office/drawing/2010/slicer" name="Is_Boosted 1"/>
            </a:graphicData>
          </a:graphic>
        </xdr:graphicFrame>
      </mc:Choice>
      <mc:Fallback xmlns="">
        <xdr:sp macro="" textlink="">
          <xdr:nvSpPr>
            <xdr:cNvPr id="0" name=""/>
            <xdr:cNvSpPr>
              <a:spLocks noTextEdit="1"/>
            </xdr:cNvSpPr>
          </xdr:nvSpPr>
          <xdr:spPr>
            <a:xfrm>
              <a:off x="12179166" y="288585"/>
              <a:ext cx="1374600" cy="594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14947</xdr:colOff>
      <xdr:row>4</xdr:row>
      <xdr:rowOff>138903</xdr:rowOff>
    </xdr:from>
    <xdr:to>
      <xdr:col>9</xdr:col>
      <xdr:colOff>428535</xdr:colOff>
      <xdr:row>6</xdr:row>
      <xdr:rowOff>119062</xdr:rowOff>
    </xdr:to>
    <xdr:pic>
      <xdr:nvPicPr>
        <xdr:cNvPr id="64" name="Picture 63">
          <a:extLst>
            <a:ext uri="{FF2B5EF4-FFF2-40B4-BE49-F238E27FC236}">
              <a16:creationId xmlns:a16="http://schemas.microsoft.com/office/drawing/2014/main" id="{FA259884-96E0-D7C9-71BD-0AE0F75C61FB}"/>
            </a:ext>
          </a:extLst>
        </xdr:cNvPr>
        <xdr:cNvPicPr>
          <a:picLocks noChangeAspect="1"/>
        </xdr:cNvPicPr>
      </xdr:nvPicPr>
      <xdr:blipFill>
        <a:blip xmlns:r="http://schemas.openxmlformats.org/officeDocument/2006/relationships" r:embed="rId8"/>
        <a:stretch>
          <a:fillRect/>
        </a:stretch>
      </xdr:blipFill>
      <xdr:spPr>
        <a:xfrm>
          <a:off x="5462056" y="892966"/>
          <a:ext cx="413588" cy="357190"/>
        </a:xfrm>
        <a:prstGeom prst="rect">
          <a:avLst/>
        </a:prstGeom>
      </xdr:spPr>
    </xdr:pic>
    <xdr:clientData/>
  </xdr:twoCellAnchor>
  <xdr:twoCellAnchor editAs="oneCell">
    <xdr:from>
      <xdr:col>15</xdr:col>
      <xdr:colOff>372134</xdr:colOff>
      <xdr:row>5</xdr:row>
      <xdr:rowOff>30616</xdr:rowOff>
    </xdr:from>
    <xdr:to>
      <xdr:col>16</xdr:col>
      <xdr:colOff>146021</xdr:colOff>
      <xdr:row>6</xdr:row>
      <xdr:rowOff>169523</xdr:rowOff>
    </xdr:to>
    <xdr:pic>
      <xdr:nvPicPr>
        <xdr:cNvPr id="65" name="Picture 64">
          <a:extLst>
            <a:ext uri="{FF2B5EF4-FFF2-40B4-BE49-F238E27FC236}">
              <a16:creationId xmlns:a16="http://schemas.microsoft.com/office/drawing/2014/main" id="{4D26D88E-1D4E-4AA9-8159-1134824E19BC}"/>
            </a:ext>
          </a:extLst>
        </xdr:cNvPr>
        <xdr:cNvPicPr>
          <a:picLocks noChangeAspect="1"/>
        </xdr:cNvPicPr>
      </xdr:nvPicPr>
      <xdr:blipFill>
        <a:blip xmlns:r="http://schemas.openxmlformats.org/officeDocument/2006/relationships" r:embed="rId8"/>
        <a:stretch>
          <a:fillRect/>
        </a:stretch>
      </xdr:blipFill>
      <xdr:spPr>
        <a:xfrm>
          <a:off x="9450650" y="973194"/>
          <a:ext cx="379121" cy="327423"/>
        </a:xfrm>
        <a:prstGeom prst="rect">
          <a:avLst/>
        </a:prstGeom>
      </xdr:spPr>
    </xdr:pic>
    <xdr:clientData/>
  </xdr:twoCellAnchor>
  <xdr:twoCellAnchor editAs="oneCell">
    <xdr:from>
      <xdr:col>18</xdr:col>
      <xdr:colOff>530074</xdr:colOff>
      <xdr:row>4</xdr:row>
      <xdr:rowOff>156273</xdr:rowOff>
    </xdr:from>
    <xdr:to>
      <xdr:col>19</xdr:col>
      <xdr:colOff>303961</xdr:colOff>
      <xdr:row>6</xdr:row>
      <xdr:rowOff>106665</xdr:rowOff>
    </xdr:to>
    <xdr:pic>
      <xdr:nvPicPr>
        <xdr:cNvPr id="66" name="Picture 65">
          <a:extLst>
            <a:ext uri="{FF2B5EF4-FFF2-40B4-BE49-F238E27FC236}">
              <a16:creationId xmlns:a16="http://schemas.microsoft.com/office/drawing/2014/main" id="{7BFB451D-1831-4D69-89DB-D8F861FD783E}"/>
            </a:ext>
          </a:extLst>
        </xdr:cNvPr>
        <xdr:cNvPicPr>
          <a:picLocks noChangeAspect="1"/>
        </xdr:cNvPicPr>
      </xdr:nvPicPr>
      <xdr:blipFill>
        <a:blip xmlns:r="http://schemas.openxmlformats.org/officeDocument/2006/relationships" r:embed="rId8"/>
        <a:stretch>
          <a:fillRect/>
        </a:stretch>
      </xdr:blipFill>
      <xdr:spPr>
        <a:xfrm>
          <a:off x="11424293" y="910336"/>
          <a:ext cx="379121" cy="327423"/>
        </a:xfrm>
        <a:prstGeom prst="rect">
          <a:avLst/>
        </a:prstGeom>
      </xdr:spPr>
    </xdr:pic>
    <xdr:clientData/>
  </xdr:twoCellAnchor>
  <xdr:twoCellAnchor editAs="oneCell">
    <xdr:from>
      <xdr:col>18</xdr:col>
      <xdr:colOff>520963</xdr:colOff>
      <xdr:row>10</xdr:row>
      <xdr:rowOff>90147</xdr:rowOff>
    </xdr:from>
    <xdr:to>
      <xdr:col>19</xdr:col>
      <xdr:colOff>294850</xdr:colOff>
      <xdr:row>12</xdr:row>
      <xdr:rowOff>40538</xdr:rowOff>
    </xdr:to>
    <xdr:pic>
      <xdr:nvPicPr>
        <xdr:cNvPr id="67" name="Picture 66">
          <a:extLst>
            <a:ext uri="{FF2B5EF4-FFF2-40B4-BE49-F238E27FC236}">
              <a16:creationId xmlns:a16="http://schemas.microsoft.com/office/drawing/2014/main" id="{4733E524-3306-4DEA-B6BE-72EBBAAA89AA}"/>
            </a:ext>
          </a:extLst>
        </xdr:cNvPr>
        <xdr:cNvPicPr>
          <a:picLocks noChangeAspect="1"/>
        </xdr:cNvPicPr>
      </xdr:nvPicPr>
      <xdr:blipFill>
        <a:blip xmlns:r="http://schemas.openxmlformats.org/officeDocument/2006/relationships" r:embed="rId8"/>
        <a:stretch>
          <a:fillRect/>
        </a:stretch>
      </xdr:blipFill>
      <xdr:spPr>
        <a:xfrm>
          <a:off x="11415182" y="1975303"/>
          <a:ext cx="379121" cy="327423"/>
        </a:xfrm>
        <a:prstGeom prst="rect">
          <a:avLst/>
        </a:prstGeom>
      </xdr:spPr>
    </xdr:pic>
    <xdr:clientData/>
  </xdr:twoCellAnchor>
  <xdr:twoCellAnchor editAs="oneCell">
    <xdr:from>
      <xdr:col>22</xdr:col>
      <xdr:colOff>252835</xdr:colOff>
      <xdr:row>4</xdr:row>
      <xdr:rowOff>138289</xdr:rowOff>
    </xdr:from>
    <xdr:to>
      <xdr:col>23</xdr:col>
      <xdr:colOff>26721</xdr:colOff>
      <xdr:row>6</xdr:row>
      <xdr:rowOff>88681</xdr:rowOff>
    </xdr:to>
    <xdr:pic>
      <xdr:nvPicPr>
        <xdr:cNvPr id="68" name="Picture 67">
          <a:extLst>
            <a:ext uri="{FF2B5EF4-FFF2-40B4-BE49-F238E27FC236}">
              <a16:creationId xmlns:a16="http://schemas.microsoft.com/office/drawing/2014/main" id="{A3AF1A39-6098-4927-ADE9-CB4BD7D81BD8}"/>
            </a:ext>
          </a:extLst>
        </xdr:cNvPr>
        <xdr:cNvPicPr>
          <a:picLocks noChangeAspect="1"/>
        </xdr:cNvPicPr>
      </xdr:nvPicPr>
      <xdr:blipFill>
        <a:blip xmlns:r="http://schemas.openxmlformats.org/officeDocument/2006/relationships" r:embed="rId8"/>
        <a:stretch>
          <a:fillRect/>
        </a:stretch>
      </xdr:blipFill>
      <xdr:spPr>
        <a:xfrm>
          <a:off x="13567991" y="892352"/>
          <a:ext cx="379121" cy="327423"/>
        </a:xfrm>
        <a:prstGeom prst="rect">
          <a:avLst/>
        </a:prstGeom>
      </xdr:spPr>
    </xdr:pic>
    <xdr:clientData/>
  </xdr:twoCellAnchor>
  <xdr:twoCellAnchor editAs="oneCell">
    <xdr:from>
      <xdr:col>22</xdr:col>
      <xdr:colOff>272680</xdr:colOff>
      <xdr:row>10</xdr:row>
      <xdr:rowOff>108524</xdr:rowOff>
    </xdr:from>
    <xdr:to>
      <xdr:col>23</xdr:col>
      <xdr:colOff>46566</xdr:colOff>
      <xdr:row>12</xdr:row>
      <xdr:rowOff>58915</xdr:rowOff>
    </xdr:to>
    <xdr:pic>
      <xdr:nvPicPr>
        <xdr:cNvPr id="69" name="Picture 68">
          <a:extLst>
            <a:ext uri="{FF2B5EF4-FFF2-40B4-BE49-F238E27FC236}">
              <a16:creationId xmlns:a16="http://schemas.microsoft.com/office/drawing/2014/main" id="{BA09A58D-2128-4FBA-B5B5-7153E00A9E87}"/>
            </a:ext>
          </a:extLst>
        </xdr:cNvPr>
        <xdr:cNvPicPr>
          <a:picLocks noChangeAspect="1"/>
        </xdr:cNvPicPr>
      </xdr:nvPicPr>
      <xdr:blipFill>
        <a:blip xmlns:r="http://schemas.openxmlformats.org/officeDocument/2006/relationships" r:embed="rId8"/>
        <a:stretch>
          <a:fillRect/>
        </a:stretch>
      </xdr:blipFill>
      <xdr:spPr>
        <a:xfrm>
          <a:off x="13587836" y="1993680"/>
          <a:ext cx="379121" cy="327423"/>
        </a:xfrm>
        <a:prstGeom prst="rect">
          <a:avLst/>
        </a:prstGeom>
      </xdr:spPr>
    </xdr:pic>
    <xdr:clientData/>
  </xdr:twoCellAnchor>
  <xdr:twoCellAnchor editAs="oneCell">
    <xdr:from>
      <xdr:col>15</xdr:col>
      <xdr:colOff>74478</xdr:colOff>
      <xdr:row>16</xdr:row>
      <xdr:rowOff>129834</xdr:rowOff>
    </xdr:from>
    <xdr:to>
      <xdr:col>15</xdr:col>
      <xdr:colOff>453599</xdr:colOff>
      <xdr:row>18</xdr:row>
      <xdr:rowOff>80226</xdr:rowOff>
    </xdr:to>
    <xdr:pic>
      <xdr:nvPicPr>
        <xdr:cNvPr id="70" name="Picture 69">
          <a:extLst>
            <a:ext uri="{FF2B5EF4-FFF2-40B4-BE49-F238E27FC236}">
              <a16:creationId xmlns:a16="http://schemas.microsoft.com/office/drawing/2014/main" id="{6871F9F5-4A5E-40ED-8857-B20419BA8815}"/>
            </a:ext>
          </a:extLst>
        </xdr:cNvPr>
        <xdr:cNvPicPr>
          <a:picLocks noChangeAspect="1"/>
        </xdr:cNvPicPr>
      </xdr:nvPicPr>
      <xdr:blipFill>
        <a:blip xmlns:r="http://schemas.openxmlformats.org/officeDocument/2006/relationships" r:embed="rId8"/>
        <a:stretch>
          <a:fillRect/>
        </a:stretch>
      </xdr:blipFill>
      <xdr:spPr>
        <a:xfrm>
          <a:off x="9152994" y="3146084"/>
          <a:ext cx="379121" cy="327423"/>
        </a:xfrm>
        <a:prstGeom prst="rect">
          <a:avLst/>
        </a:prstGeom>
      </xdr:spPr>
    </xdr:pic>
    <xdr:clientData/>
  </xdr:twoCellAnchor>
  <xdr:twoCellAnchor editAs="oneCell">
    <xdr:from>
      <xdr:col>0</xdr:col>
      <xdr:colOff>466327</xdr:colOff>
      <xdr:row>9</xdr:row>
      <xdr:rowOff>69455</xdr:rowOff>
    </xdr:from>
    <xdr:to>
      <xdr:col>1</xdr:col>
      <xdr:colOff>307578</xdr:colOff>
      <xdr:row>11</xdr:row>
      <xdr:rowOff>124586</xdr:rowOff>
    </xdr:to>
    <xdr:pic>
      <xdr:nvPicPr>
        <xdr:cNvPr id="72" name="Picture 71" descr="Home Icon On A Black Background Stock Illustration - Download Image Now -  2015, Building - Activity, Built Structure">
          <a:extLst>
            <a:ext uri="{FF2B5EF4-FFF2-40B4-BE49-F238E27FC236}">
              <a16:creationId xmlns:a16="http://schemas.microsoft.com/office/drawing/2014/main" id="{47A9C8D6-7CE3-E5E9-043F-B8BBA9DFF5C9}"/>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66327" y="1766096"/>
          <a:ext cx="446485" cy="4321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515937</xdr:colOff>
      <xdr:row>13</xdr:row>
      <xdr:rowOff>2</xdr:rowOff>
    </xdr:from>
    <xdr:to>
      <xdr:col>1</xdr:col>
      <xdr:colOff>267891</xdr:colOff>
      <xdr:row>14</xdr:row>
      <xdr:rowOff>157217</xdr:rowOff>
    </xdr:to>
    <xdr:pic>
      <xdr:nvPicPr>
        <xdr:cNvPr id="74" name="Picture 73" descr="Internet Icon Isolated On Abstract Background, Internet ...">
          <a:extLst>
            <a:ext uri="{FF2B5EF4-FFF2-40B4-BE49-F238E27FC236}">
              <a16:creationId xmlns:a16="http://schemas.microsoft.com/office/drawing/2014/main" id="{F96B8CC1-0ED5-9A95-1378-8C98A44975D5}"/>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515937" y="2450705"/>
          <a:ext cx="357188" cy="3457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515937</xdr:colOff>
      <xdr:row>16</xdr:row>
      <xdr:rowOff>1</xdr:rowOff>
    </xdr:from>
    <xdr:to>
      <xdr:col>1</xdr:col>
      <xdr:colOff>289978</xdr:colOff>
      <xdr:row>17</xdr:row>
      <xdr:rowOff>178593</xdr:rowOff>
    </xdr:to>
    <xdr:pic>
      <xdr:nvPicPr>
        <xdr:cNvPr id="75" name="Picture 74" descr="Document Icon White Color On Black">
          <a:extLst>
            <a:ext uri="{FF2B5EF4-FFF2-40B4-BE49-F238E27FC236}">
              <a16:creationId xmlns:a16="http://schemas.microsoft.com/office/drawing/2014/main" id="{8642264B-DD36-D75F-9EBF-D96036A4C9FF}"/>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515937" y="3016251"/>
          <a:ext cx="379275" cy="3671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456407</xdr:colOff>
      <xdr:row>18</xdr:row>
      <xdr:rowOff>168673</xdr:rowOff>
    </xdr:from>
    <xdr:to>
      <xdr:col>1</xdr:col>
      <xdr:colOff>287736</xdr:colOff>
      <xdr:row>21</xdr:row>
      <xdr:rowOff>51932</xdr:rowOff>
    </xdr:to>
    <xdr:pic>
      <xdr:nvPicPr>
        <xdr:cNvPr id="77" name="Picture 76" descr="Black Database Icon Isolated On Black">
          <a:extLst>
            <a:ext uri="{FF2B5EF4-FFF2-40B4-BE49-F238E27FC236}">
              <a16:creationId xmlns:a16="http://schemas.microsoft.com/office/drawing/2014/main" id="{3C6D19DE-CEA1-D04C-A13F-3C95A1942CC8}"/>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456407" y="3561954"/>
          <a:ext cx="436563" cy="4488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29765</xdr:colOff>
      <xdr:row>3</xdr:row>
      <xdr:rowOff>148827</xdr:rowOff>
    </xdr:from>
    <xdr:to>
      <xdr:col>9</xdr:col>
      <xdr:colOff>365125</xdr:colOff>
      <xdr:row>15</xdr:row>
      <xdr:rowOff>168672</xdr:rowOff>
    </xdr:to>
    <xdr:graphicFrame macro="">
      <xdr:nvGraphicFramePr>
        <xdr:cNvPr id="60" name="Chart 59">
          <a:extLst>
            <a:ext uri="{FF2B5EF4-FFF2-40B4-BE49-F238E27FC236}">
              <a16:creationId xmlns:a16="http://schemas.microsoft.com/office/drawing/2014/main" id="{2EA377B4-EAA7-47F9-A176-51DBAAA58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347264</xdr:colOff>
      <xdr:row>9</xdr:row>
      <xdr:rowOff>89296</xdr:rowOff>
    </xdr:from>
    <xdr:to>
      <xdr:col>1</xdr:col>
      <xdr:colOff>595311</xdr:colOff>
      <xdr:row>12</xdr:row>
      <xdr:rowOff>-1</xdr:rowOff>
    </xdr:to>
    <xdr:sp macro="" textlink="">
      <xdr:nvSpPr>
        <xdr:cNvPr id="63" name="Rectangle: Rounded Corners 62">
          <a:hlinkClick xmlns:r="http://schemas.openxmlformats.org/officeDocument/2006/relationships" r:id="rId14"/>
          <a:extLst>
            <a:ext uri="{FF2B5EF4-FFF2-40B4-BE49-F238E27FC236}">
              <a16:creationId xmlns:a16="http://schemas.microsoft.com/office/drawing/2014/main" id="{6FFF1627-6986-D6A0-1471-F56A40EAF9D6}"/>
            </a:ext>
          </a:extLst>
        </xdr:cNvPr>
        <xdr:cNvSpPr/>
      </xdr:nvSpPr>
      <xdr:spPr>
        <a:xfrm>
          <a:off x="347264" y="1785937"/>
          <a:ext cx="853281" cy="476250"/>
        </a:xfrm>
        <a:prstGeom prst="roundRect">
          <a:avLst>
            <a:gd name="adj" fmla="val 50000"/>
          </a:avLst>
        </a:prstGeom>
        <a:solidFill>
          <a:schemeClr val="bg2">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16</xdr:col>
      <xdr:colOff>0</xdr:colOff>
      <xdr:row>36</xdr:row>
      <xdr:rowOff>0</xdr:rowOff>
    </xdr:from>
    <xdr:to>
      <xdr:col>34</xdr:col>
      <xdr:colOff>457200</xdr:colOff>
      <xdr:row>98</xdr:row>
      <xdr:rowOff>12700</xdr:rowOff>
    </xdr:to>
    <xdr:pic>
      <xdr:nvPicPr>
        <xdr:cNvPr id="62" name="Picture 61" descr="Linkedin logo png for website design and branding">
          <a:extLst>
            <a:ext uri="{FF2B5EF4-FFF2-40B4-BE49-F238E27FC236}">
              <a16:creationId xmlns:a16="http://schemas.microsoft.com/office/drawing/2014/main" id="{87CC51A8-E83D-4880-FDD2-EB9036BBD9D1}"/>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9753600" y="6629400"/>
          <a:ext cx="11430000" cy="1143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565546</xdr:colOff>
      <xdr:row>26</xdr:row>
      <xdr:rowOff>65767</xdr:rowOff>
    </xdr:from>
    <xdr:to>
      <xdr:col>1</xdr:col>
      <xdr:colOff>271911</xdr:colOff>
      <xdr:row>28</xdr:row>
      <xdr:rowOff>9921</xdr:rowOff>
    </xdr:to>
    <xdr:pic>
      <xdr:nvPicPr>
        <xdr:cNvPr id="71" name="Picture 70" descr="Linkedin logo png and svg icons for branding">
          <a:hlinkClick xmlns:r="http://schemas.openxmlformats.org/officeDocument/2006/relationships" r:id="rId16"/>
          <a:extLst>
            <a:ext uri="{FF2B5EF4-FFF2-40B4-BE49-F238E27FC236}">
              <a16:creationId xmlns:a16="http://schemas.microsoft.com/office/drawing/2014/main" id="{B0E3467E-B542-B534-FD23-A2981C48E195}"/>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565546" y="4967173"/>
          <a:ext cx="311599" cy="321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582037</xdr:colOff>
      <xdr:row>29</xdr:row>
      <xdr:rowOff>69453</xdr:rowOff>
    </xdr:from>
    <xdr:to>
      <xdr:col>1</xdr:col>
      <xdr:colOff>236698</xdr:colOff>
      <xdr:row>30</xdr:row>
      <xdr:rowOff>148828</xdr:rowOff>
    </xdr:to>
    <xdr:pic>
      <xdr:nvPicPr>
        <xdr:cNvPr id="73" name="Picture 72" descr="ios 17 filled style github logo icon">
          <a:hlinkClick xmlns:r="http://schemas.openxmlformats.org/officeDocument/2006/relationships" r:id="rId18"/>
          <a:extLst>
            <a:ext uri="{FF2B5EF4-FFF2-40B4-BE49-F238E27FC236}">
              <a16:creationId xmlns:a16="http://schemas.microsoft.com/office/drawing/2014/main" id="{9A92ECB6-FDF2-2D46-6A1B-6455CBC2FB6A}"/>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flipH="1">
          <a:off x="582037" y="5536406"/>
          <a:ext cx="259895" cy="2678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426641</xdr:colOff>
      <xdr:row>2</xdr:row>
      <xdr:rowOff>19844</xdr:rowOff>
    </xdr:from>
    <xdr:to>
      <xdr:col>1</xdr:col>
      <xdr:colOff>327422</xdr:colOff>
      <xdr:row>4</xdr:row>
      <xdr:rowOff>148827</xdr:rowOff>
    </xdr:to>
    <xdr:pic>
      <xdr:nvPicPr>
        <xdr:cNvPr id="79" name="Picture 78">
          <a:extLst>
            <a:ext uri="{FF2B5EF4-FFF2-40B4-BE49-F238E27FC236}">
              <a16:creationId xmlns:a16="http://schemas.microsoft.com/office/drawing/2014/main" id="{94E81BBF-1E36-3E4A-3555-0673EFC8EAB0}"/>
            </a:ext>
          </a:extLst>
        </xdr:cNvPr>
        <xdr:cNvPicPr>
          <a:picLocks noChangeAspect="1"/>
        </xdr:cNvPicPr>
      </xdr:nvPicPr>
      <xdr:blipFill>
        <a:blip xmlns:r="http://schemas.openxmlformats.org/officeDocument/2006/relationships" r:embed="rId20"/>
        <a:stretch>
          <a:fillRect/>
        </a:stretch>
      </xdr:blipFill>
      <xdr:spPr>
        <a:xfrm>
          <a:off x="426641" y="396875"/>
          <a:ext cx="506015" cy="506015"/>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0.14775</cdr:x>
      <cdr:y>0.66403</cdr:y>
    </cdr:from>
    <cdr:to>
      <cdr:x>0.32432</cdr:x>
      <cdr:y>0.7747</cdr:y>
    </cdr:to>
    <cdr:sp macro="" textlink="">
      <cdr:nvSpPr>
        <cdr:cNvPr id="2" name="TextBox 1">
          <a:extLst xmlns:a="http://schemas.openxmlformats.org/drawingml/2006/main">
            <a:ext uri="{FF2B5EF4-FFF2-40B4-BE49-F238E27FC236}">
              <a16:creationId xmlns:a16="http://schemas.microsoft.com/office/drawing/2014/main" id="{6D6438CF-14AC-913D-D8D5-BA57F881BB31}"/>
            </a:ext>
          </a:extLst>
        </cdr:cNvPr>
        <cdr:cNvSpPr txBox="1"/>
      </cdr:nvSpPr>
      <cdr:spPr>
        <a:xfrm xmlns:a="http://schemas.openxmlformats.org/drawingml/2006/main">
          <a:off x="676235" y="1385454"/>
          <a:ext cx="808182" cy="23090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b="1" kern="1200"/>
            <a:t>134,888</a:t>
          </a:r>
        </a:p>
      </cdr:txBody>
    </cdr:sp>
  </cdr:relSizeAnchor>
  <cdr:relSizeAnchor xmlns:cdr="http://schemas.openxmlformats.org/drawingml/2006/chartDrawing">
    <cdr:from>
      <cdr:x>0.18919</cdr:x>
      <cdr:y>0.71541</cdr:y>
    </cdr:from>
    <cdr:to>
      <cdr:x>0.31532</cdr:x>
      <cdr:y>0.83794</cdr:y>
    </cdr:to>
    <cdr:sp macro="" textlink="">
      <cdr:nvSpPr>
        <cdr:cNvPr id="3" name="TextBox 2">
          <a:extLst xmlns:a="http://schemas.openxmlformats.org/drawingml/2006/main">
            <a:ext uri="{FF2B5EF4-FFF2-40B4-BE49-F238E27FC236}">
              <a16:creationId xmlns:a16="http://schemas.microsoft.com/office/drawing/2014/main" id="{7D863574-42BA-801D-EBCD-62F1CCC7662F}"/>
            </a:ext>
          </a:extLst>
        </cdr:cNvPr>
        <cdr:cNvSpPr txBox="1"/>
      </cdr:nvSpPr>
      <cdr:spPr>
        <a:xfrm xmlns:a="http://schemas.openxmlformats.org/drawingml/2006/main">
          <a:off x="865909" y="1492662"/>
          <a:ext cx="577273" cy="25564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0.14775</cdr:x>
      <cdr:y>0.52174</cdr:y>
    </cdr:from>
    <cdr:to>
      <cdr:x>0.32793</cdr:x>
      <cdr:y>0.64427</cdr:y>
    </cdr:to>
    <cdr:sp macro="" textlink="">
      <cdr:nvSpPr>
        <cdr:cNvPr id="4" name="TextBox 3">
          <a:extLst xmlns:a="http://schemas.openxmlformats.org/drawingml/2006/main">
            <a:ext uri="{FF2B5EF4-FFF2-40B4-BE49-F238E27FC236}">
              <a16:creationId xmlns:a16="http://schemas.microsoft.com/office/drawing/2014/main" id="{629DEB17-B25D-F267-3A9F-20F3DB6ABB22}"/>
            </a:ext>
          </a:extLst>
        </cdr:cNvPr>
        <cdr:cNvSpPr txBox="1"/>
      </cdr:nvSpPr>
      <cdr:spPr>
        <a:xfrm xmlns:a="http://schemas.openxmlformats.org/drawingml/2006/main">
          <a:off x="676235" y="1088571"/>
          <a:ext cx="824676" cy="255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b="1" kern="1200"/>
            <a:t>26,643</a:t>
          </a:r>
        </a:p>
      </cdr:txBody>
    </cdr:sp>
  </cdr:relSizeAnchor>
</c:userShapes>
</file>

<file path=xl/drawings/drawing4.xml><?xml version="1.0" encoding="utf-8"?>
<c:userShapes xmlns:c="http://schemas.openxmlformats.org/drawingml/2006/chart">
  <cdr:relSizeAnchor xmlns:cdr="http://schemas.openxmlformats.org/drawingml/2006/chartDrawing">
    <cdr:from>
      <cdr:x>0.61605</cdr:x>
      <cdr:y>0.62369</cdr:y>
    </cdr:from>
    <cdr:to>
      <cdr:x>0.88286</cdr:x>
      <cdr:y>0.72125</cdr:y>
    </cdr:to>
    <cdr:sp macro="" textlink="">
      <cdr:nvSpPr>
        <cdr:cNvPr id="2" name="TextBox 1">
          <a:extLst xmlns:a="http://schemas.openxmlformats.org/drawingml/2006/main">
            <a:ext uri="{FF2B5EF4-FFF2-40B4-BE49-F238E27FC236}">
              <a16:creationId xmlns:a16="http://schemas.microsoft.com/office/drawing/2014/main" id="{8F2325D4-642D-8B81-A684-DF20A1599BF6}"/>
            </a:ext>
          </a:extLst>
        </cdr:cNvPr>
        <cdr:cNvSpPr txBox="1"/>
      </cdr:nvSpPr>
      <cdr:spPr>
        <a:xfrm xmlns:a="http://schemas.openxmlformats.org/drawingml/2006/main">
          <a:off x="2342078" y="1476168"/>
          <a:ext cx="1014351" cy="23090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0.62039</cdr:x>
      <cdr:y>0.63066</cdr:y>
    </cdr:from>
    <cdr:to>
      <cdr:x>0.81779</cdr:x>
      <cdr:y>0.71777</cdr:y>
    </cdr:to>
    <cdr:sp macro="" textlink="">
      <cdr:nvSpPr>
        <cdr:cNvPr id="3" name="TextBox 2">
          <a:extLst xmlns:a="http://schemas.openxmlformats.org/drawingml/2006/main">
            <a:ext uri="{FF2B5EF4-FFF2-40B4-BE49-F238E27FC236}">
              <a16:creationId xmlns:a16="http://schemas.microsoft.com/office/drawing/2014/main" id="{C558479B-3666-E002-9727-424C8B99D00E}"/>
            </a:ext>
          </a:extLst>
        </cdr:cNvPr>
        <cdr:cNvSpPr txBox="1"/>
      </cdr:nvSpPr>
      <cdr:spPr>
        <a:xfrm xmlns:a="http://schemas.openxmlformats.org/drawingml/2006/main">
          <a:off x="2358571" y="1492662"/>
          <a:ext cx="750455" cy="20617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7938</xdr:rowOff>
    </xdr:from>
    <xdr:to>
      <xdr:col>24</xdr:col>
      <xdr:colOff>370417</xdr:colOff>
      <xdr:row>35</xdr:row>
      <xdr:rowOff>103187</xdr:rowOff>
    </xdr:to>
    <xdr:sp macro="" textlink="">
      <xdr:nvSpPr>
        <xdr:cNvPr id="2" name="Rectangle 1">
          <a:extLst>
            <a:ext uri="{FF2B5EF4-FFF2-40B4-BE49-F238E27FC236}">
              <a16:creationId xmlns:a16="http://schemas.microsoft.com/office/drawing/2014/main" id="{75B63928-5716-040D-83E4-9333F7F29596}"/>
            </a:ext>
          </a:extLst>
        </xdr:cNvPr>
        <xdr:cNvSpPr/>
      </xdr:nvSpPr>
      <xdr:spPr>
        <a:xfrm>
          <a:off x="0" y="7938"/>
          <a:ext cx="15102417" cy="6392332"/>
        </a:xfrm>
        <a:prstGeom prst="rect">
          <a:avLst/>
        </a:prstGeom>
        <a:solidFill>
          <a:srgbClr val="D9D9D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xdr:colOff>
      <xdr:row>0</xdr:row>
      <xdr:rowOff>37353</xdr:rowOff>
    </xdr:from>
    <xdr:to>
      <xdr:col>24</xdr:col>
      <xdr:colOff>121398</xdr:colOff>
      <xdr:row>35</xdr:row>
      <xdr:rowOff>65368</xdr:rowOff>
    </xdr:to>
    <xdr:sp macro="" textlink="">
      <xdr:nvSpPr>
        <xdr:cNvPr id="3" name="Rectangle 2">
          <a:extLst>
            <a:ext uri="{FF2B5EF4-FFF2-40B4-BE49-F238E27FC236}">
              <a16:creationId xmlns:a16="http://schemas.microsoft.com/office/drawing/2014/main" id="{24F35330-7DBB-28ED-C24B-47FE5E954CD0}"/>
            </a:ext>
          </a:extLst>
        </xdr:cNvPr>
        <xdr:cNvSpPr/>
      </xdr:nvSpPr>
      <xdr:spPr>
        <a:xfrm>
          <a:off x="1" y="37353"/>
          <a:ext cx="14689044" cy="6564780"/>
        </a:xfrm>
        <a:prstGeom prst="rect">
          <a:avLst/>
        </a:prstGeom>
        <a:solidFill>
          <a:srgbClr val="EDEC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83785</xdr:colOff>
      <xdr:row>0</xdr:row>
      <xdr:rowOff>28222</xdr:rowOff>
    </xdr:from>
    <xdr:to>
      <xdr:col>1</xdr:col>
      <xdr:colOff>401544</xdr:colOff>
      <xdr:row>35</xdr:row>
      <xdr:rowOff>98777</xdr:rowOff>
    </xdr:to>
    <xdr:sp macro="" textlink="">
      <xdr:nvSpPr>
        <xdr:cNvPr id="4" name="Rectangle: Rounded Corners 3">
          <a:extLst>
            <a:ext uri="{FF2B5EF4-FFF2-40B4-BE49-F238E27FC236}">
              <a16:creationId xmlns:a16="http://schemas.microsoft.com/office/drawing/2014/main" id="{1B0CD744-EBF3-E4CC-3E47-F74AA8B27D7B}"/>
            </a:ext>
          </a:extLst>
        </xdr:cNvPr>
        <xdr:cNvSpPr/>
      </xdr:nvSpPr>
      <xdr:spPr>
        <a:xfrm>
          <a:off x="83785" y="28222"/>
          <a:ext cx="924744" cy="6607320"/>
        </a:xfrm>
        <a:prstGeom prst="roundRect">
          <a:avLst>
            <a:gd name="adj" fmla="val 7902"/>
          </a:avLst>
        </a:prstGeom>
        <a:solidFill>
          <a:srgbClr val="0F17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452439</xdr:colOff>
      <xdr:row>3</xdr:row>
      <xdr:rowOff>87312</xdr:rowOff>
    </xdr:from>
    <xdr:to>
      <xdr:col>7</xdr:col>
      <xdr:colOff>555626</xdr:colOff>
      <xdr:row>16</xdr:row>
      <xdr:rowOff>166687</xdr:rowOff>
    </xdr:to>
    <xdr:sp macro="" textlink="">
      <xdr:nvSpPr>
        <xdr:cNvPr id="5" name="Rectangle 4">
          <a:extLst>
            <a:ext uri="{FF2B5EF4-FFF2-40B4-BE49-F238E27FC236}">
              <a16:creationId xmlns:a16="http://schemas.microsoft.com/office/drawing/2014/main" id="{62550DE5-6EAD-DB79-5B8F-AA8C6411FF46}"/>
            </a:ext>
          </a:extLst>
        </xdr:cNvPr>
        <xdr:cNvSpPr/>
      </xdr:nvSpPr>
      <xdr:spPr>
        <a:xfrm>
          <a:off x="1063627" y="635000"/>
          <a:ext cx="3770312" cy="2452687"/>
        </a:xfrm>
        <a:prstGeom prst="rect">
          <a:avLst/>
        </a:prstGeom>
        <a:solidFill>
          <a:srgbClr val="F5F4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239712</xdr:colOff>
      <xdr:row>3</xdr:row>
      <xdr:rowOff>87312</xdr:rowOff>
    </xdr:from>
    <xdr:to>
      <xdr:col>16</xdr:col>
      <xdr:colOff>7937</xdr:colOff>
      <xdr:row>16</xdr:row>
      <xdr:rowOff>166687</xdr:rowOff>
    </xdr:to>
    <xdr:sp macro="" textlink="">
      <xdr:nvSpPr>
        <xdr:cNvPr id="6" name="Rectangle 5">
          <a:extLst>
            <a:ext uri="{FF2B5EF4-FFF2-40B4-BE49-F238E27FC236}">
              <a16:creationId xmlns:a16="http://schemas.microsoft.com/office/drawing/2014/main" id="{CBF9E1AE-E63F-4AE8-A8F0-8A2AA4EBB729}"/>
            </a:ext>
          </a:extLst>
        </xdr:cNvPr>
        <xdr:cNvSpPr/>
      </xdr:nvSpPr>
      <xdr:spPr>
        <a:xfrm>
          <a:off x="5740400" y="635000"/>
          <a:ext cx="4046537" cy="2452687"/>
        </a:xfrm>
        <a:prstGeom prst="rect">
          <a:avLst/>
        </a:prstGeom>
        <a:solidFill>
          <a:srgbClr val="F5F4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328613</xdr:colOff>
      <xdr:row>3</xdr:row>
      <xdr:rowOff>87312</xdr:rowOff>
    </xdr:from>
    <xdr:to>
      <xdr:col>22</xdr:col>
      <xdr:colOff>309563</xdr:colOff>
      <xdr:row>16</xdr:row>
      <xdr:rowOff>174625</xdr:rowOff>
    </xdr:to>
    <xdr:sp macro="" textlink="">
      <xdr:nvSpPr>
        <xdr:cNvPr id="7" name="Rectangle 6">
          <a:extLst>
            <a:ext uri="{FF2B5EF4-FFF2-40B4-BE49-F238E27FC236}">
              <a16:creationId xmlns:a16="http://schemas.microsoft.com/office/drawing/2014/main" id="{48A31E45-B85B-432B-BC8D-EF7DB3F2536F}"/>
            </a:ext>
          </a:extLst>
        </xdr:cNvPr>
        <xdr:cNvSpPr/>
      </xdr:nvSpPr>
      <xdr:spPr>
        <a:xfrm>
          <a:off x="10107613" y="635000"/>
          <a:ext cx="3648075" cy="2460625"/>
        </a:xfrm>
        <a:prstGeom prst="rect">
          <a:avLst/>
        </a:prstGeom>
        <a:solidFill>
          <a:srgbClr val="F5F4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493714</xdr:colOff>
      <xdr:row>18</xdr:row>
      <xdr:rowOff>119063</xdr:rowOff>
    </xdr:from>
    <xdr:to>
      <xdr:col>7</xdr:col>
      <xdr:colOff>596901</xdr:colOff>
      <xdr:row>31</xdr:row>
      <xdr:rowOff>104774</xdr:rowOff>
    </xdr:to>
    <xdr:sp macro="" textlink="">
      <xdr:nvSpPr>
        <xdr:cNvPr id="8" name="Rectangle 7">
          <a:extLst>
            <a:ext uri="{FF2B5EF4-FFF2-40B4-BE49-F238E27FC236}">
              <a16:creationId xmlns:a16="http://schemas.microsoft.com/office/drawing/2014/main" id="{D9E2538A-E570-4CA6-AC11-94A516B87DBF}"/>
            </a:ext>
          </a:extLst>
        </xdr:cNvPr>
        <xdr:cNvSpPr/>
      </xdr:nvSpPr>
      <xdr:spPr>
        <a:xfrm>
          <a:off x="1104902" y="3405188"/>
          <a:ext cx="3770312" cy="2359024"/>
        </a:xfrm>
        <a:prstGeom prst="rect">
          <a:avLst/>
        </a:prstGeom>
        <a:solidFill>
          <a:srgbClr val="F5F4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217487</xdr:colOff>
      <xdr:row>18</xdr:row>
      <xdr:rowOff>119063</xdr:rowOff>
    </xdr:from>
    <xdr:to>
      <xdr:col>22</xdr:col>
      <xdr:colOff>401544</xdr:colOff>
      <xdr:row>31</xdr:row>
      <xdr:rowOff>104774</xdr:rowOff>
    </xdr:to>
    <xdr:sp macro="" textlink="">
      <xdr:nvSpPr>
        <xdr:cNvPr id="9" name="Rectangle 8">
          <a:extLst>
            <a:ext uri="{FF2B5EF4-FFF2-40B4-BE49-F238E27FC236}">
              <a16:creationId xmlns:a16="http://schemas.microsoft.com/office/drawing/2014/main" id="{0CB720C1-59EA-4827-BA7B-8F15E8EEAB21}"/>
            </a:ext>
          </a:extLst>
        </xdr:cNvPr>
        <xdr:cNvSpPr/>
      </xdr:nvSpPr>
      <xdr:spPr>
        <a:xfrm>
          <a:off x="5680355" y="3480828"/>
          <a:ext cx="8074865" cy="2413652"/>
        </a:xfrm>
        <a:prstGeom prst="rect">
          <a:avLst/>
        </a:prstGeom>
        <a:solidFill>
          <a:srgbClr val="F5F4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500063</xdr:colOff>
      <xdr:row>0</xdr:row>
      <xdr:rowOff>166689</xdr:rowOff>
    </xdr:from>
    <xdr:to>
      <xdr:col>5</xdr:col>
      <xdr:colOff>71437</xdr:colOff>
      <xdr:row>2</xdr:row>
      <xdr:rowOff>15875</xdr:rowOff>
    </xdr:to>
    <xdr:sp macro="" textlink="">
      <xdr:nvSpPr>
        <xdr:cNvPr id="10" name="TextBox 9">
          <a:extLst>
            <a:ext uri="{FF2B5EF4-FFF2-40B4-BE49-F238E27FC236}">
              <a16:creationId xmlns:a16="http://schemas.microsoft.com/office/drawing/2014/main" id="{425483C4-E9EA-8B6A-AE60-ED20BE29FA75}"/>
            </a:ext>
          </a:extLst>
        </xdr:cNvPr>
        <xdr:cNvSpPr txBox="1"/>
      </xdr:nvSpPr>
      <xdr:spPr>
        <a:xfrm>
          <a:off x="1111251" y="166689"/>
          <a:ext cx="2016124" cy="214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t>Strategic Performance</a:t>
          </a:r>
          <a:r>
            <a:rPr lang="en-GB" sz="1050" b="1" baseline="0"/>
            <a:t> Analysis</a:t>
          </a:r>
          <a:endParaRPr lang="en-GB" sz="1050" b="1"/>
        </a:p>
      </xdr:txBody>
    </xdr:sp>
    <xdr:clientData/>
  </xdr:twoCellAnchor>
  <xdr:twoCellAnchor>
    <xdr:from>
      <xdr:col>1</xdr:col>
      <xdr:colOff>500062</xdr:colOff>
      <xdr:row>1</xdr:row>
      <xdr:rowOff>119063</xdr:rowOff>
    </xdr:from>
    <xdr:to>
      <xdr:col>6</xdr:col>
      <xdr:colOff>333375</xdr:colOff>
      <xdr:row>2</xdr:row>
      <xdr:rowOff>134939</xdr:rowOff>
    </xdr:to>
    <xdr:sp macro="" textlink="">
      <xdr:nvSpPr>
        <xdr:cNvPr id="11" name="TextBox 10">
          <a:extLst>
            <a:ext uri="{FF2B5EF4-FFF2-40B4-BE49-F238E27FC236}">
              <a16:creationId xmlns:a16="http://schemas.microsoft.com/office/drawing/2014/main" id="{C91DE66A-64D5-CB83-FC28-0AE5E35C67A8}"/>
            </a:ext>
          </a:extLst>
        </xdr:cNvPr>
        <xdr:cNvSpPr txBox="1"/>
      </xdr:nvSpPr>
      <xdr:spPr>
        <a:xfrm>
          <a:off x="1111250" y="301626"/>
          <a:ext cx="2889250" cy="198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i="1"/>
            <a:t>Campaign, Content Strategy &amp; Audience Engagement Drivers</a:t>
          </a:r>
        </a:p>
      </xdr:txBody>
    </xdr:sp>
    <xdr:clientData/>
  </xdr:twoCellAnchor>
  <xdr:twoCellAnchor>
    <xdr:from>
      <xdr:col>1</xdr:col>
      <xdr:colOff>531812</xdr:colOff>
      <xdr:row>3</xdr:row>
      <xdr:rowOff>166688</xdr:rowOff>
    </xdr:from>
    <xdr:to>
      <xdr:col>5</xdr:col>
      <xdr:colOff>539750</xdr:colOff>
      <xdr:row>5</xdr:row>
      <xdr:rowOff>71437</xdr:rowOff>
    </xdr:to>
    <xdr:sp macro="" textlink="">
      <xdr:nvSpPr>
        <xdr:cNvPr id="12" name="TextBox 11">
          <a:extLst>
            <a:ext uri="{FF2B5EF4-FFF2-40B4-BE49-F238E27FC236}">
              <a16:creationId xmlns:a16="http://schemas.microsoft.com/office/drawing/2014/main" id="{2ABEACE5-2525-4317-FF6B-A65F2E1B8409}"/>
            </a:ext>
          </a:extLst>
        </xdr:cNvPr>
        <xdr:cNvSpPr txBox="1"/>
      </xdr:nvSpPr>
      <xdr:spPr>
        <a:xfrm>
          <a:off x="1143000" y="714376"/>
          <a:ext cx="2452688" cy="269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t>Platform-Content Performance Matrix</a:t>
          </a:r>
        </a:p>
      </xdr:txBody>
    </xdr:sp>
    <xdr:clientData/>
  </xdr:twoCellAnchor>
  <xdr:twoCellAnchor>
    <xdr:from>
      <xdr:col>1</xdr:col>
      <xdr:colOff>523875</xdr:colOff>
      <xdr:row>4</xdr:row>
      <xdr:rowOff>134938</xdr:rowOff>
    </xdr:from>
    <xdr:to>
      <xdr:col>5</xdr:col>
      <xdr:colOff>571500</xdr:colOff>
      <xdr:row>6</xdr:row>
      <xdr:rowOff>0</xdr:rowOff>
    </xdr:to>
    <xdr:sp macro="" textlink="">
      <xdr:nvSpPr>
        <xdr:cNvPr id="13" name="TextBox 12">
          <a:extLst>
            <a:ext uri="{FF2B5EF4-FFF2-40B4-BE49-F238E27FC236}">
              <a16:creationId xmlns:a16="http://schemas.microsoft.com/office/drawing/2014/main" id="{783E857A-BF6A-CE9B-F295-34E5E7F524BE}"/>
            </a:ext>
          </a:extLst>
        </xdr:cNvPr>
        <xdr:cNvSpPr txBox="1"/>
      </xdr:nvSpPr>
      <xdr:spPr>
        <a:xfrm>
          <a:off x="1135063" y="865188"/>
          <a:ext cx="2492375" cy="230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i="1"/>
            <a:t>Engagement</a:t>
          </a:r>
          <a:r>
            <a:rPr lang="en-GB" sz="900" i="1" baseline="0"/>
            <a:t> Rate by Platform and Content Format</a:t>
          </a:r>
          <a:endParaRPr lang="en-GB" sz="900" i="1"/>
        </a:p>
      </xdr:txBody>
    </xdr:sp>
    <xdr:clientData/>
  </xdr:twoCellAnchor>
  <xdr:twoCellAnchor editAs="oneCell">
    <xdr:from>
      <xdr:col>1</xdr:col>
      <xdr:colOff>579437</xdr:colOff>
      <xdr:row>6</xdr:row>
      <xdr:rowOff>47625</xdr:rowOff>
    </xdr:from>
    <xdr:to>
      <xdr:col>7</xdr:col>
      <xdr:colOff>215900</xdr:colOff>
      <xdr:row>12</xdr:row>
      <xdr:rowOff>53975</xdr:rowOff>
    </xdr:to>
    <xdr:pic>
      <xdr:nvPicPr>
        <xdr:cNvPr id="15" name="Picture 14">
          <a:extLst>
            <a:ext uri="{FF2B5EF4-FFF2-40B4-BE49-F238E27FC236}">
              <a16:creationId xmlns:a16="http://schemas.microsoft.com/office/drawing/2014/main" id="{3FF40B3C-2393-F1AA-62CB-213554779F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0625" y="1143000"/>
          <a:ext cx="3303588" cy="1101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523875</xdr:colOff>
      <xdr:row>12</xdr:row>
      <xdr:rowOff>111125</xdr:rowOff>
    </xdr:from>
    <xdr:to>
      <xdr:col>7</xdr:col>
      <xdr:colOff>460375</xdr:colOff>
      <xdr:row>16</xdr:row>
      <xdr:rowOff>158750</xdr:rowOff>
    </xdr:to>
    <xdr:sp macro="" textlink="">
      <xdr:nvSpPr>
        <xdr:cNvPr id="17" name="TextBox 16">
          <a:extLst>
            <a:ext uri="{FF2B5EF4-FFF2-40B4-BE49-F238E27FC236}">
              <a16:creationId xmlns:a16="http://schemas.microsoft.com/office/drawing/2014/main" id="{A84954A0-DEDB-B3FF-FB04-14D15241508E}"/>
            </a:ext>
          </a:extLst>
        </xdr:cNvPr>
        <xdr:cNvSpPr txBox="1"/>
      </xdr:nvSpPr>
      <xdr:spPr>
        <a:xfrm>
          <a:off x="1135063" y="2301875"/>
          <a:ext cx="3603625" cy="777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a:t>TikTok video content achieved the highest engagement rate at 14.03%, significantly outperforming other content formats across all platforms. Instagram carousel posts also performed strongly, suggesting that video and carousel content drive the highest audience interaction</a:t>
          </a:r>
          <a:r>
            <a:rPr lang="en-GB" sz="1100"/>
            <a:t>.</a:t>
          </a:r>
        </a:p>
      </xdr:txBody>
    </xdr:sp>
    <xdr:clientData/>
  </xdr:twoCellAnchor>
  <xdr:twoCellAnchor>
    <xdr:from>
      <xdr:col>9</xdr:col>
      <xdr:colOff>341312</xdr:colOff>
      <xdr:row>4</xdr:row>
      <xdr:rowOff>7939</xdr:rowOff>
    </xdr:from>
    <xdr:to>
      <xdr:col>13</xdr:col>
      <xdr:colOff>158750</xdr:colOff>
      <xdr:row>5</xdr:row>
      <xdr:rowOff>71437</xdr:rowOff>
    </xdr:to>
    <xdr:sp macro="" textlink="">
      <xdr:nvSpPr>
        <xdr:cNvPr id="18" name="TextBox 17">
          <a:extLst>
            <a:ext uri="{FF2B5EF4-FFF2-40B4-BE49-F238E27FC236}">
              <a16:creationId xmlns:a16="http://schemas.microsoft.com/office/drawing/2014/main" id="{CC17C371-E3F0-E758-A497-6CEA4438F912}"/>
            </a:ext>
          </a:extLst>
        </xdr:cNvPr>
        <xdr:cNvSpPr txBox="1"/>
      </xdr:nvSpPr>
      <xdr:spPr>
        <a:xfrm>
          <a:off x="5842000" y="738189"/>
          <a:ext cx="2262188" cy="246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Marketing</a:t>
          </a:r>
          <a:r>
            <a:rPr lang="en-GB" sz="1100" b="1" baseline="0"/>
            <a:t> Campaign Performance</a:t>
          </a:r>
          <a:endParaRPr lang="en-GB" sz="1100" b="1"/>
        </a:p>
      </xdr:txBody>
    </xdr:sp>
    <xdr:clientData/>
  </xdr:twoCellAnchor>
  <xdr:twoCellAnchor>
    <xdr:from>
      <xdr:col>9</xdr:col>
      <xdr:colOff>365126</xdr:colOff>
      <xdr:row>5</xdr:row>
      <xdr:rowOff>0</xdr:rowOff>
    </xdr:from>
    <xdr:to>
      <xdr:col>12</xdr:col>
      <xdr:colOff>587376</xdr:colOff>
      <xdr:row>6</xdr:row>
      <xdr:rowOff>79375</xdr:rowOff>
    </xdr:to>
    <xdr:sp macro="" textlink="">
      <xdr:nvSpPr>
        <xdr:cNvPr id="19" name="TextBox 18">
          <a:extLst>
            <a:ext uri="{FF2B5EF4-FFF2-40B4-BE49-F238E27FC236}">
              <a16:creationId xmlns:a16="http://schemas.microsoft.com/office/drawing/2014/main" id="{02F022F5-ECFA-5787-A82C-A2AA803C2EEE}"/>
            </a:ext>
          </a:extLst>
        </xdr:cNvPr>
        <xdr:cNvSpPr txBox="1"/>
      </xdr:nvSpPr>
      <xdr:spPr>
        <a:xfrm>
          <a:off x="5865814" y="912813"/>
          <a:ext cx="2055812"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i="1"/>
            <a:t>Total</a:t>
          </a:r>
          <a:r>
            <a:rPr lang="en-GB" sz="900" i="1" baseline="0"/>
            <a:t> Engagement and Followers Growth</a:t>
          </a:r>
          <a:endParaRPr lang="en-GB" sz="900" i="1"/>
        </a:p>
      </xdr:txBody>
    </xdr:sp>
    <xdr:clientData/>
  </xdr:twoCellAnchor>
  <xdr:twoCellAnchor>
    <xdr:from>
      <xdr:col>9</xdr:col>
      <xdr:colOff>239713</xdr:colOff>
      <xdr:row>3</xdr:row>
      <xdr:rowOff>87312</xdr:rowOff>
    </xdr:from>
    <xdr:to>
      <xdr:col>16</xdr:col>
      <xdr:colOff>533401</xdr:colOff>
      <xdr:row>18</xdr:row>
      <xdr:rowOff>92075</xdr:rowOff>
    </xdr:to>
    <xdr:graphicFrame macro="">
      <xdr:nvGraphicFramePr>
        <xdr:cNvPr id="20" name="Chart 19">
          <a:extLst>
            <a:ext uri="{FF2B5EF4-FFF2-40B4-BE49-F238E27FC236}">
              <a16:creationId xmlns:a16="http://schemas.microsoft.com/office/drawing/2014/main" id="{187629BD-34FD-4FD0-9C65-0AFF4AAC77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15</xdr:col>
      <xdr:colOff>79375</xdr:colOff>
      <xdr:row>7</xdr:row>
      <xdr:rowOff>79375</xdr:rowOff>
    </xdr:from>
    <xdr:ext cx="184731" cy="264560"/>
    <xdr:sp macro="" textlink="">
      <xdr:nvSpPr>
        <xdr:cNvPr id="21" name="TextBox 20">
          <a:extLst>
            <a:ext uri="{FF2B5EF4-FFF2-40B4-BE49-F238E27FC236}">
              <a16:creationId xmlns:a16="http://schemas.microsoft.com/office/drawing/2014/main" id="{FDB7905E-2EB2-FBED-1399-D5D0705A68BC}"/>
            </a:ext>
          </a:extLst>
        </xdr:cNvPr>
        <xdr:cNvSpPr txBox="1"/>
      </xdr:nvSpPr>
      <xdr:spPr>
        <a:xfrm>
          <a:off x="9247188" y="13573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15</xdr:col>
      <xdr:colOff>206375</xdr:colOff>
      <xdr:row>6</xdr:row>
      <xdr:rowOff>103188</xdr:rowOff>
    </xdr:from>
    <xdr:to>
      <xdr:col>16</xdr:col>
      <xdr:colOff>166688</xdr:colOff>
      <xdr:row>7</xdr:row>
      <xdr:rowOff>166686</xdr:rowOff>
    </xdr:to>
    <xdr:sp macro="" textlink="">
      <xdr:nvSpPr>
        <xdr:cNvPr id="22" name="TextBox 21">
          <a:extLst>
            <a:ext uri="{FF2B5EF4-FFF2-40B4-BE49-F238E27FC236}">
              <a16:creationId xmlns:a16="http://schemas.microsoft.com/office/drawing/2014/main" id="{00586FBE-4CFF-E3F5-DC70-DA13CB67E252}"/>
            </a:ext>
          </a:extLst>
        </xdr:cNvPr>
        <xdr:cNvSpPr txBox="1"/>
      </xdr:nvSpPr>
      <xdr:spPr>
        <a:xfrm>
          <a:off x="9374188" y="1198563"/>
          <a:ext cx="571500" cy="246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b="0" i="0" u="none" strike="noStrike">
              <a:solidFill>
                <a:schemeClr val="dk1"/>
              </a:solidFill>
              <a:effectLst/>
              <a:latin typeface="+mn-lt"/>
              <a:ea typeface="+mn-ea"/>
              <a:cs typeface="+mn-cs"/>
            </a:rPr>
            <a:t> </a:t>
          </a:r>
          <a:r>
            <a:rPr lang="en-GB" sz="900" b="1" i="0" u="none" strike="noStrike">
              <a:solidFill>
                <a:schemeClr val="dk1"/>
              </a:solidFill>
              <a:effectLst/>
              <a:latin typeface="+mn-lt"/>
              <a:ea typeface="+mn-ea"/>
              <a:cs typeface="+mn-cs"/>
            </a:rPr>
            <a:t> 2,833                                         </a:t>
          </a:r>
          <a:endParaRPr lang="en-GB" sz="900" b="1"/>
        </a:p>
      </xdr:txBody>
    </xdr:sp>
    <xdr:clientData/>
  </xdr:twoCellAnchor>
  <xdr:twoCellAnchor>
    <xdr:from>
      <xdr:col>15</xdr:col>
      <xdr:colOff>254000</xdr:colOff>
      <xdr:row>8</xdr:row>
      <xdr:rowOff>95250</xdr:rowOff>
    </xdr:from>
    <xdr:to>
      <xdr:col>16</xdr:col>
      <xdr:colOff>119063</xdr:colOff>
      <xdr:row>9</xdr:row>
      <xdr:rowOff>111127</xdr:rowOff>
    </xdr:to>
    <xdr:sp macro="" textlink="">
      <xdr:nvSpPr>
        <xdr:cNvPr id="23" name="TextBox 22">
          <a:extLst>
            <a:ext uri="{FF2B5EF4-FFF2-40B4-BE49-F238E27FC236}">
              <a16:creationId xmlns:a16="http://schemas.microsoft.com/office/drawing/2014/main" id="{E762B6EC-9607-C067-DE17-3FE41E89717C}"/>
            </a:ext>
          </a:extLst>
        </xdr:cNvPr>
        <xdr:cNvSpPr txBox="1"/>
      </xdr:nvSpPr>
      <xdr:spPr>
        <a:xfrm>
          <a:off x="9421813" y="1555750"/>
          <a:ext cx="476250" cy="198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t>2,391</a:t>
          </a:r>
        </a:p>
      </xdr:txBody>
    </xdr:sp>
    <xdr:clientData/>
  </xdr:twoCellAnchor>
  <xdr:twoCellAnchor>
    <xdr:from>
      <xdr:col>15</xdr:col>
      <xdr:colOff>261937</xdr:colOff>
      <xdr:row>10</xdr:row>
      <xdr:rowOff>0</xdr:rowOff>
    </xdr:from>
    <xdr:to>
      <xdr:col>16</xdr:col>
      <xdr:colOff>127000</xdr:colOff>
      <xdr:row>11</xdr:row>
      <xdr:rowOff>111124</xdr:rowOff>
    </xdr:to>
    <xdr:sp macro="" textlink="">
      <xdr:nvSpPr>
        <xdr:cNvPr id="24" name="TextBox 23">
          <a:extLst>
            <a:ext uri="{FF2B5EF4-FFF2-40B4-BE49-F238E27FC236}">
              <a16:creationId xmlns:a16="http://schemas.microsoft.com/office/drawing/2014/main" id="{FB7702B7-4955-680C-609B-C387B049ACB3}"/>
            </a:ext>
          </a:extLst>
        </xdr:cNvPr>
        <xdr:cNvSpPr txBox="1"/>
      </xdr:nvSpPr>
      <xdr:spPr>
        <a:xfrm>
          <a:off x="9429750" y="1825625"/>
          <a:ext cx="476250" cy="293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t>1,452</a:t>
          </a:r>
        </a:p>
      </xdr:txBody>
    </xdr:sp>
    <xdr:clientData/>
  </xdr:twoCellAnchor>
  <xdr:twoCellAnchor>
    <xdr:from>
      <xdr:col>15</xdr:col>
      <xdr:colOff>261937</xdr:colOff>
      <xdr:row>11</xdr:row>
      <xdr:rowOff>111125</xdr:rowOff>
    </xdr:from>
    <xdr:to>
      <xdr:col>16</xdr:col>
      <xdr:colOff>206375</xdr:colOff>
      <xdr:row>13</xdr:row>
      <xdr:rowOff>15876</xdr:rowOff>
    </xdr:to>
    <xdr:sp macro="" textlink="">
      <xdr:nvSpPr>
        <xdr:cNvPr id="25" name="TextBox 24">
          <a:extLst>
            <a:ext uri="{FF2B5EF4-FFF2-40B4-BE49-F238E27FC236}">
              <a16:creationId xmlns:a16="http://schemas.microsoft.com/office/drawing/2014/main" id="{B3C67DE3-2E13-2623-5B1C-459FE843DFDC}"/>
            </a:ext>
          </a:extLst>
        </xdr:cNvPr>
        <xdr:cNvSpPr txBox="1"/>
      </xdr:nvSpPr>
      <xdr:spPr>
        <a:xfrm>
          <a:off x="9429750" y="2119313"/>
          <a:ext cx="555625" cy="269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t>1,252</a:t>
          </a:r>
        </a:p>
      </xdr:txBody>
    </xdr:sp>
    <xdr:clientData/>
  </xdr:twoCellAnchor>
  <xdr:twoCellAnchor>
    <xdr:from>
      <xdr:col>15</xdr:col>
      <xdr:colOff>277812</xdr:colOff>
      <xdr:row>13</xdr:row>
      <xdr:rowOff>111125</xdr:rowOff>
    </xdr:from>
    <xdr:to>
      <xdr:col>16</xdr:col>
      <xdr:colOff>158750</xdr:colOff>
      <xdr:row>14</xdr:row>
      <xdr:rowOff>103188</xdr:rowOff>
    </xdr:to>
    <xdr:sp macro="" textlink="">
      <xdr:nvSpPr>
        <xdr:cNvPr id="26" name="TextBox 25">
          <a:extLst>
            <a:ext uri="{FF2B5EF4-FFF2-40B4-BE49-F238E27FC236}">
              <a16:creationId xmlns:a16="http://schemas.microsoft.com/office/drawing/2014/main" id="{9441638A-DC5E-C255-C99F-55DE8848B0F7}"/>
            </a:ext>
          </a:extLst>
        </xdr:cNvPr>
        <xdr:cNvSpPr txBox="1"/>
      </xdr:nvSpPr>
      <xdr:spPr>
        <a:xfrm>
          <a:off x="9445625" y="2484438"/>
          <a:ext cx="492125" cy="174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t>1,188</a:t>
          </a:r>
        </a:p>
      </xdr:txBody>
    </xdr:sp>
    <xdr:clientData/>
  </xdr:twoCellAnchor>
  <xdr:twoCellAnchor>
    <xdr:from>
      <xdr:col>15</xdr:col>
      <xdr:colOff>309562</xdr:colOff>
      <xdr:row>15</xdr:row>
      <xdr:rowOff>23812</xdr:rowOff>
    </xdr:from>
    <xdr:to>
      <xdr:col>16</xdr:col>
      <xdr:colOff>111125</xdr:colOff>
      <xdr:row>16</xdr:row>
      <xdr:rowOff>103187</xdr:rowOff>
    </xdr:to>
    <xdr:sp macro="" textlink="">
      <xdr:nvSpPr>
        <xdr:cNvPr id="27" name="TextBox 26">
          <a:extLst>
            <a:ext uri="{FF2B5EF4-FFF2-40B4-BE49-F238E27FC236}">
              <a16:creationId xmlns:a16="http://schemas.microsoft.com/office/drawing/2014/main" id="{9CE09348-2955-3866-FF1C-9BFE749DBC05}"/>
            </a:ext>
          </a:extLst>
        </xdr:cNvPr>
        <xdr:cNvSpPr txBox="1"/>
      </xdr:nvSpPr>
      <xdr:spPr>
        <a:xfrm>
          <a:off x="9477375" y="2762250"/>
          <a:ext cx="412750"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t>913</a:t>
          </a:r>
        </a:p>
      </xdr:txBody>
    </xdr:sp>
    <xdr:clientData/>
  </xdr:twoCellAnchor>
  <xdr:twoCellAnchor>
    <xdr:from>
      <xdr:col>14</xdr:col>
      <xdr:colOff>539750</xdr:colOff>
      <xdr:row>4</xdr:row>
      <xdr:rowOff>127000</xdr:rowOff>
    </xdr:from>
    <xdr:to>
      <xdr:col>16</xdr:col>
      <xdr:colOff>285750</xdr:colOff>
      <xdr:row>6</xdr:row>
      <xdr:rowOff>103186</xdr:rowOff>
    </xdr:to>
    <xdr:sp macro="" textlink="">
      <xdr:nvSpPr>
        <xdr:cNvPr id="28" name="TextBox 27">
          <a:extLst>
            <a:ext uri="{FF2B5EF4-FFF2-40B4-BE49-F238E27FC236}">
              <a16:creationId xmlns:a16="http://schemas.microsoft.com/office/drawing/2014/main" id="{5B4BF026-9F9A-E952-E516-9866BB190FDB}"/>
            </a:ext>
          </a:extLst>
        </xdr:cNvPr>
        <xdr:cNvSpPr txBox="1"/>
      </xdr:nvSpPr>
      <xdr:spPr>
        <a:xfrm>
          <a:off x="9096375" y="857250"/>
          <a:ext cx="968375" cy="341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Followers</a:t>
          </a:r>
        </a:p>
      </xdr:txBody>
    </xdr:sp>
    <xdr:clientData/>
  </xdr:twoCellAnchor>
  <xdr:twoCellAnchor>
    <xdr:from>
      <xdr:col>10</xdr:col>
      <xdr:colOff>373063</xdr:colOff>
      <xdr:row>7</xdr:row>
      <xdr:rowOff>7938</xdr:rowOff>
    </xdr:from>
    <xdr:to>
      <xdr:col>11</xdr:col>
      <xdr:colOff>325437</xdr:colOff>
      <xdr:row>8</xdr:row>
      <xdr:rowOff>47626</xdr:rowOff>
    </xdr:to>
    <xdr:sp macro="" textlink="">
      <xdr:nvSpPr>
        <xdr:cNvPr id="29" name="TextBox 28">
          <a:extLst>
            <a:ext uri="{FF2B5EF4-FFF2-40B4-BE49-F238E27FC236}">
              <a16:creationId xmlns:a16="http://schemas.microsoft.com/office/drawing/2014/main" id="{833088E4-60E8-D5C5-9839-1D0C0FB876E5}"/>
            </a:ext>
          </a:extLst>
        </xdr:cNvPr>
        <xdr:cNvSpPr txBox="1"/>
      </xdr:nvSpPr>
      <xdr:spPr>
        <a:xfrm>
          <a:off x="6484938" y="1285876"/>
          <a:ext cx="563562"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t>269,120</a:t>
          </a:r>
        </a:p>
      </xdr:txBody>
    </xdr:sp>
    <xdr:clientData/>
  </xdr:twoCellAnchor>
  <xdr:twoCellAnchor>
    <xdr:from>
      <xdr:col>10</xdr:col>
      <xdr:colOff>381001</xdr:colOff>
      <xdr:row>8</xdr:row>
      <xdr:rowOff>127000</xdr:rowOff>
    </xdr:from>
    <xdr:to>
      <xdr:col>11</xdr:col>
      <xdr:colOff>325437</xdr:colOff>
      <xdr:row>9</xdr:row>
      <xdr:rowOff>95250</xdr:rowOff>
    </xdr:to>
    <xdr:sp macro="" textlink="">
      <xdr:nvSpPr>
        <xdr:cNvPr id="30" name="TextBox 29">
          <a:extLst>
            <a:ext uri="{FF2B5EF4-FFF2-40B4-BE49-F238E27FC236}">
              <a16:creationId xmlns:a16="http://schemas.microsoft.com/office/drawing/2014/main" id="{CEA50BDC-1F0B-9C4D-3F1D-A24D52ECF0DD}"/>
            </a:ext>
          </a:extLst>
        </xdr:cNvPr>
        <xdr:cNvSpPr txBox="1"/>
      </xdr:nvSpPr>
      <xdr:spPr>
        <a:xfrm>
          <a:off x="6492876" y="1587500"/>
          <a:ext cx="555624" cy="150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t>227,078</a:t>
          </a:r>
        </a:p>
      </xdr:txBody>
    </xdr:sp>
    <xdr:clientData/>
  </xdr:twoCellAnchor>
  <xdr:twoCellAnchor>
    <xdr:from>
      <xdr:col>10</xdr:col>
      <xdr:colOff>349250</xdr:colOff>
      <xdr:row>10</xdr:row>
      <xdr:rowOff>63499</xdr:rowOff>
    </xdr:from>
    <xdr:to>
      <xdr:col>11</xdr:col>
      <xdr:colOff>388937</xdr:colOff>
      <xdr:row>11</xdr:row>
      <xdr:rowOff>47625</xdr:rowOff>
    </xdr:to>
    <xdr:sp macro="" textlink="">
      <xdr:nvSpPr>
        <xdr:cNvPr id="31" name="TextBox 30">
          <a:extLst>
            <a:ext uri="{FF2B5EF4-FFF2-40B4-BE49-F238E27FC236}">
              <a16:creationId xmlns:a16="http://schemas.microsoft.com/office/drawing/2014/main" id="{51839FC5-DBCD-989A-4B28-C1D5A65D0F01}"/>
            </a:ext>
          </a:extLst>
        </xdr:cNvPr>
        <xdr:cNvSpPr txBox="1"/>
      </xdr:nvSpPr>
      <xdr:spPr>
        <a:xfrm>
          <a:off x="6461125" y="1889124"/>
          <a:ext cx="650875" cy="166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t>139,646</a:t>
          </a:r>
        </a:p>
      </xdr:txBody>
    </xdr:sp>
    <xdr:clientData/>
  </xdr:twoCellAnchor>
  <xdr:twoCellAnchor>
    <xdr:from>
      <xdr:col>10</xdr:col>
      <xdr:colOff>341313</xdr:colOff>
      <xdr:row>12</xdr:row>
      <xdr:rowOff>31750</xdr:rowOff>
    </xdr:from>
    <xdr:to>
      <xdr:col>11</xdr:col>
      <xdr:colOff>269875</xdr:colOff>
      <xdr:row>13</xdr:row>
      <xdr:rowOff>15875</xdr:rowOff>
    </xdr:to>
    <xdr:sp macro="" textlink="">
      <xdr:nvSpPr>
        <xdr:cNvPr id="32" name="TextBox 31">
          <a:extLst>
            <a:ext uri="{FF2B5EF4-FFF2-40B4-BE49-F238E27FC236}">
              <a16:creationId xmlns:a16="http://schemas.microsoft.com/office/drawing/2014/main" id="{AA003CC9-64BC-F50B-4DAA-E09462C87DA7}"/>
            </a:ext>
          </a:extLst>
        </xdr:cNvPr>
        <xdr:cNvSpPr txBox="1"/>
      </xdr:nvSpPr>
      <xdr:spPr>
        <a:xfrm>
          <a:off x="6453188" y="2222500"/>
          <a:ext cx="539750" cy="166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t>101,768</a:t>
          </a:r>
        </a:p>
      </xdr:txBody>
    </xdr:sp>
    <xdr:clientData/>
  </xdr:twoCellAnchor>
  <xdr:twoCellAnchor>
    <xdr:from>
      <xdr:col>16</xdr:col>
      <xdr:colOff>301625</xdr:colOff>
      <xdr:row>4</xdr:row>
      <xdr:rowOff>39688</xdr:rowOff>
    </xdr:from>
    <xdr:to>
      <xdr:col>21</xdr:col>
      <xdr:colOff>436562</xdr:colOff>
      <xdr:row>5</xdr:row>
      <xdr:rowOff>79375</xdr:rowOff>
    </xdr:to>
    <xdr:sp macro="" textlink="">
      <xdr:nvSpPr>
        <xdr:cNvPr id="33" name="TextBox 32">
          <a:extLst>
            <a:ext uri="{FF2B5EF4-FFF2-40B4-BE49-F238E27FC236}">
              <a16:creationId xmlns:a16="http://schemas.microsoft.com/office/drawing/2014/main" id="{11C275F4-EF3E-1769-B71D-5F55AB01FCD6}"/>
            </a:ext>
          </a:extLst>
        </xdr:cNvPr>
        <xdr:cNvSpPr txBox="1"/>
      </xdr:nvSpPr>
      <xdr:spPr>
        <a:xfrm>
          <a:off x="10080625" y="769938"/>
          <a:ext cx="3190875"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t>Engagement Performance; Boosted Vs</a:t>
          </a:r>
          <a:r>
            <a:rPr lang="en-GB" sz="1050" b="1" baseline="0"/>
            <a:t> </a:t>
          </a:r>
          <a:r>
            <a:rPr lang="en-GB" sz="1050" b="1"/>
            <a:t>Organic Posts</a:t>
          </a:r>
        </a:p>
      </xdr:txBody>
    </xdr:sp>
    <xdr:clientData/>
  </xdr:twoCellAnchor>
  <xdr:twoCellAnchor>
    <xdr:from>
      <xdr:col>16</xdr:col>
      <xdr:colOff>265113</xdr:colOff>
      <xdr:row>3</xdr:row>
      <xdr:rowOff>95250</xdr:rowOff>
    </xdr:from>
    <xdr:to>
      <xdr:col>23</xdr:col>
      <xdr:colOff>558800</xdr:colOff>
      <xdr:row>18</xdr:row>
      <xdr:rowOff>100013</xdr:rowOff>
    </xdr:to>
    <xdr:graphicFrame macro="">
      <xdr:nvGraphicFramePr>
        <xdr:cNvPr id="34" name="Chart 33">
          <a:extLst>
            <a:ext uri="{FF2B5EF4-FFF2-40B4-BE49-F238E27FC236}">
              <a16:creationId xmlns:a16="http://schemas.microsoft.com/office/drawing/2014/main" id="{8203AA44-E67E-49B7-8777-D1042C5ED3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7938</xdr:colOff>
      <xdr:row>7</xdr:row>
      <xdr:rowOff>87312</xdr:rowOff>
    </xdr:from>
    <xdr:to>
      <xdr:col>22</xdr:col>
      <xdr:colOff>71439</xdr:colOff>
      <xdr:row>8</xdr:row>
      <xdr:rowOff>126999</xdr:rowOff>
    </xdr:to>
    <xdr:sp macro="" textlink="">
      <xdr:nvSpPr>
        <xdr:cNvPr id="35" name="TextBox 34">
          <a:extLst>
            <a:ext uri="{FF2B5EF4-FFF2-40B4-BE49-F238E27FC236}">
              <a16:creationId xmlns:a16="http://schemas.microsoft.com/office/drawing/2014/main" id="{1EE6FF8B-F30C-C451-AACB-8D2B22D61416}"/>
            </a:ext>
          </a:extLst>
        </xdr:cNvPr>
        <xdr:cNvSpPr txBox="1"/>
      </xdr:nvSpPr>
      <xdr:spPr>
        <a:xfrm>
          <a:off x="12842876" y="1365250"/>
          <a:ext cx="674688" cy="222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b="1"/>
            <a:t>478,212</a:t>
          </a:r>
        </a:p>
      </xdr:txBody>
    </xdr:sp>
    <xdr:clientData/>
  </xdr:twoCellAnchor>
  <xdr:twoCellAnchor>
    <xdr:from>
      <xdr:col>20</xdr:col>
      <xdr:colOff>595313</xdr:colOff>
      <xdr:row>11</xdr:row>
      <xdr:rowOff>71436</xdr:rowOff>
    </xdr:from>
    <xdr:to>
      <xdr:col>22</xdr:col>
      <xdr:colOff>39688</xdr:colOff>
      <xdr:row>12</xdr:row>
      <xdr:rowOff>158749</xdr:rowOff>
    </xdr:to>
    <xdr:sp macro="" textlink="">
      <xdr:nvSpPr>
        <xdr:cNvPr id="36" name="TextBox 35">
          <a:extLst>
            <a:ext uri="{FF2B5EF4-FFF2-40B4-BE49-F238E27FC236}">
              <a16:creationId xmlns:a16="http://schemas.microsoft.com/office/drawing/2014/main" id="{1F2088C4-6963-D186-8E73-F714BD4BA3AC}"/>
            </a:ext>
          </a:extLst>
        </xdr:cNvPr>
        <xdr:cNvSpPr txBox="1"/>
      </xdr:nvSpPr>
      <xdr:spPr>
        <a:xfrm>
          <a:off x="12819063" y="2079624"/>
          <a:ext cx="666750"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b="1"/>
            <a:t>392,761</a:t>
          </a:r>
        </a:p>
      </xdr:txBody>
    </xdr:sp>
    <xdr:clientData/>
  </xdr:twoCellAnchor>
  <xdr:twoCellAnchor>
    <xdr:from>
      <xdr:col>17</xdr:col>
      <xdr:colOff>484187</xdr:colOff>
      <xdr:row>13</xdr:row>
      <xdr:rowOff>23812</xdr:rowOff>
    </xdr:from>
    <xdr:to>
      <xdr:col>20</xdr:col>
      <xdr:colOff>119063</xdr:colOff>
      <xdr:row>15</xdr:row>
      <xdr:rowOff>0</xdr:rowOff>
    </xdr:to>
    <xdr:sp macro="" textlink="">
      <xdr:nvSpPr>
        <xdr:cNvPr id="37" name="TextBox 36">
          <a:extLst>
            <a:ext uri="{FF2B5EF4-FFF2-40B4-BE49-F238E27FC236}">
              <a16:creationId xmlns:a16="http://schemas.microsoft.com/office/drawing/2014/main" id="{B093A487-802C-DB61-F4D4-DFDB625E80A7}"/>
            </a:ext>
          </a:extLst>
        </xdr:cNvPr>
        <xdr:cNvSpPr txBox="1"/>
      </xdr:nvSpPr>
      <xdr:spPr>
        <a:xfrm>
          <a:off x="10874375" y="2397125"/>
          <a:ext cx="1468438" cy="341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Cost Per Engagement</a:t>
          </a:r>
        </a:p>
      </xdr:txBody>
    </xdr:sp>
    <xdr:clientData/>
  </xdr:twoCellAnchor>
  <xdr:twoCellAnchor>
    <xdr:from>
      <xdr:col>16</xdr:col>
      <xdr:colOff>373063</xdr:colOff>
      <xdr:row>14</xdr:row>
      <xdr:rowOff>23812</xdr:rowOff>
    </xdr:from>
    <xdr:to>
      <xdr:col>18</xdr:col>
      <xdr:colOff>0</xdr:colOff>
      <xdr:row>15</xdr:row>
      <xdr:rowOff>142874</xdr:rowOff>
    </xdr:to>
    <xdr:sp macro="" textlink="">
      <xdr:nvSpPr>
        <xdr:cNvPr id="38" name="TextBox 37">
          <a:extLst>
            <a:ext uri="{FF2B5EF4-FFF2-40B4-BE49-F238E27FC236}">
              <a16:creationId xmlns:a16="http://schemas.microsoft.com/office/drawing/2014/main" id="{358188AC-FB31-A81F-7CCC-A712C30EB0DF}"/>
            </a:ext>
          </a:extLst>
        </xdr:cNvPr>
        <xdr:cNvSpPr txBox="1"/>
      </xdr:nvSpPr>
      <xdr:spPr>
        <a:xfrm>
          <a:off x="10152063" y="2579687"/>
          <a:ext cx="849312" cy="30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Organic</a:t>
          </a:r>
        </a:p>
      </xdr:txBody>
    </xdr:sp>
    <xdr:clientData/>
  </xdr:twoCellAnchor>
  <xdr:twoCellAnchor>
    <xdr:from>
      <xdr:col>16</xdr:col>
      <xdr:colOff>404814</xdr:colOff>
      <xdr:row>15</xdr:row>
      <xdr:rowOff>39687</xdr:rowOff>
    </xdr:from>
    <xdr:to>
      <xdr:col>17</xdr:col>
      <xdr:colOff>547688</xdr:colOff>
      <xdr:row>16</xdr:row>
      <xdr:rowOff>127000</xdr:rowOff>
    </xdr:to>
    <xdr:sp macro="" textlink="">
      <xdr:nvSpPr>
        <xdr:cNvPr id="39" name="TextBox 38">
          <a:extLst>
            <a:ext uri="{FF2B5EF4-FFF2-40B4-BE49-F238E27FC236}">
              <a16:creationId xmlns:a16="http://schemas.microsoft.com/office/drawing/2014/main" id="{1EB5220B-E24C-5E8F-8F62-881553424075}"/>
            </a:ext>
          </a:extLst>
        </xdr:cNvPr>
        <xdr:cNvSpPr txBox="1"/>
      </xdr:nvSpPr>
      <xdr:spPr>
        <a:xfrm>
          <a:off x="10183814" y="2778125"/>
          <a:ext cx="754062"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£ 0.12</a:t>
          </a:r>
        </a:p>
      </xdr:txBody>
    </xdr:sp>
    <xdr:clientData/>
  </xdr:twoCellAnchor>
  <xdr:twoCellAnchor>
    <xdr:from>
      <xdr:col>20</xdr:col>
      <xdr:colOff>452438</xdr:colOff>
      <xdr:row>14</xdr:row>
      <xdr:rowOff>55563</xdr:rowOff>
    </xdr:from>
    <xdr:to>
      <xdr:col>21</xdr:col>
      <xdr:colOff>571500</xdr:colOff>
      <xdr:row>15</xdr:row>
      <xdr:rowOff>79375</xdr:rowOff>
    </xdr:to>
    <xdr:sp macro="" textlink="">
      <xdr:nvSpPr>
        <xdr:cNvPr id="40" name="TextBox 39">
          <a:extLst>
            <a:ext uri="{FF2B5EF4-FFF2-40B4-BE49-F238E27FC236}">
              <a16:creationId xmlns:a16="http://schemas.microsoft.com/office/drawing/2014/main" id="{8BF6AF44-2A22-5DF4-D212-614A60A0ADED}"/>
            </a:ext>
          </a:extLst>
        </xdr:cNvPr>
        <xdr:cNvSpPr txBox="1"/>
      </xdr:nvSpPr>
      <xdr:spPr>
        <a:xfrm>
          <a:off x="12676188" y="2611438"/>
          <a:ext cx="730250" cy="206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Boosted</a:t>
          </a:r>
        </a:p>
      </xdr:txBody>
    </xdr:sp>
    <xdr:clientData/>
  </xdr:twoCellAnchor>
  <xdr:twoCellAnchor>
    <xdr:from>
      <xdr:col>20</xdr:col>
      <xdr:colOff>484189</xdr:colOff>
      <xdr:row>15</xdr:row>
      <xdr:rowOff>55562</xdr:rowOff>
    </xdr:from>
    <xdr:to>
      <xdr:col>22</xdr:col>
      <xdr:colOff>79376</xdr:colOff>
      <xdr:row>16</xdr:row>
      <xdr:rowOff>150813</xdr:rowOff>
    </xdr:to>
    <xdr:sp macro="" textlink="">
      <xdr:nvSpPr>
        <xdr:cNvPr id="41" name="TextBox 40">
          <a:extLst>
            <a:ext uri="{FF2B5EF4-FFF2-40B4-BE49-F238E27FC236}">
              <a16:creationId xmlns:a16="http://schemas.microsoft.com/office/drawing/2014/main" id="{840BC271-42AA-D89A-3471-F64C53D9A360}"/>
            </a:ext>
          </a:extLst>
        </xdr:cNvPr>
        <xdr:cNvSpPr txBox="1"/>
      </xdr:nvSpPr>
      <xdr:spPr>
        <a:xfrm>
          <a:off x="12707939" y="2794000"/>
          <a:ext cx="817562" cy="277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£ 0.14</a:t>
          </a:r>
        </a:p>
      </xdr:txBody>
    </xdr:sp>
    <xdr:clientData/>
  </xdr:twoCellAnchor>
  <xdr:twoCellAnchor>
    <xdr:from>
      <xdr:col>1</xdr:col>
      <xdr:colOff>531812</xdr:colOff>
      <xdr:row>18</xdr:row>
      <xdr:rowOff>174625</xdr:rowOff>
    </xdr:from>
    <xdr:to>
      <xdr:col>5</xdr:col>
      <xdr:colOff>380999</xdr:colOff>
      <xdr:row>20</xdr:row>
      <xdr:rowOff>55563</xdr:rowOff>
    </xdr:to>
    <xdr:sp macro="" textlink="">
      <xdr:nvSpPr>
        <xdr:cNvPr id="42" name="TextBox 41">
          <a:extLst>
            <a:ext uri="{FF2B5EF4-FFF2-40B4-BE49-F238E27FC236}">
              <a16:creationId xmlns:a16="http://schemas.microsoft.com/office/drawing/2014/main" id="{6C092982-1B05-2BBD-4C9E-BDCE55E27C55}"/>
            </a:ext>
          </a:extLst>
        </xdr:cNvPr>
        <xdr:cNvSpPr txBox="1"/>
      </xdr:nvSpPr>
      <xdr:spPr>
        <a:xfrm>
          <a:off x="1143000" y="3460750"/>
          <a:ext cx="2293937" cy="246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Engagement</a:t>
          </a:r>
          <a:r>
            <a:rPr lang="en-GB" sz="1100" b="1" baseline="0"/>
            <a:t> Rate by posting Time</a:t>
          </a:r>
          <a:endParaRPr lang="en-GB" sz="1100" b="1"/>
        </a:p>
      </xdr:txBody>
    </xdr:sp>
    <xdr:clientData/>
  </xdr:twoCellAnchor>
  <xdr:twoCellAnchor>
    <xdr:from>
      <xdr:col>1</xdr:col>
      <xdr:colOff>547687</xdr:colOff>
      <xdr:row>19</xdr:row>
      <xdr:rowOff>166687</xdr:rowOff>
    </xdr:from>
    <xdr:to>
      <xdr:col>6</xdr:col>
      <xdr:colOff>63500</xdr:colOff>
      <xdr:row>21</xdr:row>
      <xdr:rowOff>47625</xdr:rowOff>
    </xdr:to>
    <xdr:sp macro="" textlink="">
      <xdr:nvSpPr>
        <xdr:cNvPr id="43" name="TextBox 42">
          <a:extLst>
            <a:ext uri="{FF2B5EF4-FFF2-40B4-BE49-F238E27FC236}">
              <a16:creationId xmlns:a16="http://schemas.microsoft.com/office/drawing/2014/main" id="{BDF244AD-033B-BEE4-9863-8699AF06CCF5}"/>
            </a:ext>
          </a:extLst>
        </xdr:cNvPr>
        <xdr:cNvSpPr txBox="1"/>
      </xdr:nvSpPr>
      <xdr:spPr>
        <a:xfrm>
          <a:off x="1158875" y="3635375"/>
          <a:ext cx="2571750" cy="246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i="1"/>
            <a:t>Optimal Posting Time Based on Engagement</a:t>
          </a:r>
        </a:p>
      </xdr:txBody>
    </xdr:sp>
    <xdr:clientData/>
  </xdr:twoCellAnchor>
  <xdr:twoCellAnchor>
    <xdr:from>
      <xdr:col>1</xdr:col>
      <xdr:colOff>420688</xdr:colOff>
      <xdr:row>21</xdr:row>
      <xdr:rowOff>127000</xdr:rowOff>
    </xdr:from>
    <xdr:to>
      <xdr:col>7</xdr:col>
      <xdr:colOff>460375</xdr:colOff>
      <xdr:row>31</xdr:row>
      <xdr:rowOff>95250</xdr:rowOff>
    </xdr:to>
    <xdr:graphicFrame macro="">
      <xdr:nvGraphicFramePr>
        <xdr:cNvPr id="44" name="Chart 43">
          <a:extLst>
            <a:ext uri="{FF2B5EF4-FFF2-40B4-BE49-F238E27FC236}">
              <a16:creationId xmlns:a16="http://schemas.microsoft.com/office/drawing/2014/main" id="{B3DDD90C-6E48-4E3E-BEF4-D37D7F08E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190500</xdr:colOff>
      <xdr:row>21</xdr:row>
      <xdr:rowOff>134937</xdr:rowOff>
    </xdr:from>
    <xdr:to>
      <xdr:col>3</xdr:col>
      <xdr:colOff>206375</xdr:colOff>
      <xdr:row>23</xdr:row>
      <xdr:rowOff>15875</xdr:rowOff>
    </xdr:to>
    <xdr:sp macro="" textlink="">
      <xdr:nvSpPr>
        <xdr:cNvPr id="45" name="TextBox 44">
          <a:extLst>
            <a:ext uri="{FF2B5EF4-FFF2-40B4-BE49-F238E27FC236}">
              <a16:creationId xmlns:a16="http://schemas.microsoft.com/office/drawing/2014/main" id="{E58E9315-9C4F-7041-0C82-E5015BBCE658}"/>
            </a:ext>
          </a:extLst>
        </xdr:cNvPr>
        <xdr:cNvSpPr txBox="1"/>
      </xdr:nvSpPr>
      <xdr:spPr>
        <a:xfrm>
          <a:off x="1412875" y="3968750"/>
          <a:ext cx="627063" cy="246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b="1"/>
            <a:t>7.47%</a:t>
          </a:r>
        </a:p>
      </xdr:txBody>
    </xdr:sp>
    <xdr:clientData/>
  </xdr:twoCellAnchor>
  <xdr:oneCellAnchor>
    <xdr:from>
      <xdr:col>3</xdr:col>
      <xdr:colOff>444500</xdr:colOff>
      <xdr:row>21</xdr:row>
      <xdr:rowOff>166687</xdr:rowOff>
    </xdr:from>
    <xdr:ext cx="563562" cy="233205"/>
    <xdr:sp macro="" textlink="">
      <xdr:nvSpPr>
        <xdr:cNvPr id="46" name="TextBox 45">
          <a:extLst>
            <a:ext uri="{FF2B5EF4-FFF2-40B4-BE49-F238E27FC236}">
              <a16:creationId xmlns:a16="http://schemas.microsoft.com/office/drawing/2014/main" id="{916155D5-93A0-9D02-9D99-920F0A85DB42}"/>
            </a:ext>
          </a:extLst>
        </xdr:cNvPr>
        <xdr:cNvSpPr txBox="1"/>
      </xdr:nvSpPr>
      <xdr:spPr>
        <a:xfrm flipH="1">
          <a:off x="2278063" y="4000500"/>
          <a:ext cx="563562"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900" b="1"/>
            <a:t>7.15%</a:t>
          </a:r>
        </a:p>
      </xdr:txBody>
    </xdr:sp>
    <xdr:clientData/>
  </xdr:oneCellAnchor>
  <xdr:twoCellAnchor>
    <xdr:from>
      <xdr:col>5</xdr:col>
      <xdr:colOff>55562</xdr:colOff>
      <xdr:row>23</xdr:row>
      <xdr:rowOff>95250</xdr:rowOff>
    </xdr:from>
    <xdr:to>
      <xdr:col>6</xdr:col>
      <xdr:colOff>23813</xdr:colOff>
      <xdr:row>24</xdr:row>
      <xdr:rowOff>79374</xdr:rowOff>
    </xdr:to>
    <xdr:sp macro="" textlink="">
      <xdr:nvSpPr>
        <xdr:cNvPr id="47" name="TextBox 46">
          <a:extLst>
            <a:ext uri="{FF2B5EF4-FFF2-40B4-BE49-F238E27FC236}">
              <a16:creationId xmlns:a16="http://schemas.microsoft.com/office/drawing/2014/main" id="{063EC0A7-8A16-C4DB-8DC8-56E7FBC1B7DC}"/>
            </a:ext>
          </a:extLst>
        </xdr:cNvPr>
        <xdr:cNvSpPr txBox="1"/>
      </xdr:nvSpPr>
      <xdr:spPr>
        <a:xfrm>
          <a:off x="3111500" y="4294188"/>
          <a:ext cx="579438" cy="166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b="1"/>
            <a:t>5.53%</a:t>
          </a:r>
        </a:p>
      </xdr:txBody>
    </xdr:sp>
    <xdr:clientData/>
  </xdr:twoCellAnchor>
  <xdr:twoCellAnchor>
    <xdr:from>
      <xdr:col>9</xdr:col>
      <xdr:colOff>309563</xdr:colOff>
      <xdr:row>18</xdr:row>
      <xdr:rowOff>158751</xdr:rowOff>
    </xdr:from>
    <xdr:to>
      <xdr:col>14</xdr:col>
      <xdr:colOff>238126</xdr:colOff>
      <xdr:row>20</xdr:row>
      <xdr:rowOff>39688</xdr:rowOff>
    </xdr:to>
    <xdr:sp macro="" textlink="">
      <xdr:nvSpPr>
        <xdr:cNvPr id="48" name="TextBox 47">
          <a:extLst>
            <a:ext uri="{FF2B5EF4-FFF2-40B4-BE49-F238E27FC236}">
              <a16:creationId xmlns:a16="http://schemas.microsoft.com/office/drawing/2014/main" id="{F84C2DB6-3C2E-8D08-A001-22BC46949FEF}"/>
            </a:ext>
          </a:extLst>
        </xdr:cNvPr>
        <xdr:cNvSpPr txBox="1"/>
      </xdr:nvSpPr>
      <xdr:spPr>
        <a:xfrm>
          <a:off x="5810251" y="3444876"/>
          <a:ext cx="2984500" cy="246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Top Performing Posts</a:t>
          </a:r>
          <a:r>
            <a:rPr lang="en-GB" sz="1100" b="1" baseline="0"/>
            <a:t> By Total Engagements</a:t>
          </a:r>
          <a:endParaRPr lang="en-GB" sz="1100" b="1"/>
        </a:p>
      </xdr:txBody>
    </xdr:sp>
    <xdr:clientData/>
  </xdr:twoCellAnchor>
  <xdr:twoCellAnchor editAs="oneCell">
    <xdr:from>
      <xdr:col>9</xdr:col>
      <xdr:colOff>293687</xdr:colOff>
      <xdr:row>20</xdr:row>
      <xdr:rowOff>55563</xdr:rowOff>
    </xdr:from>
    <xdr:to>
      <xdr:col>16</xdr:col>
      <xdr:colOff>277813</xdr:colOff>
      <xdr:row>30</xdr:row>
      <xdr:rowOff>103187</xdr:rowOff>
    </xdr:to>
    <xdr:pic>
      <xdr:nvPicPr>
        <xdr:cNvPr id="53" name="Picture 52">
          <a:extLst>
            <a:ext uri="{FF2B5EF4-FFF2-40B4-BE49-F238E27FC236}">
              <a16:creationId xmlns:a16="http://schemas.microsoft.com/office/drawing/2014/main" id="{77C86006-CF18-4485-60A3-456F96BEE13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794375" y="3706813"/>
          <a:ext cx="4262438" cy="1873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555625</xdr:colOff>
      <xdr:row>19</xdr:row>
      <xdr:rowOff>71437</xdr:rowOff>
    </xdr:from>
    <xdr:to>
      <xdr:col>21</xdr:col>
      <xdr:colOff>571500</xdr:colOff>
      <xdr:row>30</xdr:row>
      <xdr:rowOff>166688</xdr:rowOff>
    </xdr:to>
    <xdr:sp macro="" textlink="">
      <xdr:nvSpPr>
        <xdr:cNvPr id="54" name="Rectangle 53">
          <a:extLst>
            <a:ext uri="{FF2B5EF4-FFF2-40B4-BE49-F238E27FC236}">
              <a16:creationId xmlns:a16="http://schemas.microsoft.com/office/drawing/2014/main" id="{21962C60-F37D-786A-FA46-6EEFF6DE41E0}"/>
            </a:ext>
          </a:extLst>
        </xdr:cNvPr>
        <xdr:cNvSpPr/>
      </xdr:nvSpPr>
      <xdr:spPr>
        <a:xfrm>
          <a:off x="10334625" y="3540125"/>
          <a:ext cx="3071813" cy="2103438"/>
        </a:xfrm>
        <a:prstGeom prst="rect">
          <a:avLst/>
        </a:prstGeom>
        <a:gradFill>
          <a:gsLst>
            <a:gs pos="0">
              <a:srgbClr val="A02B93">
                <a:lumMod val="60000"/>
                <a:lumOff val="40000"/>
              </a:srgbClr>
            </a:gs>
            <a:gs pos="74000">
              <a:srgbClr val="A02B93">
                <a:lumMod val="40000"/>
                <a:lumOff val="60000"/>
              </a:srgbClr>
            </a:gs>
            <a:gs pos="83000">
              <a:srgbClr val="A02B93">
                <a:lumMod val="40000"/>
                <a:lumOff val="60000"/>
              </a:srgbClr>
            </a:gs>
            <a:gs pos="100000">
              <a:srgbClr val="A02B93">
                <a:lumMod val="60000"/>
                <a:lumOff val="4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47626</xdr:colOff>
      <xdr:row>20</xdr:row>
      <xdr:rowOff>126999</xdr:rowOff>
    </xdr:from>
    <xdr:to>
      <xdr:col>21</xdr:col>
      <xdr:colOff>476250</xdr:colOff>
      <xdr:row>30</xdr:row>
      <xdr:rowOff>39687</xdr:rowOff>
    </xdr:to>
    <xdr:sp macro="" textlink="">
      <xdr:nvSpPr>
        <xdr:cNvPr id="55" name="TextBox 54">
          <a:extLst>
            <a:ext uri="{FF2B5EF4-FFF2-40B4-BE49-F238E27FC236}">
              <a16:creationId xmlns:a16="http://schemas.microsoft.com/office/drawing/2014/main" id="{9A575888-B5DE-A3F8-6455-218D17067B45}"/>
            </a:ext>
          </a:extLst>
        </xdr:cNvPr>
        <xdr:cNvSpPr txBox="1"/>
      </xdr:nvSpPr>
      <xdr:spPr>
        <a:xfrm>
          <a:off x="10437814" y="3778249"/>
          <a:ext cx="2873374" cy="1738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050" b="1"/>
        </a:p>
        <a:p>
          <a:r>
            <a:rPr lang="en-GB" sz="1050" b="0" i="1"/>
            <a:t>TikTok video posts had the highest engagement overall, especially boosted posts. Instagram carousel posts also performed well, showing that visual and interactive content attracts more audience attention. Viral posts consistently gained stronger engagement, proving that the right content type and promotion strategy can greatly improve campaign performance</a:t>
          </a:r>
          <a:r>
            <a:rPr lang="en-GB" sz="1050"/>
            <a:t>.</a:t>
          </a:r>
        </a:p>
      </xdr:txBody>
    </xdr:sp>
    <xdr:clientData/>
  </xdr:twoCellAnchor>
  <xdr:twoCellAnchor>
    <xdr:from>
      <xdr:col>17</xdr:col>
      <xdr:colOff>7937</xdr:colOff>
      <xdr:row>19</xdr:row>
      <xdr:rowOff>103187</xdr:rowOff>
    </xdr:from>
    <xdr:to>
      <xdr:col>20</xdr:col>
      <xdr:colOff>571500</xdr:colOff>
      <xdr:row>21</xdr:row>
      <xdr:rowOff>55562</xdr:rowOff>
    </xdr:to>
    <xdr:sp macro="" textlink="">
      <xdr:nvSpPr>
        <xdr:cNvPr id="56" name="TextBox 55">
          <a:extLst>
            <a:ext uri="{FF2B5EF4-FFF2-40B4-BE49-F238E27FC236}">
              <a16:creationId xmlns:a16="http://schemas.microsoft.com/office/drawing/2014/main" id="{CE59FC5D-F56D-9E30-D976-E999BC8BF0EA}"/>
            </a:ext>
          </a:extLst>
        </xdr:cNvPr>
        <xdr:cNvSpPr txBox="1"/>
      </xdr:nvSpPr>
      <xdr:spPr>
        <a:xfrm>
          <a:off x="10398125" y="3571875"/>
          <a:ext cx="2397125"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Strategic Insights</a:t>
          </a:r>
        </a:p>
      </xdr:txBody>
    </xdr:sp>
    <xdr:clientData/>
  </xdr:twoCellAnchor>
  <xdr:twoCellAnchor editAs="oneCell">
    <xdr:from>
      <xdr:col>12</xdr:col>
      <xdr:colOff>560295</xdr:colOff>
      <xdr:row>0</xdr:row>
      <xdr:rowOff>46691</xdr:rowOff>
    </xdr:from>
    <xdr:to>
      <xdr:col>15</xdr:col>
      <xdr:colOff>113447</xdr:colOff>
      <xdr:row>3</xdr:row>
      <xdr:rowOff>78446</xdr:rowOff>
    </xdr:to>
    <mc:AlternateContent xmlns:mc="http://schemas.openxmlformats.org/markup-compatibility/2006" xmlns:a14="http://schemas.microsoft.com/office/drawing/2010/main">
      <mc:Choice Requires="a14">
        <xdr:graphicFrame macro="">
          <xdr:nvGraphicFramePr>
            <xdr:cNvPr id="14" name="Platform 2">
              <a:extLst>
                <a:ext uri="{FF2B5EF4-FFF2-40B4-BE49-F238E27FC236}">
                  <a16:creationId xmlns:a16="http://schemas.microsoft.com/office/drawing/2014/main" id="{7F06FE17-ECA5-4943-A92C-09021DB95416}"/>
                </a:ext>
              </a:extLst>
            </xdr:cNvPr>
            <xdr:cNvGraphicFramePr/>
          </xdr:nvGraphicFramePr>
          <xdr:xfrm>
            <a:off x="0" y="0"/>
            <a:ext cx="0" cy="0"/>
          </xdr:xfrm>
          <a:graphic>
            <a:graphicData uri="http://schemas.microsoft.com/office/drawing/2010/slicer">
              <sle:slicer xmlns:sle="http://schemas.microsoft.com/office/drawing/2010/slicer" name="Platform 2"/>
            </a:graphicData>
          </a:graphic>
        </xdr:graphicFrame>
      </mc:Choice>
      <mc:Fallback xmlns="">
        <xdr:sp macro="" textlink="">
          <xdr:nvSpPr>
            <xdr:cNvPr id="0" name=""/>
            <xdr:cNvSpPr>
              <a:spLocks noTextEdit="1"/>
            </xdr:cNvSpPr>
          </xdr:nvSpPr>
          <xdr:spPr>
            <a:xfrm>
              <a:off x="7844119" y="46691"/>
              <a:ext cx="1374107" cy="5920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270810</xdr:colOff>
      <xdr:row>0</xdr:row>
      <xdr:rowOff>28015</xdr:rowOff>
    </xdr:from>
    <xdr:to>
      <xdr:col>17</xdr:col>
      <xdr:colOff>432039</xdr:colOff>
      <xdr:row>3</xdr:row>
      <xdr:rowOff>52260</xdr:rowOff>
    </xdr:to>
    <mc:AlternateContent xmlns:mc="http://schemas.openxmlformats.org/markup-compatibility/2006" xmlns:a14="http://schemas.microsoft.com/office/drawing/2010/main">
      <mc:Choice Requires="a14">
        <xdr:graphicFrame macro="">
          <xdr:nvGraphicFramePr>
            <xdr:cNvPr id="16" name="Content_Type 2">
              <a:extLst>
                <a:ext uri="{FF2B5EF4-FFF2-40B4-BE49-F238E27FC236}">
                  <a16:creationId xmlns:a16="http://schemas.microsoft.com/office/drawing/2014/main" id="{753F02D8-0B0B-40E1-B0EE-7A0490D49A30}"/>
                </a:ext>
              </a:extLst>
            </xdr:cNvPr>
            <xdr:cNvGraphicFramePr/>
          </xdr:nvGraphicFramePr>
          <xdr:xfrm>
            <a:off x="0" y="0"/>
            <a:ext cx="0" cy="0"/>
          </xdr:xfrm>
          <a:graphic>
            <a:graphicData uri="http://schemas.microsoft.com/office/drawing/2010/slicer">
              <sle:slicer xmlns:sle="http://schemas.microsoft.com/office/drawing/2010/slicer" name="Content_Type 2"/>
            </a:graphicData>
          </a:graphic>
        </xdr:graphicFrame>
      </mc:Choice>
      <mc:Fallback xmlns="">
        <xdr:sp macro="" textlink="">
          <xdr:nvSpPr>
            <xdr:cNvPr id="0" name=""/>
            <xdr:cNvSpPr>
              <a:spLocks noTextEdit="1"/>
            </xdr:cNvSpPr>
          </xdr:nvSpPr>
          <xdr:spPr>
            <a:xfrm>
              <a:off x="9375589" y="28015"/>
              <a:ext cx="1375200" cy="5845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550957</xdr:colOff>
      <xdr:row>0</xdr:row>
      <xdr:rowOff>18676</xdr:rowOff>
    </xdr:from>
    <xdr:to>
      <xdr:col>20</xdr:col>
      <xdr:colOff>104601</xdr:colOff>
      <xdr:row>3</xdr:row>
      <xdr:rowOff>52382</xdr:rowOff>
    </xdr:to>
    <mc:AlternateContent xmlns:mc="http://schemas.openxmlformats.org/markup-compatibility/2006" xmlns:a14="http://schemas.microsoft.com/office/drawing/2010/main">
      <mc:Choice Requires="a14">
        <xdr:graphicFrame macro="">
          <xdr:nvGraphicFramePr>
            <xdr:cNvPr id="49" name="Campaign 2">
              <a:extLst>
                <a:ext uri="{FF2B5EF4-FFF2-40B4-BE49-F238E27FC236}">
                  <a16:creationId xmlns:a16="http://schemas.microsoft.com/office/drawing/2014/main" id="{AD5CBCB8-495D-4F97-B29C-385C16C684E9}"/>
                </a:ext>
              </a:extLst>
            </xdr:cNvPr>
            <xdr:cNvGraphicFramePr/>
          </xdr:nvGraphicFramePr>
          <xdr:xfrm>
            <a:off x="0" y="0"/>
            <a:ext cx="0" cy="0"/>
          </xdr:xfrm>
          <a:graphic>
            <a:graphicData uri="http://schemas.microsoft.com/office/drawing/2010/slicer">
              <sle:slicer xmlns:sle="http://schemas.microsoft.com/office/drawing/2010/slicer" name="Campaign 2"/>
            </a:graphicData>
          </a:graphic>
        </xdr:graphicFrame>
      </mc:Choice>
      <mc:Fallback xmlns="">
        <xdr:sp macro="" textlink="">
          <xdr:nvSpPr>
            <xdr:cNvPr id="0" name=""/>
            <xdr:cNvSpPr>
              <a:spLocks noTextEdit="1"/>
            </xdr:cNvSpPr>
          </xdr:nvSpPr>
          <xdr:spPr>
            <a:xfrm>
              <a:off x="10869707" y="18676"/>
              <a:ext cx="1374600" cy="594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124386</xdr:colOff>
      <xdr:row>0</xdr:row>
      <xdr:rowOff>40341</xdr:rowOff>
    </xdr:from>
    <xdr:to>
      <xdr:col>22</xdr:col>
      <xdr:colOff>285016</xdr:colOff>
      <xdr:row>3</xdr:row>
      <xdr:rowOff>74047</xdr:rowOff>
    </xdr:to>
    <mc:AlternateContent xmlns:mc="http://schemas.openxmlformats.org/markup-compatibility/2006" xmlns:a14="http://schemas.microsoft.com/office/drawing/2010/main">
      <mc:Choice Requires="a14">
        <xdr:graphicFrame macro="">
          <xdr:nvGraphicFramePr>
            <xdr:cNvPr id="50" name="Is_Boosted 2">
              <a:extLst>
                <a:ext uri="{FF2B5EF4-FFF2-40B4-BE49-F238E27FC236}">
                  <a16:creationId xmlns:a16="http://schemas.microsoft.com/office/drawing/2014/main" id="{5F8539E0-84D5-407F-A491-722157C72D87}"/>
                </a:ext>
              </a:extLst>
            </xdr:cNvPr>
            <xdr:cNvGraphicFramePr/>
          </xdr:nvGraphicFramePr>
          <xdr:xfrm>
            <a:off x="0" y="0"/>
            <a:ext cx="0" cy="0"/>
          </xdr:xfrm>
          <a:graphic>
            <a:graphicData uri="http://schemas.microsoft.com/office/drawing/2010/slicer">
              <sle:slicer xmlns:sle="http://schemas.microsoft.com/office/drawing/2010/slicer" name="Is_Boosted 2"/>
            </a:graphicData>
          </a:graphic>
        </xdr:graphicFrame>
      </mc:Choice>
      <mc:Fallback xmlns="">
        <xdr:sp macro="" textlink="">
          <xdr:nvSpPr>
            <xdr:cNvPr id="0" name=""/>
            <xdr:cNvSpPr>
              <a:spLocks noTextEdit="1"/>
            </xdr:cNvSpPr>
          </xdr:nvSpPr>
          <xdr:spPr>
            <a:xfrm>
              <a:off x="12264092" y="40341"/>
              <a:ext cx="1374600" cy="594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37354</xdr:colOff>
      <xdr:row>0</xdr:row>
      <xdr:rowOff>74708</xdr:rowOff>
    </xdr:from>
    <xdr:to>
      <xdr:col>23</xdr:col>
      <xdr:colOff>242794</xdr:colOff>
      <xdr:row>1</xdr:row>
      <xdr:rowOff>93383</xdr:rowOff>
    </xdr:to>
    <xdr:pic>
      <xdr:nvPicPr>
        <xdr:cNvPr id="51" name="Picture 50">
          <a:extLst>
            <a:ext uri="{FF2B5EF4-FFF2-40B4-BE49-F238E27FC236}">
              <a16:creationId xmlns:a16="http://schemas.microsoft.com/office/drawing/2014/main" id="{8B37C5A9-FFE3-464C-7198-74A1AF5F2DFC}"/>
            </a:ext>
          </a:extLst>
        </xdr:cNvPr>
        <xdr:cNvPicPr>
          <a:picLocks noChangeAspect="1"/>
        </xdr:cNvPicPr>
      </xdr:nvPicPr>
      <xdr:blipFill>
        <a:blip xmlns:r="http://schemas.openxmlformats.org/officeDocument/2006/relationships" r:embed="rId6"/>
        <a:stretch>
          <a:fillRect/>
        </a:stretch>
      </xdr:blipFill>
      <xdr:spPr>
        <a:xfrm>
          <a:off x="13998016" y="74708"/>
          <a:ext cx="205440" cy="205440"/>
        </a:xfrm>
        <a:prstGeom prst="rect">
          <a:avLst/>
        </a:prstGeom>
      </xdr:spPr>
    </xdr:pic>
    <xdr:clientData/>
  </xdr:twoCellAnchor>
  <xdr:twoCellAnchor editAs="oneCell">
    <xdr:from>
      <xdr:col>23</xdr:col>
      <xdr:colOff>345519</xdr:colOff>
      <xdr:row>0</xdr:row>
      <xdr:rowOff>93385</xdr:rowOff>
    </xdr:from>
    <xdr:to>
      <xdr:col>23</xdr:col>
      <xdr:colOff>522945</xdr:colOff>
      <xdr:row>1</xdr:row>
      <xdr:rowOff>84046</xdr:rowOff>
    </xdr:to>
    <xdr:pic>
      <xdr:nvPicPr>
        <xdr:cNvPr id="58" name="Picture 57">
          <a:extLst>
            <a:ext uri="{FF2B5EF4-FFF2-40B4-BE49-F238E27FC236}">
              <a16:creationId xmlns:a16="http://schemas.microsoft.com/office/drawing/2014/main" id="{35AD0A81-E263-CABB-E7CD-11996A51BCBF}"/>
            </a:ext>
          </a:extLst>
        </xdr:cNvPr>
        <xdr:cNvPicPr>
          <a:picLocks noChangeAspect="1"/>
        </xdr:cNvPicPr>
      </xdr:nvPicPr>
      <xdr:blipFill>
        <a:blip xmlns:r="http://schemas.openxmlformats.org/officeDocument/2006/relationships" r:embed="rId7"/>
        <a:stretch>
          <a:fillRect/>
        </a:stretch>
      </xdr:blipFill>
      <xdr:spPr>
        <a:xfrm>
          <a:off x="14306181" y="93385"/>
          <a:ext cx="177426" cy="177426"/>
        </a:xfrm>
        <a:prstGeom prst="rect">
          <a:avLst/>
        </a:prstGeom>
      </xdr:spPr>
    </xdr:pic>
    <xdr:clientData/>
  </xdr:twoCellAnchor>
  <xdr:twoCellAnchor editAs="oneCell">
    <xdr:from>
      <xdr:col>0</xdr:col>
      <xdr:colOff>323883</xdr:colOff>
      <xdr:row>7</xdr:row>
      <xdr:rowOff>175247</xdr:rowOff>
    </xdr:from>
    <xdr:to>
      <xdr:col>1</xdr:col>
      <xdr:colOff>163383</xdr:colOff>
      <xdr:row>10</xdr:row>
      <xdr:rowOff>53962</xdr:rowOff>
    </xdr:to>
    <xdr:pic>
      <xdr:nvPicPr>
        <xdr:cNvPr id="52" name="Picture 51" descr="Home Icon On A Black Background Stock Illustration - Download Image Now -  2015, Building - Activity, Built Structure">
          <a:extLst>
            <a:ext uri="{FF2B5EF4-FFF2-40B4-BE49-F238E27FC236}">
              <a16:creationId xmlns:a16="http://schemas.microsoft.com/office/drawing/2014/main" id="{EB557D3F-148B-4E37-AAB7-57B9FF2D4B31}"/>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323883" y="1434664"/>
          <a:ext cx="453333" cy="4184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349405</xdr:colOff>
      <xdr:row>12</xdr:row>
      <xdr:rowOff>47623</xdr:rowOff>
    </xdr:from>
    <xdr:to>
      <xdr:col>1</xdr:col>
      <xdr:colOff>92760</xdr:colOff>
      <xdr:row>14</xdr:row>
      <xdr:rowOff>19824</xdr:rowOff>
    </xdr:to>
    <xdr:pic>
      <xdr:nvPicPr>
        <xdr:cNvPr id="57" name="Picture 56" descr="Internet Icon Isolated On Abstract Background, Internet ...">
          <a:extLst>
            <a:ext uri="{FF2B5EF4-FFF2-40B4-BE49-F238E27FC236}">
              <a16:creationId xmlns:a16="http://schemas.microsoft.com/office/drawing/2014/main" id="{55C5434A-594D-4176-A816-8F7D2832163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349405" y="2206623"/>
          <a:ext cx="357188" cy="3320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382401</xdr:colOff>
      <xdr:row>16</xdr:row>
      <xdr:rowOff>39531</xdr:rowOff>
    </xdr:from>
    <xdr:to>
      <xdr:col>1</xdr:col>
      <xdr:colOff>147843</xdr:colOff>
      <xdr:row>18</xdr:row>
      <xdr:rowOff>33110</xdr:rowOff>
    </xdr:to>
    <xdr:pic>
      <xdr:nvPicPr>
        <xdr:cNvPr id="59" name="Picture 58" descr="Document Icon White Color On Black">
          <a:extLst>
            <a:ext uri="{FF2B5EF4-FFF2-40B4-BE49-F238E27FC236}">
              <a16:creationId xmlns:a16="http://schemas.microsoft.com/office/drawing/2014/main" id="{2832D2C2-CC79-496A-9C47-AC2BFD45C8C1}"/>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382401" y="2918198"/>
          <a:ext cx="379275" cy="3534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345048</xdr:colOff>
      <xdr:row>19</xdr:row>
      <xdr:rowOff>159060</xdr:rowOff>
    </xdr:from>
    <xdr:to>
      <xdr:col>1</xdr:col>
      <xdr:colOff>174626</xdr:colOff>
      <xdr:row>22</xdr:row>
      <xdr:rowOff>47572</xdr:rowOff>
    </xdr:to>
    <xdr:pic>
      <xdr:nvPicPr>
        <xdr:cNvPr id="60" name="Picture 59" descr="Black Database Icon Isolated On Black">
          <a:extLst>
            <a:ext uri="{FF2B5EF4-FFF2-40B4-BE49-F238E27FC236}">
              <a16:creationId xmlns:a16="http://schemas.microsoft.com/office/drawing/2014/main" id="{41DCADEE-A9A4-4200-8A52-D3EAF5041DF5}"/>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345048" y="3577477"/>
          <a:ext cx="443411" cy="4282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208089</xdr:colOff>
      <xdr:row>11</xdr:row>
      <xdr:rowOff>150345</xdr:rowOff>
    </xdr:from>
    <xdr:to>
      <xdr:col>1</xdr:col>
      <xdr:colOff>454385</xdr:colOff>
      <xdr:row>14</xdr:row>
      <xdr:rowOff>66300</xdr:rowOff>
    </xdr:to>
    <xdr:sp macro="" textlink="">
      <xdr:nvSpPr>
        <xdr:cNvPr id="61" name="Rectangle: Rounded Corners 60">
          <a:hlinkClick xmlns:r="http://schemas.openxmlformats.org/officeDocument/2006/relationships" r:id="rId12"/>
          <a:extLst>
            <a:ext uri="{FF2B5EF4-FFF2-40B4-BE49-F238E27FC236}">
              <a16:creationId xmlns:a16="http://schemas.microsoft.com/office/drawing/2014/main" id="{2C27E8D6-A377-484C-8119-2F78968170E3}"/>
            </a:ext>
          </a:extLst>
        </xdr:cNvPr>
        <xdr:cNvSpPr/>
      </xdr:nvSpPr>
      <xdr:spPr>
        <a:xfrm>
          <a:off x="208089" y="2129428"/>
          <a:ext cx="860129" cy="455705"/>
        </a:xfrm>
        <a:prstGeom prst="roundRect">
          <a:avLst>
            <a:gd name="adj" fmla="val 50000"/>
          </a:avLst>
        </a:prstGeom>
        <a:solidFill>
          <a:schemeClr val="bg2">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380533</xdr:colOff>
      <xdr:row>27</xdr:row>
      <xdr:rowOff>21478</xdr:rowOff>
    </xdr:from>
    <xdr:to>
      <xdr:col>1</xdr:col>
      <xdr:colOff>85147</xdr:colOff>
      <xdr:row>28</xdr:row>
      <xdr:rowOff>155899</xdr:rowOff>
    </xdr:to>
    <xdr:pic>
      <xdr:nvPicPr>
        <xdr:cNvPr id="62" name="Picture 61" descr="Linkedin logo png and svg icons for branding">
          <a:hlinkClick xmlns:r="http://schemas.openxmlformats.org/officeDocument/2006/relationships" r:id="rId13"/>
          <a:extLst>
            <a:ext uri="{FF2B5EF4-FFF2-40B4-BE49-F238E27FC236}">
              <a16:creationId xmlns:a16="http://schemas.microsoft.com/office/drawing/2014/main" id="{8D12DDA6-15BC-459E-BDB2-D2573FE17BBC}"/>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380533" y="4879228"/>
          <a:ext cx="318447" cy="314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433451</xdr:colOff>
      <xdr:row>31</xdr:row>
      <xdr:rowOff>11516</xdr:rowOff>
    </xdr:from>
    <xdr:to>
      <xdr:col>1</xdr:col>
      <xdr:colOff>79513</xdr:colOff>
      <xdr:row>32</xdr:row>
      <xdr:rowOff>92643</xdr:rowOff>
    </xdr:to>
    <xdr:pic>
      <xdr:nvPicPr>
        <xdr:cNvPr id="64" name="Picture 63" descr="ios 17 filled style github logo icon">
          <a:hlinkClick xmlns:r="http://schemas.openxmlformats.org/officeDocument/2006/relationships" r:id="rId15"/>
          <a:extLst>
            <a:ext uri="{FF2B5EF4-FFF2-40B4-BE49-F238E27FC236}">
              <a16:creationId xmlns:a16="http://schemas.microsoft.com/office/drawing/2014/main" id="{6E4831AE-DA24-4B8C-AB6B-941D387AFAF3}"/>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flipH="1">
          <a:off x="433451" y="5588933"/>
          <a:ext cx="259895" cy="2610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306035</xdr:colOff>
      <xdr:row>0</xdr:row>
      <xdr:rowOff>165805</xdr:rowOff>
    </xdr:from>
    <xdr:to>
      <xdr:col>1</xdr:col>
      <xdr:colOff>198217</xdr:colOff>
      <xdr:row>3</xdr:row>
      <xdr:rowOff>132070</xdr:rowOff>
    </xdr:to>
    <xdr:pic>
      <xdr:nvPicPr>
        <xdr:cNvPr id="65" name="Picture 64">
          <a:extLst>
            <a:ext uri="{FF2B5EF4-FFF2-40B4-BE49-F238E27FC236}">
              <a16:creationId xmlns:a16="http://schemas.microsoft.com/office/drawing/2014/main" id="{D71E73A7-F91D-45A1-AEE0-6662EB7A52D3}"/>
            </a:ext>
          </a:extLst>
        </xdr:cNvPr>
        <xdr:cNvPicPr>
          <a:picLocks noChangeAspect="1"/>
        </xdr:cNvPicPr>
      </xdr:nvPicPr>
      <xdr:blipFill>
        <a:blip xmlns:r="http://schemas.openxmlformats.org/officeDocument/2006/relationships" r:embed="rId17"/>
        <a:stretch>
          <a:fillRect/>
        </a:stretch>
      </xdr:blipFill>
      <xdr:spPr>
        <a:xfrm>
          <a:off x="306035" y="165805"/>
          <a:ext cx="506015" cy="506015"/>
        </a:xfrm>
        <a:prstGeom prst="rect">
          <a:avLst/>
        </a:prstGeom>
      </xdr:spPr>
    </xdr:pic>
    <xdr:clientData/>
  </xdr:twoCellAnchor>
</xdr:wsDr>
</file>

<file path=xl/drawings/drawing6.xml><?xml version="1.0" encoding="utf-8"?>
<c:userShapes xmlns:c="http://schemas.openxmlformats.org/drawingml/2006/chart">
  <cdr:relSizeAnchor xmlns:cdr="http://schemas.openxmlformats.org/drawingml/2006/chartDrawing">
    <cdr:from>
      <cdr:x>0.1559</cdr:x>
      <cdr:y>0.67998</cdr:y>
    </cdr:from>
    <cdr:to>
      <cdr:x>0.30694</cdr:x>
      <cdr:y>0.7581</cdr:y>
    </cdr:to>
    <cdr:sp macro="" textlink="">
      <cdr:nvSpPr>
        <cdr:cNvPr id="2" name="TextBox 1">
          <a:extLst xmlns:a="http://schemas.openxmlformats.org/drawingml/2006/main">
            <a:ext uri="{FF2B5EF4-FFF2-40B4-BE49-F238E27FC236}">
              <a16:creationId xmlns:a16="http://schemas.microsoft.com/office/drawing/2014/main" id="{43F6A312-645C-B861-DFE8-60598E5321DB}"/>
            </a:ext>
          </a:extLst>
        </cdr:cNvPr>
        <cdr:cNvSpPr txBox="1"/>
      </cdr:nvSpPr>
      <cdr:spPr>
        <a:xfrm xmlns:a="http://schemas.openxmlformats.org/drawingml/2006/main">
          <a:off x="712788" y="1865314"/>
          <a:ext cx="690562" cy="2143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800" b="1" kern="1200"/>
            <a:t>82,379</a:t>
          </a:r>
        </a:p>
      </cdr:txBody>
    </cdr:sp>
  </cdr:relSizeAnchor>
  <cdr:relSizeAnchor xmlns:cdr="http://schemas.openxmlformats.org/drawingml/2006/chartDrawing">
    <cdr:from>
      <cdr:x>0.15937</cdr:x>
      <cdr:y>0.79572</cdr:y>
    </cdr:from>
    <cdr:to>
      <cdr:x>0.31736</cdr:x>
      <cdr:y>0.88252</cdr:y>
    </cdr:to>
    <cdr:sp macro="" textlink="">
      <cdr:nvSpPr>
        <cdr:cNvPr id="3" name="TextBox 2">
          <a:extLst xmlns:a="http://schemas.openxmlformats.org/drawingml/2006/main">
            <a:ext uri="{FF2B5EF4-FFF2-40B4-BE49-F238E27FC236}">
              <a16:creationId xmlns:a16="http://schemas.microsoft.com/office/drawing/2014/main" id="{5E518B37-0C7F-05D6-20BA-9EA062D8C383}"/>
            </a:ext>
          </a:extLst>
        </cdr:cNvPr>
        <cdr:cNvSpPr txBox="1"/>
      </cdr:nvSpPr>
      <cdr:spPr>
        <a:xfrm xmlns:a="http://schemas.openxmlformats.org/drawingml/2006/main">
          <a:off x="728662" y="2182813"/>
          <a:ext cx="722312" cy="23812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800" b="1" kern="1200"/>
            <a:t>50,982</a:t>
          </a:r>
        </a:p>
      </cdr:txBody>
    </cdr:sp>
  </cdr:relSizeAnchor>
</c:userShapes>
</file>

<file path=xl/drawings/drawing7.xml><?xml version="1.0" encoding="utf-8"?>
<c:userShapes xmlns:c="http://schemas.openxmlformats.org/drawingml/2006/chart">
  <cdr:relSizeAnchor xmlns:cdr="http://schemas.openxmlformats.org/drawingml/2006/chartDrawing">
    <cdr:from>
      <cdr:x>0</cdr:x>
      <cdr:y>0.22859</cdr:y>
    </cdr:from>
    <cdr:to>
      <cdr:x>0.13472</cdr:x>
      <cdr:y>0.33275</cdr:y>
    </cdr:to>
    <cdr:sp macro="" textlink="">
      <cdr:nvSpPr>
        <cdr:cNvPr id="2" name="TextBox 1">
          <a:extLst xmlns:a="http://schemas.openxmlformats.org/drawingml/2006/main">
            <a:ext uri="{FF2B5EF4-FFF2-40B4-BE49-F238E27FC236}">
              <a16:creationId xmlns:a16="http://schemas.microsoft.com/office/drawing/2014/main" id="{E6AD195F-90A1-5EE9-4259-83CB5141846F}"/>
            </a:ext>
          </a:extLst>
        </cdr:cNvPr>
        <cdr:cNvSpPr txBox="1"/>
      </cdr:nvSpPr>
      <cdr:spPr>
        <a:xfrm xmlns:a="http://schemas.openxmlformats.org/drawingml/2006/main">
          <a:off x="0" y="627062"/>
          <a:ext cx="615950" cy="28575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b="1" kern="1200"/>
            <a:t>Boosted</a:t>
          </a:r>
        </a:p>
      </cdr:txBody>
    </cdr:sp>
  </cdr:relSizeAnchor>
  <cdr:relSizeAnchor xmlns:cdr="http://schemas.openxmlformats.org/drawingml/2006/chartDrawing">
    <cdr:from>
      <cdr:x>0.01493</cdr:x>
      <cdr:y>0.49768</cdr:y>
    </cdr:from>
    <cdr:to>
      <cdr:x>0.16944</cdr:x>
      <cdr:y>0.61921</cdr:y>
    </cdr:to>
    <cdr:sp macro="" textlink="">
      <cdr:nvSpPr>
        <cdr:cNvPr id="3" name="TextBox 2">
          <a:extLst xmlns:a="http://schemas.openxmlformats.org/drawingml/2006/main">
            <a:ext uri="{FF2B5EF4-FFF2-40B4-BE49-F238E27FC236}">
              <a16:creationId xmlns:a16="http://schemas.microsoft.com/office/drawing/2014/main" id="{91F4A588-D0EE-A2AB-F4C3-F09CB09A301B}"/>
            </a:ext>
          </a:extLst>
        </cdr:cNvPr>
        <cdr:cNvSpPr txBox="1"/>
      </cdr:nvSpPr>
      <cdr:spPr>
        <a:xfrm xmlns:a="http://schemas.openxmlformats.org/drawingml/2006/main">
          <a:off x="68262" y="1365249"/>
          <a:ext cx="706438" cy="3333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b="1" kern="1200"/>
            <a:t>organic</a:t>
          </a:r>
        </a:p>
      </cdr:txBody>
    </cdr:sp>
  </cdr:relSizeAnchor>
</c:userShapes>
</file>

<file path=xl/drawings/drawing8.xml><?xml version="1.0" encoding="utf-8"?>
<c:userShapes xmlns:c="http://schemas.openxmlformats.org/drawingml/2006/chart">
  <cdr:relSizeAnchor xmlns:cdr="http://schemas.openxmlformats.org/drawingml/2006/chartDrawing">
    <cdr:from>
      <cdr:x>0.78373</cdr:x>
      <cdr:y>0.15929</cdr:y>
    </cdr:from>
    <cdr:to>
      <cdr:x>0.95931</cdr:x>
      <cdr:y>0.29204</cdr:y>
    </cdr:to>
    <cdr:sp macro="" textlink="">
      <cdr:nvSpPr>
        <cdr:cNvPr id="2" name="TextBox 1">
          <a:extLst xmlns:a="http://schemas.openxmlformats.org/drawingml/2006/main">
            <a:ext uri="{FF2B5EF4-FFF2-40B4-BE49-F238E27FC236}">
              <a16:creationId xmlns:a16="http://schemas.microsoft.com/office/drawing/2014/main" id="{34D6F8A9-3203-9849-20A6-39637BEC2D50}"/>
            </a:ext>
          </a:extLst>
        </cdr:cNvPr>
        <cdr:cNvSpPr txBox="1"/>
      </cdr:nvSpPr>
      <cdr:spPr>
        <a:xfrm xmlns:a="http://schemas.openxmlformats.org/drawingml/2006/main">
          <a:off x="2905124" y="285750"/>
          <a:ext cx="650875" cy="238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b="1" kern="1200"/>
            <a:t>5.69%</a:t>
          </a:r>
        </a:p>
      </cdr:txBody>
    </cdr:sp>
  </cdr:relSizeAnchor>
</c:userShapes>
</file>

<file path=xl/drawings/drawing9.xml><?xml version="1.0" encoding="utf-8"?>
<xdr:wsDr xmlns:xdr="http://schemas.openxmlformats.org/drawingml/2006/spreadsheetDrawing" xmlns:a="http://schemas.openxmlformats.org/drawingml/2006/main">
  <xdr:twoCellAnchor>
    <xdr:from>
      <xdr:col>3</xdr:col>
      <xdr:colOff>0</xdr:colOff>
      <xdr:row>5</xdr:row>
      <xdr:rowOff>0</xdr:rowOff>
    </xdr:from>
    <xdr:to>
      <xdr:col>41</xdr:col>
      <xdr:colOff>5109</xdr:colOff>
      <xdr:row>73</xdr:row>
      <xdr:rowOff>89202</xdr:rowOff>
    </xdr:to>
    <xdr:sp macro="" textlink="">
      <xdr:nvSpPr>
        <xdr:cNvPr id="2" name="Rectangle: Rounded Corners 1">
          <a:extLst>
            <a:ext uri="{FF2B5EF4-FFF2-40B4-BE49-F238E27FC236}">
              <a16:creationId xmlns:a16="http://schemas.microsoft.com/office/drawing/2014/main" id="{7D2F46CA-66E0-48B4-9E5B-2A9B5C7401D0}"/>
            </a:ext>
          </a:extLst>
        </xdr:cNvPr>
        <xdr:cNvSpPr/>
      </xdr:nvSpPr>
      <xdr:spPr>
        <a:xfrm>
          <a:off x="1828800" y="914400"/>
          <a:ext cx="23169909" cy="12525042"/>
        </a:xfrm>
        <a:prstGeom prst="roundRect">
          <a:avLst>
            <a:gd name="adj" fmla="val 637"/>
          </a:avLst>
        </a:prstGeom>
        <a:solidFill>
          <a:srgbClr val="D9D9D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99613</xdr:colOff>
      <xdr:row>8</xdr:row>
      <xdr:rowOff>140026</xdr:rowOff>
    </xdr:from>
    <xdr:to>
      <xdr:col>39</xdr:col>
      <xdr:colOff>576472</xdr:colOff>
      <xdr:row>67</xdr:row>
      <xdr:rowOff>111912</xdr:rowOff>
    </xdr:to>
    <xdr:sp macro="" textlink="">
      <xdr:nvSpPr>
        <xdr:cNvPr id="3" name="Rectangle: Rounded Corners 2">
          <a:extLst>
            <a:ext uri="{FF2B5EF4-FFF2-40B4-BE49-F238E27FC236}">
              <a16:creationId xmlns:a16="http://schemas.microsoft.com/office/drawing/2014/main" id="{46CF785E-A041-4D0D-9C78-51ABF67A5F61}"/>
            </a:ext>
          </a:extLst>
        </xdr:cNvPr>
        <xdr:cNvSpPr/>
      </xdr:nvSpPr>
      <xdr:spPr>
        <a:xfrm>
          <a:off x="4366813" y="1603066"/>
          <a:ext cx="19984059" cy="10761806"/>
        </a:xfrm>
        <a:prstGeom prst="roundRect">
          <a:avLst>
            <a:gd name="adj" fmla="val 3700"/>
          </a:avLst>
        </a:prstGeom>
        <a:solidFill>
          <a:srgbClr val="EDEC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384314</xdr:colOff>
      <xdr:row>8</xdr:row>
      <xdr:rowOff>150912</xdr:rowOff>
    </xdr:from>
    <xdr:to>
      <xdr:col>11</xdr:col>
      <xdr:colOff>270347</xdr:colOff>
      <xdr:row>67</xdr:row>
      <xdr:rowOff>122798</xdr:rowOff>
    </xdr:to>
    <xdr:sp macro="" textlink="">
      <xdr:nvSpPr>
        <xdr:cNvPr id="4" name="Rectangle: Rounded Corners 3">
          <a:extLst>
            <a:ext uri="{FF2B5EF4-FFF2-40B4-BE49-F238E27FC236}">
              <a16:creationId xmlns:a16="http://schemas.microsoft.com/office/drawing/2014/main" id="{BB9F5A9C-0047-4CED-BEC0-E3A5A4E2999E}"/>
            </a:ext>
          </a:extLst>
        </xdr:cNvPr>
        <xdr:cNvSpPr/>
      </xdr:nvSpPr>
      <xdr:spPr>
        <a:xfrm>
          <a:off x="2822714" y="1591785"/>
          <a:ext cx="4153233" cy="10598322"/>
        </a:xfrm>
        <a:prstGeom prst="roundRect">
          <a:avLst>
            <a:gd name="adj" fmla="val 13393"/>
          </a:avLst>
        </a:prstGeom>
        <a:solidFill>
          <a:srgbClr val="1013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524290</xdr:colOff>
      <xdr:row>8</xdr:row>
      <xdr:rowOff>143451</xdr:rowOff>
    </xdr:from>
    <xdr:to>
      <xdr:col>11</xdr:col>
      <xdr:colOff>274156</xdr:colOff>
      <xdr:row>67</xdr:row>
      <xdr:rowOff>128211</xdr:rowOff>
    </xdr:to>
    <xdr:sp macro="" textlink="">
      <xdr:nvSpPr>
        <xdr:cNvPr id="5" name="Rectangle 4">
          <a:extLst>
            <a:ext uri="{FF2B5EF4-FFF2-40B4-BE49-F238E27FC236}">
              <a16:creationId xmlns:a16="http://schemas.microsoft.com/office/drawing/2014/main" id="{94472720-C8DC-4807-81FF-6EF0B1EB6637}"/>
            </a:ext>
          </a:extLst>
        </xdr:cNvPr>
        <xdr:cNvSpPr/>
      </xdr:nvSpPr>
      <xdr:spPr>
        <a:xfrm>
          <a:off x="4181890" y="1606491"/>
          <a:ext cx="2797866" cy="10774680"/>
        </a:xfrm>
        <a:prstGeom prst="rect">
          <a:avLst/>
        </a:prstGeom>
        <a:solidFill>
          <a:srgbClr val="EDEC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366313</xdr:colOff>
      <xdr:row>16</xdr:row>
      <xdr:rowOff>52605</xdr:rowOff>
    </xdr:from>
    <xdr:to>
      <xdr:col>17</xdr:col>
      <xdr:colOff>351184</xdr:colOff>
      <xdr:row>30</xdr:row>
      <xdr:rowOff>119525</xdr:rowOff>
    </xdr:to>
    <xdr:sp macro="" textlink="">
      <xdr:nvSpPr>
        <xdr:cNvPr id="6" name="Rectangle: Rounded Corners 5">
          <a:extLst>
            <a:ext uri="{FF2B5EF4-FFF2-40B4-BE49-F238E27FC236}">
              <a16:creationId xmlns:a16="http://schemas.microsoft.com/office/drawing/2014/main" id="{1BFDF773-0785-4BF4-AE50-D23A80E75A91}"/>
            </a:ext>
          </a:extLst>
        </xdr:cNvPr>
        <xdr:cNvSpPr/>
      </xdr:nvSpPr>
      <xdr:spPr>
        <a:xfrm>
          <a:off x="4633513" y="2978685"/>
          <a:ext cx="6080871" cy="2627240"/>
        </a:xfrm>
        <a:prstGeom prst="roundRect">
          <a:avLst>
            <a:gd name="adj" fmla="val 14840"/>
          </a:avLst>
        </a:prstGeom>
        <a:gradFill flip="none" rotWithShape="1">
          <a:gsLst>
            <a:gs pos="0">
              <a:srgbClr val="22D3EE"/>
            </a:gs>
            <a:gs pos="100000">
              <a:srgbClr val="16A34A"/>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380167</xdr:colOff>
      <xdr:row>17</xdr:row>
      <xdr:rowOff>85520</xdr:rowOff>
    </xdr:from>
    <xdr:to>
      <xdr:col>19</xdr:col>
      <xdr:colOff>129983</xdr:colOff>
      <xdr:row>35</xdr:row>
      <xdr:rowOff>160254</xdr:rowOff>
    </xdr:to>
    <xdr:sp macro="" textlink="">
      <xdr:nvSpPr>
        <xdr:cNvPr id="7" name="Rectangle: Rounded Corners 6">
          <a:extLst>
            <a:ext uri="{FF2B5EF4-FFF2-40B4-BE49-F238E27FC236}">
              <a16:creationId xmlns:a16="http://schemas.microsoft.com/office/drawing/2014/main" id="{B887DBE7-78BA-42D5-A05D-A5EE7AB10266}"/>
            </a:ext>
          </a:extLst>
        </xdr:cNvPr>
        <xdr:cNvSpPr/>
      </xdr:nvSpPr>
      <xdr:spPr>
        <a:xfrm>
          <a:off x="4647367" y="3147375"/>
          <a:ext cx="7065016" cy="3316697"/>
        </a:xfrm>
        <a:prstGeom prst="roundRect">
          <a:avLst>
            <a:gd name="adj" fmla="val 9798"/>
          </a:avLst>
        </a:prstGeom>
        <a:gradFill flip="none" rotWithShape="1">
          <a:gsLst>
            <a:gs pos="0">
              <a:srgbClr val="22D3EE"/>
            </a:gs>
            <a:gs pos="100000">
              <a:srgbClr val="16A34A"/>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447342</xdr:colOff>
      <xdr:row>16</xdr:row>
      <xdr:rowOff>44611</xdr:rowOff>
    </xdr:from>
    <xdr:to>
      <xdr:col>28</xdr:col>
      <xdr:colOff>375083</xdr:colOff>
      <xdr:row>35</xdr:row>
      <xdr:rowOff>135434</xdr:rowOff>
    </xdr:to>
    <xdr:sp macro="" textlink="">
      <xdr:nvSpPr>
        <xdr:cNvPr id="8" name="Rectangle: Rounded Corners 7">
          <a:extLst>
            <a:ext uri="{FF2B5EF4-FFF2-40B4-BE49-F238E27FC236}">
              <a16:creationId xmlns:a16="http://schemas.microsoft.com/office/drawing/2014/main" id="{016232E7-CB8A-4550-9498-E6CA5E58AF84}"/>
            </a:ext>
          </a:extLst>
        </xdr:cNvPr>
        <xdr:cNvSpPr/>
      </xdr:nvSpPr>
      <xdr:spPr>
        <a:xfrm>
          <a:off x="12029742" y="2970691"/>
          <a:ext cx="5414141" cy="3565543"/>
        </a:xfrm>
        <a:prstGeom prst="roundRect">
          <a:avLst>
            <a:gd name="adj" fmla="val 7940"/>
          </a:avLst>
        </a:prstGeom>
        <a:solidFill>
          <a:srgbClr val="F5F4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103920</xdr:colOff>
      <xdr:row>26</xdr:row>
      <xdr:rowOff>179753</xdr:rowOff>
    </xdr:from>
    <xdr:to>
      <xdr:col>34</xdr:col>
      <xdr:colOff>42243</xdr:colOff>
      <xdr:row>36</xdr:row>
      <xdr:rowOff>21481</xdr:rowOff>
    </xdr:to>
    <xdr:sp macro="" textlink="">
      <xdr:nvSpPr>
        <xdr:cNvPr id="9" name="Rectangle: Rounded Corners 8">
          <a:extLst>
            <a:ext uri="{FF2B5EF4-FFF2-40B4-BE49-F238E27FC236}">
              <a16:creationId xmlns:a16="http://schemas.microsoft.com/office/drawing/2014/main" id="{5B3ADD29-6BBF-47FE-B06A-8091E9D511E7}"/>
            </a:ext>
          </a:extLst>
        </xdr:cNvPr>
        <xdr:cNvSpPr/>
      </xdr:nvSpPr>
      <xdr:spPr>
        <a:xfrm>
          <a:off x="17782320" y="4934633"/>
          <a:ext cx="2986323" cy="1670528"/>
        </a:xfrm>
        <a:prstGeom prst="roundRect">
          <a:avLst>
            <a:gd name="adj" fmla="val 14504"/>
          </a:avLst>
        </a:prstGeom>
        <a:solidFill>
          <a:srgbClr val="F5F4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290032</xdr:colOff>
      <xdr:row>27</xdr:row>
      <xdr:rowOff>34973</xdr:rowOff>
    </xdr:from>
    <xdr:to>
      <xdr:col>39</xdr:col>
      <xdr:colOff>137052</xdr:colOff>
      <xdr:row>36</xdr:row>
      <xdr:rowOff>58946</xdr:rowOff>
    </xdr:to>
    <xdr:sp macro="" textlink="">
      <xdr:nvSpPr>
        <xdr:cNvPr id="10" name="Rectangle: Rounded Corners 9">
          <a:extLst>
            <a:ext uri="{FF2B5EF4-FFF2-40B4-BE49-F238E27FC236}">
              <a16:creationId xmlns:a16="http://schemas.microsoft.com/office/drawing/2014/main" id="{5D688CFC-2A9F-4A81-86B4-58CA2A397EA1}"/>
            </a:ext>
          </a:extLst>
        </xdr:cNvPr>
        <xdr:cNvSpPr/>
      </xdr:nvSpPr>
      <xdr:spPr>
        <a:xfrm>
          <a:off x="21016432" y="4972733"/>
          <a:ext cx="2895020" cy="1669893"/>
        </a:xfrm>
        <a:prstGeom prst="roundRect">
          <a:avLst>
            <a:gd name="adj" fmla="val 12127"/>
          </a:avLst>
        </a:prstGeom>
        <a:solidFill>
          <a:srgbClr val="F5F4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110905</xdr:colOff>
      <xdr:row>16</xdr:row>
      <xdr:rowOff>80516</xdr:rowOff>
    </xdr:from>
    <xdr:to>
      <xdr:col>34</xdr:col>
      <xdr:colOff>42243</xdr:colOff>
      <xdr:row>25</xdr:row>
      <xdr:rowOff>117823</xdr:rowOff>
    </xdr:to>
    <xdr:sp macro="" textlink="">
      <xdr:nvSpPr>
        <xdr:cNvPr id="11" name="Rectangle: Rounded Corners 10">
          <a:extLst>
            <a:ext uri="{FF2B5EF4-FFF2-40B4-BE49-F238E27FC236}">
              <a16:creationId xmlns:a16="http://schemas.microsoft.com/office/drawing/2014/main" id="{259C85FB-B97C-4498-8774-37B216B1E870}"/>
            </a:ext>
          </a:extLst>
        </xdr:cNvPr>
        <xdr:cNvSpPr/>
      </xdr:nvSpPr>
      <xdr:spPr>
        <a:xfrm>
          <a:off x="17789305" y="3006596"/>
          <a:ext cx="2979338" cy="1683227"/>
        </a:xfrm>
        <a:prstGeom prst="roundRect">
          <a:avLst>
            <a:gd name="adj" fmla="val 13908"/>
          </a:avLst>
        </a:prstGeom>
        <a:solidFill>
          <a:srgbClr val="F5F4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290032</xdr:colOff>
      <xdr:row>16</xdr:row>
      <xdr:rowOff>80516</xdr:rowOff>
    </xdr:from>
    <xdr:to>
      <xdr:col>39</xdr:col>
      <xdr:colOff>144037</xdr:colOff>
      <xdr:row>25</xdr:row>
      <xdr:rowOff>123538</xdr:rowOff>
    </xdr:to>
    <xdr:sp macro="" textlink="">
      <xdr:nvSpPr>
        <xdr:cNvPr id="12" name="Rectangle: Rounded Corners 11">
          <a:extLst>
            <a:ext uri="{FF2B5EF4-FFF2-40B4-BE49-F238E27FC236}">
              <a16:creationId xmlns:a16="http://schemas.microsoft.com/office/drawing/2014/main" id="{EE3873CC-719B-4009-91D4-4495F1E44379}"/>
            </a:ext>
          </a:extLst>
        </xdr:cNvPr>
        <xdr:cNvSpPr/>
      </xdr:nvSpPr>
      <xdr:spPr>
        <a:xfrm>
          <a:off x="21016432" y="3006596"/>
          <a:ext cx="2902005" cy="1688942"/>
        </a:xfrm>
        <a:prstGeom prst="roundRect">
          <a:avLst>
            <a:gd name="adj" fmla="val 14513"/>
          </a:avLst>
        </a:prstGeom>
        <a:solidFill>
          <a:srgbClr val="F5F4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328213</xdr:colOff>
      <xdr:row>38</xdr:row>
      <xdr:rowOff>49088</xdr:rowOff>
    </xdr:from>
    <xdr:to>
      <xdr:col>19</xdr:col>
      <xdr:colOff>79363</xdr:colOff>
      <xdr:row>64</xdr:row>
      <xdr:rowOff>96849</xdr:rowOff>
    </xdr:to>
    <xdr:sp macro="" textlink="">
      <xdr:nvSpPr>
        <xdr:cNvPr id="13" name="Rectangle: Rounded Corners 12">
          <a:extLst>
            <a:ext uri="{FF2B5EF4-FFF2-40B4-BE49-F238E27FC236}">
              <a16:creationId xmlns:a16="http://schemas.microsoft.com/office/drawing/2014/main" id="{F98E4273-4677-4D31-B24B-80A2114BFDF8}"/>
            </a:ext>
          </a:extLst>
        </xdr:cNvPr>
        <xdr:cNvSpPr/>
      </xdr:nvSpPr>
      <xdr:spPr>
        <a:xfrm>
          <a:off x="4595413" y="6998528"/>
          <a:ext cx="7066350" cy="4802641"/>
        </a:xfrm>
        <a:prstGeom prst="roundRect">
          <a:avLst>
            <a:gd name="adj" fmla="val 5383"/>
          </a:avLst>
        </a:prstGeom>
        <a:solidFill>
          <a:srgbClr val="F5F4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447342</xdr:colOff>
      <xdr:row>38</xdr:row>
      <xdr:rowOff>81745</xdr:rowOff>
    </xdr:from>
    <xdr:to>
      <xdr:col>28</xdr:col>
      <xdr:colOff>422552</xdr:colOff>
      <xdr:row>64</xdr:row>
      <xdr:rowOff>150788</xdr:rowOff>
    </xdr:to>
    <xdr:sp macro="" textlink="">
      <xdr:nvSpPr>
        <xdr:cNvPr id="14" name="Rectangle: Rounded Corners 13">
          <a:extLst>
            <a:ext uri="{FF2B5EF4-FFF2-40B4-BE49-F238E27FC236}">
              <a16:creationId xmlns:a16="http://schemas.microsoft.com/office/drawing/2014/main" id="{1FA5B317-D465-4BD6-943C-197F2F5D93B8}"/>
            </a:ext>
          </a:extLst>
        </xdr:cNvPr>
        <xdr:cNvSpPr/>
      </xdr:nvSpPr>
      <xdr:spPr>
        <a:xfrm>
          <a:off x="12029742" y="7031185"/>
          <a:ext cx="5461610" cy="4823923"/>
        </a:xfrm>
        <a:prstGeom prst="roundRect">
          <a:avLst>
            <a:gd name="adj" fmla="val 5425"/>
          </a:avLst>
        </a:prstGeom>
        <a:solidFill>
          <a:srgbClr val="F5F4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110905</xdr:colOff>
      <xdr:row>38</xdr:row>
      <xdr:rowOff>49088</xdr:rowOff>
    </xdr:from>
    <xdr:to>
      <xdr:col>39</xdr:col>
      <xdr:colOff>176421</xdr:colOff>
      <xdr:row>64</xdr:row>
      <xdr:rowOff>99873</xdr:rowOff>
    </xdr:to>
    <xdr:sp macro="" textlink="">
      <xdr:nvSpPr>
        <xdr:cNvPr id="15" name="Rectangle: Rounded Corners 14">
          <a:extLst>
            <a:ext uri="{FF2B5EF4-FFF2-40B4-BE49-F238E27FC236}">
              <a16:creationId xmlns:a16="http://schemas.microsoft.com/office/drawing/2014/main" id="{CA63FD0B-B4D9-4E56-92E3-40AD77A46E5F}"/>
            </a:ext>
          </a:extLst>
        </xdr:cNvPr>
        <xdr:cNvSpPr/>
      </xdr:nvSpPr>
      <xdr:spPr>
        <a:xfrm>
          <a:off x="17789305" y="6998528"/>
          <a:ext cx="6161516" cy="4805665"/>
        </a:xfrm>
        <a:prstGeom prst="roundRect">
          <a:avLst>
            <a:gd name="adj" fmla="val 6583"/>
          </a:avLst>
        </a:prstGeom>
        <a:solidFill>
          <a:srgbClr val="F5F4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337103</xdr:colOff>
      <xdr:row>10</xdr:row>
      <xdr:rowOff>140469</xdr:rowOff>
    </xdr:from>
    <xdr:to>
      <xdr:col>15</xdr:col>
      <xdr:colOff>382658</xdr:colOff>
      <xdr:row>14</xdr:row>
      <xdr:rowOff>143988</xdr:rowOff>
    </xdr:to>
    <xdr:sp macro="" textlink="">
      <xdr:nvSpPr>
        <xdr:cNvPr id="16" name="TextBox 15">
          <a:extLst>
            <a:ext uri="{FF2B5EF4-FFF2-40B4-BE49-F238E27FC236}">
              <a16:creationId xmlns:a16="http://schemas.microsoft.com/office/drawing/2014/main" id="{A4BF5D6F-D378-46B5-8EB0-39A7BC4ECB0E}"/>
            </a:ext>
          </a:extLst>
        </xdr:cNvPr>
        <xdr:cNvSpPr txBox="1"/>
      </xdr:nvSpPr>
      <xdr:spPr>
        <a:xfrm>
          <a:off x="4604303" y="1969269"/>
          <a:ext cx="4922355" cy="735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Social Media Analytics</a:t>
          </a:r>
        </a:p>
        <a:p>
          <a:r>
            <a:rPr lang="en-US" sz="1400" b="0"/>
            <a:t>Performance Overview 2025-2026</a:t>
          </a:r>
        </a:p>
      </xdr:txBody>
    </xdr:sp>
    <xdr:clientData/>
  </xdr:twoCellAnchor>
  <xdr:twoCellAnchor editAs="oneCell">
    <xdr:from>
      <xdr:col>27</xdr:col>
      <xdr:colOff>438927</xdr:colOff>
      <xdr:row>17</xdr:row>
      <xdr:rowOff>7671</xdr:rowOff>
    </xdr:from>
    <xdr:to>
      <xdr:col>28</xdr:col>
      <xdr:colOff>117902</xdr:colOff>
      <xdr:row>18</xdr:row>
      <xdr:rowOff>97138</xdr:rowOff>
    </xdr:to>
    <xdr:pic>
      <xdr:nvPicPr>
        <xdr:cNvPr id="17" name="Picture 16">
          <a:extLst>
            <a:ext uri="{FF2B5EF4-FFF2-40B4-BE49-F238E27FC236}">
              <a16:creationId xmlns:a16="http://schemas.microsoft.com/office/drawing/2014/main" id="{CD678D5C-9668-4987-969E-30254221A597}"/>
            </a:ext>
          </a:extLst>
        </xdr:cNvPr>
        <xdr:cNvPicPr>
          <a:picLocks noChangeAspect="1"/>
        </xdr:cNvPicPr>
      </xdr:nvPicPr>
      <xdr:blipFill>
        <a:blip xmlns:r="http://schemas.openxmlformats.org/officeDocument/2006/relationships" r:embed="rId1"/>
        <a:stretch>
          <a:fillRect/>
        </a:stretch>
      </xdr:blipFill>
      <xdr:spPr>
        <a:xfrm>
          <a:off x="16898127" y="3116631"/>
          <a:ext cx="288575" cy="272347"/>
        </a:xfrm>
        <a:prstGeom prst="rect">
          <a:avLst/>
        </a:prstGeom>
      </xdr:spPr>
    </xdr:pic>
    <xdr:clientData/>
  </xdr:twoCellAnchor>
  <xdr:twoCellAnchor editAs="oneCell">
    <xdr:from>
      <xdr:col>33</xdr:col>
      <xdr:colOff>159086</xdr:colOff>
      <xdr:row>17</xdr:row>
      <xdr:rowOff>7671</xdr:rowOff>
    </xdr:from>
    <xdr:to>
      <xdr:col>33</xdr:col>
      <xdr:colOff>439425</xdr:colOff>
      <xdr:row>18</xdr:row>
      <xdr:rowOff>97889</xdr:rowOff>
    </xdr:to>
    <xdr:pic>
      <xdr:nvPicPr>
        <xdr:cNvPr id="18" name="Picture 17">
          <a:extLst>
            <a:ext uri="{FF2B5EF4-FFF2-40B4-BE49-F238E27FC236}">
              <a16:creationId xmlns:a16="http://schemas.microsoft.com/office/drawing/2014/main" id="{C2D9B814-F836-4366-8E9E-CFBEDE7DB78F}"/>
            </a:ext>
          </a:extLst>
        </xdr:cNvPr>
        <xdr:cNvPicPr>
          <a:picLocks noChangeAspect="1"/>
        </xdr:cNvPicPr>
      </xdr:nvPicPr>
      <xdr:blipFill>
        <a:blip xmlns:r="http://schemas.openxmlformats.org/officeDocument/2006/relationships" r:embed="rId1"/>
        <a:stretch>
          <a:fillRect/>
        </a:stretch>
      </xdr:blipFill>
      <xdr:spPr>
        <a:xfrm>
          <a:off x="20275886" y="3116631"/>
          <a:ext cx="280339" cy="273098"/>
        </a:xfrm>
        <a:prstGeom prst="rect">
          <a:avLst/>
        </a:prstGeom>
      </xdr:spPr>
    </xdr:pic>
    <xdr:clientData/>
  </xdr:twoCellAnchor>
  <xdr:twoCellAnchor editAs="oneCell">
    <xdr:from>
      <xdr:col>38</xdr:col>
      <xdr:colOff>331861</xdr:colOff>
      <xdr:row>17</xdr:row>
      <xdr:rowOff>7671</xdr:rowOff>
    </xdr:from>
    <xdr:to>
      <xdr:col>38</xdr:col>
      <xdr:colOff>600368</xdr:colOff>
      <xdr:row>18</xdr:row>
      <xdr:rowOff>115558</xdr:rowOff>
    </xdr:to>
    <xdr:pic>
      <xdr:nvPicPr>
        <xdr:cNvPr id="19" name="Picture 18">
          <a:extLst>
            <a:ext uri="{FF2B5EF4-FFF2-40B4-BE49-F238E27FC236}">
              <a16:creationId xmlns:a16="http://schemas.microsoft.com/office/drawing/2014/main" id="{98DD637C-DD93-46A0-92C6-352DDB359D52}"/>
            </a:ext>
          </a:extLst>
        </xdr:cNvPr>
        <xdr:cNvPicPr>
          <a:picLocks noChangeAspect="1"/>
        </xdr:cNvPicPr>
      </xdr:nvPicPr>
      <xdr:blipFill>
        <a:blip xmlns:r="http://schemas.openxmlformats.org/officeDocument/2006/relationships" r:embed="rId1"/>
        <a:stretch>
          <a:fillRect/>
        </a:stretch>
      </xdr:blipFill>
      <xdr:spPr>
        <a:xfrm>
          <a:off x="23496661" y="3116631"/>
          <a:ext cx="268507" cy="290767"/>
        </a:xfrm>
        <a:prstGeom prst="rect">
          <a:avLst/>
        </a:prstGeom>
      </xdr:spPr>
    </xdr:pic>
    <xdr:clientData/>
  </xdr:twoCellAnchor>
  <xdr:twoCellAnchor editAs="oneCell">
    <xdr:from>
      <xdr:col>33</xdr:col>
      <xdr:colOff>159086</xdr:colOff>
      <xdr:row>27</xdr:row>
      <xdr:rowOff>50031</xdr:rowOff>
    </xdr:from>
    <xdr:to>
      <xdr:col>33</xdr:col>
      <xdr:colOff>439425</xdr:colOff>
      <xdr:row>28</xdr:row>
      <xdr:rowOff>170300</xdr:rowOff>
    </xdr:to>
    <xdr:pic>
      <xdr:nvPicPr>
        <xdr:cNvPr id="20" name="Picture 19">
          <a:extLst>
            <a:ext uri="{FF2B5EF4-FFF2-40B4-BE49-F238E27FC236}">
              <a16:creationId xmlns:a16="http://schemas.microsoft.com/office/drawing/2014/main" id="{513E7644-26CA-40C0-9EC3-A76751288B37}"/>
            </a:ext>
          </a:extLst>
        </xdr:cNvPr>
        <xdr:cNvPicPr>
          <a:picLocks noChangeAspect="1"/>
        </xdr:cNvPicPr>
      </xdr:nvPicPr>
      <xdr:blipFill>
        <a:blip xmlns:r="http://schemas.openxmlformats.org/officeDocument/2006/relationships" r:embed="rId1"/>
        <a:stretch>
          <a:fillRect/>
        </a:stretch>
      </xdr:blipFill>
      <xdr:spPr>
        <a:xfrm>
          <a:off x="20275886" y="4987791"/>
          <a:ext cx="280339" cy="303149"/>
        </a:xfrm>
        <a:prstGeom prst="rect">
          <a:avLst/>
        </a:prstGeom>
      </xdr:spPr>
    </xdr:pic>
    <xdr:clientData/>
  </xdr:twoCellAnchor>
  <xdr:twoCellAnchor editAs="oneCell">
    <xdr:from>
      <xdr:col>38</xdr:col>
      <xdr:colOff>323606</xdr:colOff>
      <xdr:row>27</xdr:row>
      <xdr:rowOff>50031</xdr:rowOff>
    </xdr:from>
    <xdr:to>
      <xdr:col>38</xdr:col>
      <xdr:colOff>600374</xdr:colOff>
      <xdr:row>28</xdr:row>
      <xdr:rowOff>164987</xdr:rowOff>
    </xdr:to>
    <xdr:pic>
      <xdr:nvPicPr>
        <xdr:cNvPr id="21" name="Picture 20">
          <a:extLst>
            <a:ext uri="{FF2B5EF4-FFF2-40B4-BE49-F238E27FC236}">
              <a16:creationId xmlns:a16="http://schemas.microsoft.com/office/drawing/2014/main" id="{D53D1049-E0E7-4C8E-A4C8-394F65421E1D}"/>
            </a:ext>
          </a:extLst>
        </xdr:cNvPr>
        <xdr:cNvPicPr>
          <a:picLocks noChangeAspect="1"/>
        </xdr:cNvPicPr>
      </xdr:nvPicPr>
      <xdr:blipFill>
        <a:blip xmlns:r="http://schemas.openxmlformats.org/officeDocument/2006/relationships" r:embed="rId1"/>
        <a:stretch>
          <a:fillRect/>
        </a:stretch>
      </xdr:blipFill>
      <xdr:spPr>
        <a:xfrm>
          <a:off x="23488406" y="4987791"/>
          <a:ext cx="276768" cy="297836"/>
        </a:xfrm>
        <a:prstGeom prst="rect">
          <a:avLst/>
        </a:prstGeom>
      </xdr:spPr>
    </xdr:pic>
    <xdr:clientData/>
  </xdr:twoCellAnchor>
  <xdr:twoCellAnchor>
    <xdr:from>
      <xdr:col>7</xdr:col>
      <xdr:colOff>567162</xdr:colOff>
      <xdr:row>17</xdr:row>
      <xdr:rowOff>68644</xdr:rowOff>
    </xdr:from>
    <xdr:to>
      <xdr:col>11</xdr:col>
      <xdr:colOff>91987</xdr:colOff>
      <xdr:row>19</xdr:row>
      <xdr:rowOff>130348</xdr:rowOff>
    </xdr:to>
    <xdr:sp macro="" textlink="">
      <xdr:nvSpPr>
        <xdr:cNvPr id="22" name="TextBox 21">
          <a:extLst>
            <a:ext uri="{FF2B5EF4-FFF2-40B4-BE49-F238E27FC236}">
              <a16:creationId xmlns:a16="http://schemas.microsoft.com/office/drawing/2014/main" id="{A75F0894-F11F-4EDD-BC0D-B45D6CF5FD19}"/>
            </a:ext>
          </a:extLst>
        </xdr:cNvPr>
        <xdr:cNvSpPr txBox="1"/>
      </xdr:nvSpPr>
      <xdr:spPr>
        <a:xfrm>
          <a:off x="4834362" y="3177604"/>
          <a:ext cx="1963225" cy="427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t>Total Impressions</a:t>
          </a:r>
          <a:endParaRPr lang="en-US" sz="1100" b="0"/>
        </a:p>
      </xdr:txBody>
    </xdr:sp>
    <xdr:clientData/>
  </xdr:twoCellAnchor>
  <xdr:twoCellAnchor>
    <xdr:from>
      <xdr:col>14</xdr:col>
      <xdr:colOff>197709</xdr:colOff>
      <xdr:row>17</xdr:row>
      <xdr:rowOff>68644</xdr:rowOff>
    </xdr:from>
    <xdr:to>
      <xdr:col>17</xdr:col>
      <xdr:colOff>323068</xdr:colOff>
      <xdr:row>19</xdr:row>
      <xdr:rowOff>130348</xdr:rowOff>
    </xdr:to>
    <xdr:sp macro="" textlink="">
      <xdr:nvSpPr>
        <xdr:cNvPr id="23" name="TextBox 22">
          <a:extLst>
            <a:ext uri="{FF2B5EF4-FFF2-40B4-BE49-F238E27FC236}">
              <a16:creationId xmlns:a16="http://schemas.microsoft.com/office/drawing/2014/main" id="{D233D671-55B0-42F7-BBE7-5818CECC1C78}"/>
            </a:ext>
          </a:extLst>
        </xdr:cNvPr>
        <xdr:cNvSpPr txBox="1"/>
      </xdr:nvSpPr>
      <xdr:spPr>
        <a:xfrm>
          <a:off x="8732109" y="3177604"/>
          <a:ext cx="1954159" cy="427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t>Total Reach</a:t>
          </a:r>
          <a:endParaRPr lang="en-US" sz="1100" b="0"/>
        </a:p>
      </xdr:txBody>
    </xdr:sp>
    <xdr:clientData/>
  </xdr:twoCellAnchor>
  <xdr:twoCellAnchor>
    <xdr:from>
      <xdr:col>20</xdr:col>
      <xdr:colOff>34335</xdr:colOff>
      <xdr:row>17</xdr:row>
      <xdr:rowOff>73724</xdr:rowOff>
    </xdr:from>
    <xdr:to>
      <xdr:col>23</xdr:col>
      <xdr:colOff>193350</xdr:colOff>
      <xdr:row>19</xdr:row>
      <xdr:rowOff>123363</xdr:rowOff>
    </xdr:to>
    <xdr:sp macro="" textlink="">
      <xdr:nvSpPr>
        <xdr:cNvPr id="24" name="TextBox 23">
          <a:extLst>
            <a:ext uri="{FF2B5EF4-FFF2-40B4-BE49-F238E27FC236}">
              <a16:creationId xmlns:a16="http://schemas.microsoft.com/office/drawing/2014/main" id="{89E48FD5-E9FC-42DC-B52D-56144C9E6256}"/>
            </a:ext>
          </a:extLst>
        </xdr:cNvPr>
        <xdr:cNvSpPr txBox="1"/>
      </xdr:nvSpPr>
      <xdr:spPr>
        <a:xfrm>
          <a:off x="12226335" y="3182684"/>
          <a:ext cx="1987815" cy="415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t>Total Engagement</a:t>
          </a:r>
          <a:endParaRPr lang="en-US" sz="1100" b="0"/>
        </a:p>
      </xdr:txBody>
    </xdr:sp>
    <xdr:clientData/>
  </xdr:twoCellAnchor>
  <xdr:twoCellAnchor>
    <xdr:from>
      <xdr:col>29</xdr:col>
      <xdr:colOff>220449</xdr:colOff>
      <xdr:row>17</xdr:row>
      <xdr:rowOff>68644</xdr:rowOff>
    </xdr:from>
    <xdr:to>
      <xdr:col>32</xdr:col>
      <xdr:colOff>346444</xdr:colOff>
      <xdr:row>19</xdr:row>
      <xdr:rowOff>130348</xdr:rowOff>
    </xdr:to>
    <xdr:sp macro="" textlink="">
      <xdr:nvSpPr>
        <xdr:cNvPr id="25" name="TextBox 24">
          <a:extLst>
            <a:ext uri="{FF2B5EF4-FFF2-40B4-BE49-F238E27FC236}">
              <a16:creationId xmlns:a16="http://schemas.microsoft.com/office/drawing/2014/main" id="{E93481BB-FA35-4624-BD41-CC00632F70D5}"/>
            </a:ext>
          </a:extLst>
        </xdr:cNvPr>
        <xdr:cNvSpPr txBox="1"/>
      </xdr:nvSpPr>
      <xdr:spPr>
        <a:xfrm>
          <a:off x="17898849" y="3177604"/>
          <a:ext cx="1954795" cy="427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t>Engagement Rate %</a:t>
          </a:r>
          <a:endParaRPr lang="en-US" sz="1100" b="0"/>
        </a:p>
      </xdr:txBody>
    </xdr:sp>
    <xdr:clientData/>
  </xdr:twoCellAnchor>
  <xdr:twoCellAnchor>
    <xdr:from>
      <xdr:col>29</xdr:col>
      <xdr:colOff>259458</xdr:colOff>
      <xdr:row>27</xdr:row>
      <xdr:rowOff>95326</xdr:rowOff>
    </xdr:from>
    <xdr:to>
      <xdr:col>32</xdr:col>
      <xdr:colOff>385453</xdr:colOff>
      <xdr:row>29</xdr:row>
      <xdr:rowOff>173923</xdr:rowOff>
    </xdr:to>
    <xdr:sp macro="" textlink="">
      <xdr:nvSpPr>
        <xdr:cNvPr id="26" name="TextBox 25">
          <a:extLst>
            <a:ext uri="{FF2B5EF4-FFF2-40B4-BE49-F238E27FC236}">
              <a16:creationId xmlns:a16="http://schemas.microsoft.com/office/drawing/2014/main" id="{A5920A23-680B-4B29-A897-8EAC1DF33B1A}"/>
            </a:ext>
          </a:extLst>
        </xdr:cNvPr>
        <xdr:cNvSpPr txBox="1"/>
      </xdr:nvSpPr>
      <xdr:spPr>
        <a:xfrm>
          <a:off x="17937858" y="5033086"/>
          <a:ext cx="1954795" cy="444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t>Total Followers</a:t>
          </a:r>
          <a:endParaRPr lang="en-US" sz="1100" b="0"/>
        </a:p>
      </xdr:txBody>
    </xdr:sp>
    <xdr:clientData/>
  </xdr:twoCellAnchor>
  <xdr:twoCellAnchor>
    <xdr:from>
      <xdr:col>34</xdr:col>
      <xdr:colOff>371679</xdr:colOff>
      <xdr:row>17</xdr:row>
      <xdr:rowOff>73724</xdr:rowOff>
    </xdr:from>
    <xdr:to>
      <xdr:col>37</xdr:col>
      <xdr:colOff>531963</xdr:colOff>
      <xdr:row>19</xdr:row>
      <xdr:rowOff>123363</xdr:rowOff>
    </xdr:to>
    <xdr:sp macro="" textlink="">
      <xdr:nvSpPr>
        <xdr:cNvPr id="27" name="TextBox 26">
          <a:extLst>
            <a:ext uri="{FF2B5EF4-FFF2-40B4-BE49-F238E27FC236}">
              <a16:creationId xmlns:a16="http://schemas.microsoft.com/office/drawing/2014/main" id="{928E500E-69DE-4199-AF25-ADA87120787E}"/>
            </a:ext>
          </a:extLst>
        </xdr:cNvPr>
        <xdr:cNvSpPr txBox="1"/>
      </xdr:nvSpPr>
      <xdr:spPr>
        <a:xfrm>
          <a:off x="21098079" y="3182684"/>
          <a:ext cx="1989084" cy="415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t>Cost / Engagement</a:t>
          </a:r>
          <a:endParaRPr lang="en-US" sz="1100" b="0"/>
        </a:p>
      </xdr:txBody>
    </xdr:sp>
    <xdr:clientData/>
  </xdr:twoCellAnchor>
  <xdr:twoCellAnchor>
    <xdr:from>
      <xdr:col>34</xdr:col>
      <xdr:colOff>432278</xdr:colOff>
      <xdr:row>27</xdr:row>
      <xdr:rowOff>95326</xdr:rowOff>
    </xdr:from>
    <xdr:to>
      <xdr:col>37</xdr:col>
      <xdr:colOff>570972</xdr:colOff>
      <xdr:row>29</xdr:row>
      <xdr:rowOff>173923</xdr:rowOff>
    </xdr:to>
    <xdr:sp macro="" textlink="">
      <xdr:nvSpPr>
        <xdr:cNvPr id="28" name="TextBox 27">
          <a:extLst>
            <a:ext uri="{FF2B5EF4-FFF2-40B4-BE49-F238E27FC236}">
              <a16:creationId xmlns:a16="http://schemas.microsoft.com/office/drawing/2014/main" id="{E527EFD4-2DB1-42DD-BDE2-3BD9DB709F91}"/>
            </a:ext>
          </a:extLst>
        </xdr:cNvPr>
        <xdr:cNvSpPr txBox="1"/>
      </xdr:nvSpPr>
      <xdr:spPr>
        <a:xfrm>
          <a:off x="21158678" y="5033086"/>
          <a:ext cx="1967494" cy="444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t>ROI (Engagement)</a:t>
          </a:r>
          <a:endParaRPr lang="en-US" sz="1100" b="0"/>
        </a:p>
      </xdr:txBody>
    </xdr:sp>
    <xdr:clientData/>
  </xdr:twoCellAnchor>
  <xdr:twoCellAnchor>
    <xdr:from>
      <xdr:col>31</xdr:col>
      <xdr:colOff>370747</xdr:colOff>
      <xdr:row>29</xdr:row>
      <xdr:rowOff>60745</xdr:rowOff>
    </xdr:from>
    <xdr:to>
      <xdr:col>33</xdr:col>
      <xdr:colOff>501086</xdr:colOff>
      <xdr:row>31</xdr:row>
      <xdr:rowOff>146691</xdr:rowOff>
    </xdr:to>
    <xdr:sp macro="" textlink="">
      <xdr:nvSpPr>
        <xdr:cNvPr id="29" name="TextBox 28">
          <a:extLst>
            <a:ext uri="{FF2B5EF4-FFF2-40B4-BE49-F238E27FC236}">
              <a16:creationId xmlns:a16="http://schemas.microsoft.com/office/drawing/2014/main" id="{47C13A80-83DC-4C44-8A06-6C80D6626582}"/>
            </a:ext>
          </a:extLst>
        </xdr:cNvPr>
        <xdr:cNvSpPr txBox="1"/>
      </xdr:nvSpPr>
      <xdr:spPr>
        <a:xfrm>
          <a:off x="19268347" y="5364265"/>
          <a:ext cx="1349539" cy="451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Followers convert %</a:t>
          </a:r>
          <a:endParaRPr lang="en-US" sz="900" b="0"/>
        </a:p>
      </xdr:txBody>
    </xdr:sp>
    <xdr:clientData/>
  </xdr:twoCellAnchor>
  <xdr:twoCellAnchor editAs="oneCell">
    <xdr:from>
      <xdr:col>38</xdr:col>
      <xdr:colOff>459184</xdr:colOff>
      <xdr:row>10</xdr:row>
      <xdr:rowOff>46686</xdr:rowOff>
    </xdr:from>
    <xdr:to>
      <xdr:col>39</xdr:col>
      <xdr:colOff>102350</xdr:colOff>
      <xdr:row>11</xdr:row>
      <xdr:rowOff>132783</xdr:rowOff>
    </xdr:to>
    <xdr:pic>
      <xdr:nvPicPr>
        <xdr:cNvPr id="30" name="Picture 29">
          <a:extLst>
            <a:ext uri="{FF2B5EF4-FFF2-40B4-BE49-F238E27FC236}">
              <a16:creationId xmlns:a16="http://schemas.microsoft.com/office/drawing/2014/main" id="{3FCE9726-6046-42DE-B1CB-82AAF56ECF38}"/>
            </a:ext>
          </a:extLst>
        </xdr:cNvPr>
        <xdr:cNvPicPr>
          <a:picLocks noChangeAspect="1"/>
        </xdr:cNvPicPr>
      </xdr:nvPicPr>
      <xdr:blipFill>
        <a:blip xmlns:r="http://schemas.openxmlformats.org/officeDocument/2006/relationships" r:embed="rId2"/>
        <a:stretch>
          <a:fillRect/>
        </a:stretch>
      </xdr:blipFill>
      <xdr:spPr>
        <a:xfrm>
          <a:off x="23623984" y="1875486"/>
          <a:ext cx="252766" cy="268977"/>
        </a:xfrm>
        <a:prstGeom prst="rect">
          <a:avLst/>
        </a:prstGeom>
      </xdr:spPr>
    </xdr:pic>
    <xdr:clientData/>
  </xdr:twoCellAnchor>
  <xdr:twoCellAnchor editAs="oneCell">
    <xdr:from>
      <xdr:col>37</xdr:col>
      <xdr:colOff>531743</xdr:colOff>
      <xdr:row>9</xdr:row>
      <xdr:rowOff>155599</xdr:rowOff>
    </xdr:from>
    <xdr:to>
      <xdr:col>38</xdr:col>
      <xdr:colOff>323663</xdr:colOff>
      <xdr:row>12</xdr:row>
      <xdr:rowOff>22197</xdr:rowOff>
    </xdr:to>
    <xdr:pic>
      <xdr:nvPicPr>
        <xdr:cNvPr id="31" name="Picture 30">
          <a:extLst>
            <a:ext uri="{FF2B5EF4-FFF2-40B4-BE49-F238E27FC236}">
              <a16:creationId xmlns:a16="http://schemas.microsoft.com/office/drawing/2014/main" id="{1A692C11-BE84-48B7-A137-CB24861636A5}"/>
            </a:ext>
          </a:extLst>
        </xdr:cNvPr>
        <xdr:cNvPicPr>
          <a:picLocks noChangeAspect="1"/>
        </xdr:cNvPicPr>
      </xdr:nvPicPr>
      <xdr:blipFill>
        <a:blip xmlns:r="http://schemas.openxmlformats.org/officeDocument/2006/relationships" r:embed="rId3"/>
        <a:stretch>
          <a:fillRect/>
        </a:stretch>
      </xdr:blipFill>
      <xdr:spPr>
        <a:xfrm>
          <a:off x="23086943" y="1801519"/>
          <a:ext cx="401520" cy="415238"/>
        </a:xfrm>
        <a:prstGeom prst="rect">
          <a:avLst/>
        </a:prstGeom>
      </xdr:spPr>
    </xdr:pic>
    <xdr:clientData/>
  </xdr:twoCellAnchor>
  <xdr:twoCellAnchor>
    <xdr:from>
      <xdr:col>38</xdr:col>
      <xdr:colOff>134394</xdr:colOff>
      <xdr:row>10</xdr:row>
      <xdr:rowOff>60772</xdr:rowOff>
    </xdr:from>
    <xdr:to>
      <xdr:col>38</xdr:col>
      <xdr:colOff>222024</xdr:colOff>
      <xdr:row>10</xdr:row>
      <xdr:rowOff>165275</xdr:rowOff>
    </xdr:to>
    <xdr:sp macro="" textlink="">
      <xdr:nvSpPr>
        <xdr:cNvPr id="32" name="Oval 31">
          <a:extLst>
            <a:ext uri="{FF2B5EF4-FFF2-40B4-BE49-F238E27FC236}">
              <a16:creationId xmlns:a16="http://schemas.microsoft.com/office/drawing/2014/main" id="{79735F6F-45FD-46D4-AF3D-DF9F57D28FD3}"/>
            </a:ext>
          </a:extLst>
        </xdr:cNvPr>
        <xdr:cNvSpPr/>
      </xdr:nvSpPr>
      <xdr:spPr>
        <a:xfrm>
          <a:off x="23299194" y="1889572"/>
          <a:ext cx="87630" cy="104503"/>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120927</xdr:colOff>
      <xdr:row>61</xdr:row>
      <xdr:rowOff>178005</xdr:rowOff>
    </xdr:from>
    <xdr:to>
      <xdr:col>6</xdr:col>
      <xdr:colOff>200440</xdr:colOff>
      <xdr:row>65</xdr:row>
      <xdr:rowOff>148141</xdr:rowOff>
    </xdr:to>
    <xdr:sp macro="" textlink="">
      <xdr:nvSpPr>
        <xdr:cNvPr id="33" name="Oval 32">
          <a:extLst>
            <a:ext uri="{FF2B5EF4-FFF2-40B4-BE49-F238E27FC236}">
              <a16:creationId xmlns:a16="http://schemas.microsoft.com/office/drawing/2014/main" id="{7C20EB3A-7C37-4EF9-B08B-E05C04AC31F3}"/>
            </a:ext>
          </a:extLst>
        </xdr:cNvPr>
        <xdr:cNvSpPr/>
      </xdr:nvSpPr>
      <xdr:spPr>
        <a:xfrm>
          <a:off x="3168927" y="11164660"/>
          <a:ext cx="689113" cy="690572"/>
        </a:xfrm>
        <a:prstGeom prst="ellipse">
          <a:avLst/>
        </a:prstGeom>
        <a:gradFill flip="none" rotWithShape="1">
          <a:gsLst>
            <a:gs pos="0">
              <a:srgbClr val="22D3EE"/>
            </a:gs>
            <a:gs pos="100000">
              <a:srgbClr val="16A34A"/>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5</xdr:col>
      <xdr:colOff>150942</xdr:colOff>
      <xdr:row>61</xdr:row>
      <xdr:rowOff>159188</xdr:rowOff>
    </xdr:from>
    <xdr:to>
      <xdr:col>6</xdr:col>
      <xdr:colOff>213669</xdr:colOff>
      <xdr:row>65</xdr:row>
      <xdr:rowOff>85041</xdr:rowOff>
    </xdr:to>
    <xdr:pic>
      <xdr:nvPicPr>
        <xdr:cNvPr id="34" name="Picture 33">
          <a:extLst>
            <a:ext uri="{FF2B5EF4-FFF2-40B4-BE49-F238E27FC236}">
              <a16:creationId xmlns:a16="http://schemas.microsoft.com/office/drawing/2014/main" id="{9DDE045E-20CD-46E1-9480-B1F081793C7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198942" y="11145843"/>
          <a:ext cx="672327" cy="646289"/>
        </a:xfrm>
        <a:prstGeom prst="rect">
          <a:avLst/>
        </a:prstGeom>
      </xdr:spPr>
    </xdr:pic>
    <xdr:clientData/>
  </xdr:twoCellAnchor>
  <xdr:twoCellAnchor editAs="oneCell">
    <xdr:from>
      <xdr:col>18</xdr:col>
      <xdr:colOff>173439</xdr:colOff>
      <xdr:row>17</xdr:row>
      <xdr:rowOff>146891</xdr:rowOff>
    </xdr:from>
    <xdr:to>
      <xdr:col>18</xdr:col>
      <xdr:colOff>447271</xdr:colOff>
      <xdr:row>19</xdr:row>
      <xdr:rowOff>57950</xdr:rowOff>
    </xdr:to>
    <xdr:pic>
      <xdr:nvPicPr>
        <xdr:cNvPr id="35" name="Picture 34">
          <a:extLst>
            <a:ext uri="{FF2B5EF4-FFF2-40B4-BE49-F238E27FC236}">
              <a16:creationId xmlns:a16="http://schemas.microsoft.com/office/drawing/2014/main" id="{BFE557F1-DF20-43ED-AAA8-5BE19F220F1F}"/>
            </a:ext>
          </a:extLst>
        </xdr:cNvPr>
        <xdr:cNvPicPr>
          <a:picLocks noChangeAspect="1"/>
        </xdr:cNvPicPr>
      </xdr:nvPicPr>
      <xdr:blipFill>
        <a:blip xmlns:r="http://schemas.openxmlformats.org/officeDocument/2006/relationships" r:embed="rId1"/>
        <a:stretch>
          <a:fillRect/>
        </a:stretch>
      </xdr:blipFill>
      <xdr:spPr>
        <a:xfrm>
          <a:off x="11146239" y="3255851"/>
          <a:ext cx="273832" cy="276819"/>
        </a:xfrm>
        <a:prstGeom prst="rect">
          <a:avLst/>
        </a:prstGeom>
      </xdr:spPr>
    </xdr:pic>
    <xdr:clientData/>
  </xdr:twoCellAnchor>
  <xdr:twoCellAnchor>
    <xdr:from>
      <xdr:col>5</xdr:col>
      <xdr:colOff>269738</xdr:colOff>
      <xdr:row>11</xdr:row>
      <xdr:rowOff>21049</xdr:rowOff>
    </xdr:from>
    <xdr:to>
      <xdr:col>6</xdr:col>
      <xdr:colOff>108459</xdr:colOff>
      <xdr:row>13</xdr:row>
      <xdr:rowOff>102737</xdr:rowOff>
    </xdr:to>
    <xdr:grpSp>
      <xdr:nvGrpSpPr>
        <xdr:cNvPr id="36" name="Group 35">
          <a:extLst>
            <a:ext uri="{FF2B5EF4-FFF2-40B4-BE49-F238E27FC236}">
              <a16:creationId xmlns:a16="http://schemas.microsoft.com/office/drawing/2014/main" id="{A3ECC80F-248B-4222-8B35-63C249A2A764}"/>
            </a:ext>
          </a:extLst>
        </xdr:cNvPr>
        <xdr:cNvGrpSpPr/>
      </xdr:nvGrpSpPr>
      <xdr:grpSpPr>
        <a:xfrm>
          <a:off x="3329283" y="2053049"/>
          <a:ext cx="450631" cy="451143"/>
          <a:chOff x="5802093" y="1074822"/>
          <a:chExt cx="445008" cy="444596"/>
        </a:xfrm>
      </xdr:grpSpPr>
      <xdr:sp macro="" textlink="">
        <xdr:nvSpPr>
          <xdr:cNvPr id="37" name="Rectangle: Rounded Corners 36">
            <a:extLst>
              <a:ext uri="{FF2B5EF4-FFF2-40B4-BE49-F238E27FC236}">
                <a16:creationId xmlns:a16="http://schemas.microsoft.com/office/drawing/2014/main" id="{3CDD517B-3A15-B1E6-95A7-E8E351DA7860}"/>
              </a:ext>
            </a:extLst>
          </xdr:cNvPr>
          <xdr:cNvSpPr/>
        </xdr:nvSpPr>
        <xdr:spPr>
          <a:xfrm>
            <a:off x="5802093" y="1074822"/>
            <a:ext cx="292608" cy="292768"/>
          </a:xfrm>
          <a:prstGeom prst="roundRect">
            <a:avLst>
              <a:gd name="adj" fmla="val 35091"/>
            </a:avLst>
          </a:prstGeom>
          <a:gradFill flip="none" rotWithShape="1">
            <a:gsLst>
              <a:gs pos="100000">
                <a:srgbClr val="22D3EE"/>
              </a:gs>
              <a:gs pos="0">
                <a:srgbClr val="16A34A"/>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Rectangle: Rounded Corners 37">
            <a:extLst>
              <a:ext uri="{FF2B5EF4-FFF2-40B4-BE49-F238E27FC236}">
                <a16:creationId xmlns:a16="http://schemas.microsoft.com/office/drawing/2014/main" id="{10C16DD9-93DE-024D-9DBC-802A2284125E}"/>
              </a:ext>
            </a:extLst>
          </xdr:cNvPr>
          <xdr:cNvSpPr/>
        </xdr:nvSpPr>
        <xdr:spPr>
          <a:xfrm>
            <a:off x="5954493" y="1226649"/>
            <a:ext cx="292608" cy="292769"/>
          </a:xfrm>
          <a:prstGeom prst="roundRect">
            <a:avLst>
              <a:gd name="adj" fmla="val 35091"/>
            </a:avLst>
          </a:prstGeom>
          <a:solidFill>
            <a:srgbClr val="16A3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595745</xdr:colOff>
      <xdr:row>50</xdr:row>
      <xdr:rowOff>110836</xdr:rowOff>
    </xdr:from>
    <xdr:to>
      <xdr:col>45</xdr:col>
      <xdr:colOff>478271</xdr:colOff>
      <xdr:row>119</xdr:row>
      <xdr:rowOff>18565</xdr:rowOff>
    </xdr:to>
    <xdr:sp macro="" textlink="">
      <xdr:nvSpPr>
        <xdr:cNvPr id="71" name="Rectangle: Rounded Corners 70">
          <a:extLst>
            <a:ext uri="{FF2B5EF4-FFF2-40B4-BE49-F238E27FC236}">
              <a16:creationId xmlns:a16="http://schemas.microsoft.com/office/drawing/2014/main" id="{9B9FB4A8-FDB9-44C7-B3A6-D0DAD3782B95}"/>
            </a:ext>
          </a:extLst>
        </xdr:cNvPr>
        <xdr:cNvSpPr/>
      </xdr:nvSpPr>
      <xdr:spPr>
        <a:xfrm>
          <a:off x="4862945" y="9116291"/>
          <a:ext cx="23047326" cy="12335256"/>
        </a:xfrm>
        <a:prstGeom prst="roundRect">
          <a:avLst>
            <a:gd name="adj" fmla="val 637"/>
          </a:avLst>
        </a:prstGeom>
        <a:solidFill>
          <a:srgbClr val="D9D9D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70601</xdr:colOff>
      <xdr:row>54</xdr:row>
      <xdr:rowOff>76007</xdr:rowOff>
    </xdr:from>
    <xdr:to>
      <xdr:col>44</xdr:col>
      <xdr:colOff>443347</xdr:colOff>
      <xdr:row>114</xdr:row>
      <xdr:rowOff>558</xdr:rowOff>
    </xdr:to>
    <xdr:sp macro="" textlink="">
      <xdr:nvSpPr>
        <xdr:cNvPr id="72" name="Rectangle: Rounded Corners 71">
          <a:extLst>
            <a:ext uri="{FF2B5EF4-FFF2-40B4-BE49-F238E27FC236}">
              <a16:creationId xmlns:a16="http://schemas.microsoft.com/office/drawing/2014/main" id="{415B29DD-303A-4C30-80B7-1CBF82A0856A}"/>
            </a:ext>
          </a:extLst>
        </xdr:cNvPr>
        <xdr:cNvSpPr/>
      </xdr:nvSpPr>
      <xdr:spPr>
        <a:xfrm>
          <a:off x="7385801" y="9801898"/>
          <a:ext cx="19879946" cy="10731096"/>
        </a:xfrm>
        <a:prstGeom prst="roundRect">
          <a:avLst>
            <a:gd name="adj" fmla="val 3700"/>
          </a:avLst>
        </a:prstGeom>
        <a:solidFill>
          <a:srgbClr val="EDEC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367146</xdr:colOff>
      <xdr:row>54</xdr:row>
      <xdr:rowOff>76007</xdr:rowOff>
    </xdr:from>
    <xdr:to>
      <xdr:col>16</xdr:col>
      <xdr:colOff>226177</xdr:colOff>
      <xdr:row>114</xdr:row>
      <xdr:rowOff>558</xdr:rowOff>
    </xdr:to>
    <xdr:sp macro="" textlink="">
      <xdr:nvSpPr>
        <xdr:cNvPr id="73" name="Rectangle: Rounded Corners 72">
          <a:extLst>
            <a:ext uri="{FF2B5EF4-FFF2-40B4-BE49-F238E27FC236}">
              <a16:creationId xmlns:a16="http://schemas.microsoft.com/office/drawing/2014/main" id="{80DE19AA-6B44-4EF4-9D34-F934955A2F23}"/>
            </a:ext>
          </a:extLst>
        </xdr:cNvPr>
        <xdr:cNvSpPr/>
      </xdr:nvSpPr>
      <xdr:spPr>
        <a:xfrm>
          <a:off x="5853546" y="9801898"/>
          <a:ext cx="4126231" cy="10731096"/>
        </a:xfrm>
        <a:prstGeom prst="roundRect">
          <a:avLst>
            <a:gd name="adj" fmla="val 13393"/>
          </a:avLst>
        </a:prstGeom>
        <a:solidFill>
          <a:srgbClr val="1013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496686</xdr:colOff>
      <xdr:row>54</xdr:row>
      <xdr:rowOff>76007</xdr:rowOff>
    </xdr:from>
    <xdr:to>
      <xdr:col>16</xdr:col>
      <xdr:colOff>229986</xdr:colOff>
      <xdr:row>114</xdr:row>
      <xdr:rowOff>4800</xdr:rowOff>
    </xdr:to>
    <xdr:sp macro="" textlink="">
      <xdr:nvSpPr>
        <xdr:cNvPr id="74" name="Rectangle 73">
          <a:extLst>
            <a:ext uri="{FF2B5EF4-FFF2-40B4-BE49-F238E27FC236}">
              <a16:creationId xmlns:a16="http://schemas.microsoft.com/office/drawing/2014/main" id="{E9317A75-542B-48DD-B4B8-9B5BEE6765A5}"/>
            </a:ext>
          </a:extLst>
        </xdr:cNvPr>
        <xdr:cNvSpPr/>
      </xdr:nvSpPr>
      <xdr:spPr>
        <a:xfrm>
          <a:off x="7202286" y="9801898"/>
          <a:ext cx="2781300" cy="10735338"/>
        </a:xfrm>
        <a:prstGeom prst="rect">
          <a:avLst/>
        </a:prstGeom>
        <a:solidFill>
          <a:srgbClr val="EDEC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275230</xdr:colOff>
      <xdr:row>88</xdr:row>
      <xdr:rowOff>46841</xdr:rowOff>
    </xdr:from>
    <xdr:to>
      <xdr:col>22</xdr:col>
      <xdr:colOff>235224</xdr:colOff>
      <xdr:row>111</xdr:row>
      <xdr:rowOff>171230</xdr:rowOff>
    </xdr:to>
    <xdr:sp macro="" textlink="">
      <xdr:nvSpPr>
        <xdr:cNvPr id="75" name="Rectangle: Rounded Corners 74">
          <a:extLst>
            <a:ext uri="{FF2B5EF4-FFF2-40B4-BE49-F238E27FC236}">
              <a16:creationId xmlns:a16="http://schemas.microsoft.com/office/drawing/2014/main" id="{9ACC9210-DF1B-40C6-BC06-D00C281BE6D2}"/>
            </a:ext>
          </a:extLst>
        </xdr:cNvPr>
        <xdr:cNvSpPr/>
      </xdr:nvSpPr>
      <xdr:spPr>
        <a:xfrm>
          <a:off x="7590430" y="15896441"/>
          <a:ext cx="6055994" cy="4266898"/>
        </a:xfrm>
        <a:prstGeom prst="roundRect">
          <a:avLst>
            <a:gd name="adj" fmla="val 5659"/>
          </a:avLst>
        </a:prstGeom>
        <a:solidFill>
          <a:srgbClr val="F5F4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280310</xdr:colOff>
      <xdr:row>61</xdr:row>
      <xdr:rowOff>63466</xdr:rowOff>
    </xdr:from>
    <xdr:to>
      <xdr:col>22</xdr:col>
      <xdr:colOff>226969</xdr:colOff>
      <xdr:row>84</xdr:row>
      <xdr:rowOff>165446</xdr:rowOff>
    </xdr:to>
    <xdr:sp macro="" textlink="">
      <xdr:nvSpPr>
        <xdr:cNvPr id="76" name="Rectangle: Rounded Corners 75">
          <a:extLst>
            <a:ext uri="{FF2B5EF4-FFF2-40B4-BE49-F238E27FC236}">
              <a16:creationId xmlns:a16="http://schemas.microsoft.com/office/drawing/2014/main" id="{4671E84D-5E4E-42C6-ACC3-6CAF0E330312}"/>
            </a:ext>
          </a:extLst>
        </xdr:cNvPr>
        <xdr:cNvSpPr/>
      </xdr:nvSpPr>
      <xdr:spPr>
        <a:xfrm>
          <a:off x="7595510" y="11050121"/>
          <a:ext cx="6042659" cy="4244489"/>
        </a:xfrm>
        <a:prstGeom prst="roundRect">
          <a:avLst>
            <a:gd name="adj" fmla="val 6017"/>
          </a:avLst>
        </a:prstGeom>
        <a:solidFill>
          <a:srgbClr val="F5F4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1386</xdr:colOff>
      <xdr:row>61</xdr:row>
      <xdr:rowOff>63466</xdr:rowOff>
    </xdr:from>
    <xdr:to>
      <xdr:col>35</xdr:col>
      <xdr:colOff>224568</xdr:colOff>
      <xdr:row>84</xdr:row>
      <xdr:rowOff>165446</xdr:rowOff>
    </xdr:to>
    <xdr:sp macro="" textlink="">
      <xdr:nvSpPr>
        <xdr:cNvPr id="77" name="Rectangle: Rounded Corners 76">
          <a:extLst>
            <a:ext uri="{FF2B5EF4-FFF2-40B4-BE49-F238E27FC236}">
              <a16:creationId xmlns:a16="http://schemas.microsoft.com/office/drawing/2014/main" id="{640B6A1B-932F-4E6C-AD13-266733912472}"/>
            </a:ext>
          </a:extLst>
        </xdr:cNvPr>
        <xdr:cNvSpPr/>
      </xdr:nvSpPr>
      <xdr:spPr>
        <a:xfrm>
          <a:off x="14022186" y="11050121"/>
          <a:ext cx="7538382" cy="4244489"/>
        </a:xfrm>
        <a:prstGeom prst="roundRect">
          <a:avLst>
            <a:gd name="adj" fmla="val 5549"/>
          </a:avLst>
        </a:prstGeom>
        <a:solidFill>
          <a:srgbClr val="F5F4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36</xdr:col>
      <xdr:colOff>11249</xdr:colOff>
      <xdr:row>61</xdr:row>
      <xdr:rowOff>63466</xdr:rowOff>
    </xdr:from>
    <xdr:to>
      <xdr:col>44</xdr:col>
      <xdr:colOff>3767</xdr:colOff>
      <xdr:row>84</xdr:row>
      <xdr:rowOff>165446</xdr:rowOff>
    </xdr:to>
    <xdr:sp macro="" textlink="">
      <xdr:nvSpPr>
        <xdr:cNvPr id="78" name="Rectangle: Rounded Corners 77">
          <a:extLst>
            <a:ext uri="{FF2B5EF4-FFF2-40B4-BE49-F238E27FC236}">
              <a16:creationId xmlns:a16="http://schemas.microsoft.com/office/drawing/2014/main" id="{E68BE74C-37C2-4E30-AB77-9E558AAA6628}"/>
            </a:ext>
          </a:extLst>
        </xdr:cNvPr>
        <xdr:cNvSpPr/>
      </xdr:nvSpPr>
      <xdr:spPr>
        <a:xfrm>
          <a:off x="21956849" y="11050121"/>
          <a:ext cx="4869318" cy="4244489"/>
        </a:xfrm>
        <a:prstGeom prst="roundRect">
          <a:avLst>
            <a:gd name="adj" fmla="val 4081"/>
          </a:avLst>
        </a:prstGeom>
        <a:solidFill>
          <a:srgbClr val="F5F4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1386</xdr:colOff>
      <xdr:row>88</xdr:row>
      <xdr:rowOff>46841</xdr:rowOff>
    </xdr:from>
    <xdr:to>
      <xdr:col>43</xdr:col>
      <xdr:colOff>573362</xdr:colOff>
      <xdr:row>111</xdr:row>
      <xdr:rowOff>171230</xdr:rowOff>
    </xdr:to>
    <xdr:sp macro="" textlink="">
      <xdr:nvSpPr>
        <xdr:cNvPr id="79" name="Rectangle: Rounded Corners 78">
          <a:extLst>
            <a:ext uri="{FF2B5EF4-FFF2-40B4-BE49-F238E27FC236}">
              <a16:creationId xmlns:a16="http://schemas.microsoft.com/office/drawing/2014/main" id="{94786F63-952B-44BD-8F0D-6C8DD2314E5B}"/>
            </a:ext>
          </a:extLst>
        </xdr:cNvPr>
        <xdr:cNvSpPr/>
      </xdr:nvSpPr>
      <xdr:spPr>
        <a:xfrm>
          <a:off x="14022186" y="15896441"/>
          <a:ext cx="12763976" cy="4266898"/>
        </a:xfrm>
        <a:prstGeom prst="roundRect">
          <a:avLst>
            <a:gd name="adj" fmla="val 5141"/>
          </a:avLst>
        </a:prstGeom>
        <a:solidFill>
          <a:srgbClr val="F5F4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234884</xdr:colOff>
      <xdr:row>56</xdr:row>
      <xdr:rowOff>10556</xdr:rowOff>
    </xdr:from>
    <xdr:to>
      <xdr:col>20</xdr:col>
      <xdr:colOff>250124</xdr:colOff>
      <xdr:row>60</xdr:row>
      <xdr:rowOff>10183</xdr:rowOff>
    </xdr:to>
    <xdr:sp macro="" textlink="">
      <xdr:nvSpPr>
        <xdr:cNvPr id="80" name="TextBox 79">
          <a:extLst>
            <a:ext uri="{FF2B5EF4-FFF2-40B4-BE49-F238E27FC236}">
              <a16:creationId xmlns:a16="http://schemas.microsoft.com/office/drawing/2014/main" id="{21C9554D-AB7C-443F-83EF-5257CA4C249E}"/>
            </a:ext>
          </a:extLst>
        </xdr:cNvPr>
        <xdr:cNvSpPr txBox="1"/>
      </xdr:nvSpPr>
      <xdr:spPr>
        <a:xfrm>
          <a:off x="7550084" y="10096665"/>
          <a:ext cx="4892040" cy="72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Strategic</a:t>
          </a:r>
          <a:r>
            <a:rPr lang="en-US" sz="2000" b="1" baseline="0"/>
            <a:t> Performance Analysis</a:t>
          </a:r>
          <a:endParaRPr lang="en-US" sz="2000" b="1"/>
        </a:p>
        <a:p>
          <a:r>
            <a:rPr lang="en-US" sz="1400" b="0"/>
            <a:t>Campaigns,</a:t>
          </a:r>
          <a:r>
            <a:rPr lang="en-US" sz="1400" b="0" baseline="0"/>
            <a:t> Content strategy &amp; Audience engagement Drivers</a:t>
          </a:r>
          <a:endParaRPr lang="en-US" sz="1400" b="0"/>
        </a:p>
      </xdr:txBody>
    </xdr:sp>
    <xdr:clientData/>
  </xdr:twoCellAnchor>
  <xdr:twoCellAnchor>
    <xdr:from>
      <xdr:col>33</xdr:col>
      <xdr:colOff>42207</xdr:colOff>
      <xdr:row>62</xdr:row>
      <xdr:rowOff>169075</xdr:rowOff>
    </xdr:from>
    <xdr:to>
      <xdr:col>35</xdr:col>
      <xdr:colOff>118408</xdr:colOff>
      <xdr:row>65</xdr:row>
      <xdr:rowOff>86756</xdr:rowOff>
    </xdr:to>
    <xdr:sp macro="" textlink="">
      <xdr:nvSpPr>
        <xdr:cNvPr id="81" name="TextBox 80">
          <a:extLst>
            <a:ext uri="{FF2B5EF4-FFF2-40B4-BE49-F238E27FC236}">
              <a16:creationId xmlns:a16="http://schemas.microsoft.com/office/drawing/2014/main" id="{48B81E63-EA98-4FF1-A015-8EBDF6047013}"/>
            </a:ext>
          </a:extLst>
        </xdr:cNvPr>
        <xdr:cNvSpPr txBox="1"/>
      </xdr:nvSpPr>
      <xdr:spPr>
        <a:xfrm>
          <a:off x="20159007" y="11335839"/>
          <a:ext cx="1295401" cy="458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Followers</a:t>
          </a:r>
        </a:p>
      </xdr:txBody>
    </xdr:sp>
    <xdr:clientData/>
  </xdr:twoCellAnchor>
  <xdr:twoCellAnchor>
    <xdr:from>
      <xdr:col>36</xdr:col>
      <xdr:colOff>539685</xdr:colOff>
      <xdr:row>77</xdr:row>
      <xdr:rowOff>169074</xdr:rowOff>
    </xdr:from>
    <xdr:to>
      <xdr:col>43</xdr:col>
      <xdr:colOff>100447</xdr:colOff>
      <xdr:row>80</xdr:row>
      <xdr:rowOff>86756</xdr:rowOff>
    </xdr:to>
    <xdr:sp macro="" textlink="">
      <xdr:nvSpPr>
        <xdr:cNvPr id="82" name="TextBox 81">
          <a:extLst>
            <a:ext uri="{FF2B5EF4-FFF2-40B4-BE49-F238E27FC236}">
              <a16:creationId xmlns:a16="http://schemas.microsoft.com/office/drawing/2014/main" id="{C0FB73DA-3497-41E2-871B-87F98C7B6943}"/>
            </a:ext>
          </a:extLst>
        </xdr:cNvPr>
        <xdr:cNvSpPr txBox="1"/>
      </xdr:nvSpPr>
      <xdr:spPr>
        <a:xfrm>
          <a:off x="22485285" y="14037474"/>
          <a:ext cx="3827962" cy="458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Cost Per Engagement</a:t>
          </a:r>
        </a:p>
      </xdr:txBody>
    </xdr:sp>
    <xdr:clientData/>
  </xdr:twoCellAnchor>
  <xdr:twoCellAnchor>
    <xdr:from>
      <xdr:col>38</xdr:col>
      <xdr:colOff>316253</xdr:colOff>
      <xdr:row>80</xdr:row>
      <xdr:rowOff>51272</xdr:rowOff>
    </xdr:from>
    <xdr:to>
      <xdr:col>38</xdr:col>
      <xdr:colOff>316253</xdr:colOff>
      <xdr:row>83</xdr:row>
      <xdr:rowOff>82022</xdr:rowOff>
    </xdr:to>
    <xdr:cxnSp macro="">
      <xdr:nvCxnSpPr>
        <xdr:cNvPr id="83" name="Straight Connector 82">
          <a:extLst>
            <a:ext uri="{FF2B5EF4-FFF2-40B4-BE49-F238E27FC236}">
              <a16:creationId xmlns:a16="http://schemas.microsoft.com/office/drawing/2014/main" id="{00E2AC1A-793E-46E1-9F68-ECEF35888039}"/>
            </a:ext>
          </a:extLst>
        </xdr:cNvPr>
        <xdr:cNvCxnSpPr/>
      </xdr:nvCxnSpPr>
      <xdr:spPr>
        <a:xfrm>
          <a:off x="23481053" y="14459999"/>
          <a:ext cx="0" cy="571078"/>
        </a:xfrm>
        <a:prstGeom prst="line">
          <a:avLst/>
        </a:prstGeom>
        <a:ln w="15875">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468655</xdr:colOff>
      <xdr:row>82</xdr:row>
      <xdr:rowOff>61537</xdr:rowOff>
    </xdr:from>
    <xdr:to>
      <xdr:col>43</xdr:col>
      <xdr:colOff>37037</xdr:colOff>
      <xdr:row>84</xdr:row>
      <xdr:rowOff>165445</xdr:rowOff>
    </xdr:to>
    <xdr:sp macro="" textlink="">
      <xdr:nvSpPr>
        <xdr:cNvPr id="84" name="TextBox 83">
          <a:extLst>
            <a:ext uri="{FF2B5EF4-FFF2-40B4-BE49-F238E27FC236}">
              <a16:creationId xmlns:a16="http://schemas.microsoft.com/office/drawing/2014/main" id="{F033BEFD-C726-4DB2-9EFD-57B493A2458B}"/>
            </a:ext>
          </a:extLst>
        </xdr:cNvPr>
        <xdr:cNvSpPr txBox="1"/>
      </xdr:nvSpPr>
      <xdr:spPr>
        <a:xfrm>
          <a:off x="22414255" y="14830482"/>
          <a:ext cx="3835582" cy="464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t>Organic                      Boosted</a:t>
          </a:r>
        </a:p>
      </xdr:txBody>
    </xdr:sp>
    <xdr:clientData/>
  </xdr:twoCellAnchor>
  <xdr:twoCellAnchor>
    <xdr:from>
      <xdr:col>12</xdr:col>
      <xdr:colOff>423207</xdr:colOff>
      <xdr:row>62</xdr:row>
      <xdr:rowOff>10556</xdr:rowOff>
    </xdr:from>
    <xdr:to>
      <xdr:col>20</xdr:col>
      <xdr:colOff>446067</xdr:colOff>
      <xdr:row>66</xdr:row>
      <xdr:rowOff>10182</xdr:rowOff>
    </xdr:to>
    <xdr:sp macro="" textlink="">
      <xdr:nvSpPr>
        <xdr:cNvPr id="85" name="TextBox 84">
          <a:extLst>
            <a:ext uri="{FF2B5EF4-FFF2-40B4-BE49-F238E27FC236}">
              <a16:creationId xmlns:a16="http://schemas.microsoft.com/office/drawing/2014/main" id="{05552722-FF50-49B2-9A3E-E78D18D3AEFE}"/>
            </a:ext>
          </a:extLst>
        </xdr:cNvPr>
        <xdr:cNvSpPr txBox="1"/>
      </xdr:nvSpPr>
      <xdr:spPr>
        <a:xfrm>
          <a:off x="7738407" y="11177320"/>
          <a:ext cx="4899660" cy="720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Platform-Content</a:t>
          </a:r>
          <a:r>
            <a:rPr lang="en-US" sz="1400" b="1" baseline="0"/>
            <a:t> Performance Matrix</a:t>
          </a:r>
          <a:endParaRPr lang="en-US" sz="1400" b="1"/>
        </a:p>
        <a:p>
          <a:r>
            <a:rPr lang="en-US" sz="1400" b="0"/>
            <a:t>Engagement Rate by Platform and Content Format</a:t>
          </a:r>
        </a:p>
      </xdr:txBody>
    </xdr:sp>
    <xdr:clientData/>
  </xdr:twoCellAnchor>
  <xdr:twoCellAnchor>
    <xdr:from>
      <xdr:col>23</xdr:col>
      <xdr:colOff>283597</xdr:colOff>
      <xdr:row>88</xdr:row>
      <xdr:rowOff>165084</xdr:rowOff>
    </xdr:from>
    <xdr:to>
      <xdr:col>31</xdr:col>
      <xdr:colOff>311083</xdr:colOff>
      <xdr:row>91</xdr:row>
      <xdr:rowOff>34052</xdr:rowOff>
    </xdr:to>
    <xdr:sp macro="" textlink="">
      <xdr:nvSpPr>
        <xdr:cNvPr id="86" name="TextBox 85">
          <a:extLst>
            <a:ext uri="{FF2B5EF4-FFF2-40B4-BE49-F238E27FC236}">
              <a16:creationId xmlns:a16="http://schemas.microsoft.com/office/drawing/2014/main" id="{87CAF277-6535-4F89-92E9-7250D443AF38}"/>
            </a:ext>
          </a:extLst>
        </xdr:cNvPr>
        <xdr:cNvSpPr txBox="1"/>
      </xdr:nvSpPr>
      <xdr:spPr>
        <a:xfrm>
          <a:off x="14304397" y="16014684"/>
          <a:ext cx="4904286" cy="409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Top Performing Posts by Total Engagement</a:t>
          </a:r>
        </a:p>
      </xdr:txBody>
    </xdr:sp>
    <xdr:clientData/>
  </xdr:twoCellAnchor>
  <xdr:twoCellAnchor editAs="oneCell">
    <xdr:from>
      <xdr:col>43</xdr:col>
      <xdr:colOff>323171</xdr:colOff>
      <xdr:row>55</xdr:row>
      <xdr:rowOff>132521</xdr:rowOff>
    </xdr:from>
    <xdr:to>
      <xdr:col>43</xdr:col>
      <xdr:colOff>574529</xdr:colOff>
      <xdr:row>57</xdr:row>
      <xdr:rowOff>38467</xdr:rowOff>
    </xdr:to>
    <xdr:pic>
      <xdr:nvPicPr>
        <xdr:cNvPr id="89" name="Picture 88">
          <a:extLst>
            <a:ext uri="{FF2B5EF4-FFF2-40B4-BE49-F238E27FC236}">
              <a16:creationId xmlns:a16="http://schemas.microsoft.com/office/drawing/2014/main" id="{B7DE0719-3599-47B1-9469-7DB0B4D035FE}"/>
            </a:ext>
          </a:extLst>
        </xdr:cNvPr>
        <xdr:cNvPicPr>
          <a:picLocks noChangeAspect="1"/>
        </xdr:cNvPicPr>
      </xdr:nvPicPr>
      <xdr:blipFill>
        <a:blip xmlns:r="http://schemas.openxmlformats.org/officeDocument/2006/relationships" r:embed="rId1"/>
        <a:stretch>
          <a:fillRect/>
        </a:stretch>
      </xdr:blipFill>
      <xdr:spPr>
        <a:xfrm>
          <a:off x="26535971" y="10038521"/>
          <a:ext cx="251358" cy="266164"/>
        </a:xfrm>
        <a:prstGeom prst="rect">
          <a:avLst/>
        </a:prstGeom>
      </xdr:spPr>
    </xdr:pic>
    <xdr:clientData/>
  </xdr:twoCellAnchor>
  <xdr:twoCellAnchor editAs="oneCell">
    <xdr:from>
      <xdr:col>42</xdr:col>
      <xdr:colOff>399043</xdr:colOff>
      <xdr:row>55</xdr:row>
      <xdr:rowOff>60552</xdr:rowOff>
    </xdr:from>
    <xdr:to>
      <xdr:col>43</xdr:col>
      <xdr:colOff>189555</xdr:colOff>
      <xdr:row>57</xdr:row>
      <xdr:rowOff>126405</xdr:rowOff>
    </xdr:to>
    <xdr:pic>
      <xdr:nvPicPr>
        <xdr:cNvPr id="90" name="Picture 89">
          <a:extLst>
            <a:ext uri="{FF2B5EF4-FFF2-40B4-BE49-F238E27FC236}">
              <a16:creationId xmlns:a16="http://schemas.microsoft.com/office/drawing/2014/main" id="{A8473D02-F554-4B9F-B1AE-E6B8F9C1F7AB}"/>
            </a:ext>
          </a:extLst>
        </xdr:cNvPr>
        <xdr:cNvPicPr>
          <a:picLocks noChangeAspect="1"/>
        </xdr:cNvPicPr>
      </xdr:nvPicPr>
      <xdr:blipFill>
        <a:blip xmlns:r="http://schemas.openxmlformats.org/officeDocument/2006/relationships" r:embed="rId2"/>
        <a:stretch>
          <a:fillRect/>
        </a:stretch>
      </xdr:blipFill>
      <xdr:spPr>
        <a:xfrm>
          <a:off x="26002243" y="9966552"/>
          <a:ext cx="400112" cy="426071"/>
        </a:xfrm>
        <a:prstGeom prst="rect">
          <a:avLst/>
        </a:prstGeom>
      </xdr:spPr>
    </xdr:pic>
    <xdr:clientData/>
  </xdr:twoCellAnchor>
  <xdr:twoCellAnchor>
    <xdr:from>
      <xdr:col>43</xdr:col>
      <xdr:colOff>4096</xdr:colOff>
      <xdr:row>55</xdr:row>
      <xdr:rowOff>152594</xdr:rowOff>
    </xdr:from>
    <xdr:to>
      <xdr:col>43</xdr:col>
      <xdr:colOff>89821</xdr:colOff>
      <xdr:row>56</xdr:row>
      <xdr:rowOff>67735</xdr:rowOff>
    </xdr:to>
    <xdr:sp macro="" textlink="">
      <xdr:nvSpPr>
        <xdr:cNvPr id="91" name="Oval 90">
          <a:extLst>
            <a:ext uri="{FF2B5EF4-FFF2-40B4-BE49-F238E27FC236}">
              <a16:creationId xmlns:a16="http://schemas.microsoft.com/office/drawing/2014/main" id="{3550E96C-80E9-45BA-876D-8429ABF8158B}"/>
            </a:ext>
          </a:extLst>
        </xdr:cNvPr>
        <xdr:cNvSpPr/>
      </xdr:nvSpPr>
      <xdr:spPr>
        <a:xfrm>
          <a:off x="26216896" y="10058594"/>
          <a:ext cx="85725" cy="9525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36</xdr:col>
      <xdr:colOff>341837</xdr:colOff>
      <xdr:row>89</xdr:row>
      <xdr:rowOff>43213</xdr:rowOff>
    </xdr:from>
    <xdr:to>
      <xdr:col>43</xdr:col>
      <xdr:colOff>387285</xdr:colOff>
      <xdr:row>111</xdr:row>
      <xdr:rowOff>6927</xdr:rowOff>
    </xdr:to>
    <xdr:sp macro="" textlink="">
      <xdr:nvSpPr>
        <xdr:cNvPr id="92" name="Rectangle: Rounded Corners 91">
          <a:extLst>
            <a:ext uri="{FF2B5EF4-FFF2-40B4-BE49-F238E27FC236}">
              <a16:creationId xmlns:a16="http://schemas.microsoft.com/office/drawing/2014/main" id="{40B5B5F9-C57F-4167-A2B3-35EAB8F67208}"/>
            </a:ext>
          </a:extLst>
        </xdr:cNvPr>
        <xdr:cNvSpPr/>
      </xdr:nvSpPr>
      <xdr:spPr>
        <a:xfrm>
          <a:off x="22287437" y="16072922"/>
          <a:ext cx="4312648" cy="3926114"/>
        </a:xfrm>
        <a:prstGeom prst="roundRect">
          <a:avLst>
            <a:gd name="adj" fmla="val 5304"/>
          </a:avLst>
        </a:prstGeom>
        <a:gradFill flip="none" rotWithShape="1">
          <a:gsLst>
            <a:gs pos="0">
              <a:srgbClr val="22D3EE"/>
            </a:gs>
            <a:gs pos="100000">
              <a:srgbClr val="16A34A"/>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36</xdr:col>
      <xdr:colOff>512199</xdr:colOff>
      <xdr:row>90</xdr:row>
      <xdr:rowOff>6929</xdr:rowOff>
    </xdr:from>
    <xdr:to>
      <xdr:col>40</xdr:col>
      <xdr:colOff>435999</xdr:colOff>
      <xdr:row>92</xdr:row>
      <xdr:rowOff>110838</xdr:rowOff>
    </xdr:to>
    <xdr:sp macro="" textlink="">
      <xdr:nvSpPr>
        <xdr:cNvPr id="96" name="TextBox 95">
          <a:extLst>
            <a:ext uri="{FF2B5EF4-FFF2-40B4-BE49-F238E27FC236}">
              <a16:creationId xmlns:a16="http://schemas.microsoft.com/office/drawing/2014/main" id="{E2834619-A24E-4D80-922C-B5C01B5F2ACF}"/>
            </a:ext>
          </a:extLst>
        </xdr:cNvPr>
        <xdr:cNvSpPr txBox="1"/>
      </xdr:nvSpPr>
      <xdr:spPr>
        <a:xfrm>
          <a:off x="22457799" y="16216747"/>
          <a:ext cx="2362200" cy="464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Strategic</a:t>
          </a:r>
          <a:r>
            <a:rPr lang="en-US" sz="1600" b="1" baseline="0"/>
            <a:t> Insights</a:t>
          </a:r>
          <a:endParaRPr lang="en-US" sz="1600" b="0"/>
        </a:p>
      </xdr:txBody>
    </xdr:sp>
    <xdr:clientData/>
  </xdr:twoCellAnchor>
  <xdr:twoCellAnchor>
    <xdr:from>
      <xdr:col>10</xdr:col>
      <xdr:colOff>124690</xdr:colOff>
      <xdr:row>107</xdr:row>
      <xdr:rowOff>129247</xdr:rowOff>
    </xdr:from>
    <xdr:to>
      <xdr:col>11</xdr:col>
      <xdr:colOff>204203</xdr:colOff>
      <xdr:row>111</xdr:row>
      <xdr:rowOff>99383</xdr:rowOff>
    </xdr:to>
    <xdr:sp macro="" textlink="">
      <xdr:nvSpPr>
        <xdr:cNvPr id="97" name="Oval 96">
          <a:extLst>
            <a:ext uri="{FF2B5EF4-FFF2-40B4-BE49-F238E27FC236}">
              <a16:creationId xmlns:a16="http://schemas.microsoft.com/office/drawing/2014/main" id="{C380EBC6-CD3A-497A-A7A5-E95F6BCE8052}"/>
            </a:ext>
          </a:extLst>
        </xdr:cNvPr>
        <xdr:cNvSpPr/>
      </xdr:nvSpPr>
      <xdr:spPr>
        <a:xfrm>
          <a:off x="6220690" y="19400920"/>
          <a:ext cx="689113" cy="690572"/>
        </a:xfrm>
        <a:prstGeom prst="ellipse">
          <a:avLst/>
        </a:prstGeom>
        <a:gradFill flip="none" rotWithShape="1">
          <a:gsLst>
            <a:gs pos="0">
              <a:srgbClr val="22D3EE"/>
            </a:gs>
            <a:gs pos="100000">
              <a:srgbClr val="16A34A"/>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10</xdr:col>
      <xdr:colOff>154705</xdr:colOff>
      <xdr:row>107</xdr:row>
      <xdr:rowOff>96575</xdr:rowOff>
    </xdr:from>
    <xdr:to>
      <xdr:col>11</xdr:col>
      <xdr:colOff>217432</xdr:colOff>
      <xdr:row>111</xdr:row>
      <xdr:rowOff>22428</xdr:rowOff>
    </xdr:to>
    <xdr:pic>
      <xdr:nvPicPr>
        <xdr:cNvPr id="98" name="Picture 97">
          <a:extLst>
            <a:ext uri="{FF2B5EF4-FFF2-40B4-BE49-F238E27FC236}">
              <a16:creationId xmlns:a16="http://schemas.microsoft.com/office/drawing/2014/main" id="{A8A28F62-9E25-432F-83F7-F0D98A8B44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250705" y="19368248"/>
          <a:ext cx="672327" cy="646289"/>
        </a:xfrm>
        <a:prstGeom prst="rect">
          <a:avLst/>
        </a:prstGeom>
      </xdr:spPr>
    </xdr:pic>
    <xdr:clientData/>
  </xdr:twoCellAnchor>
  <xdr:twoCellAnchor>
    <xdr:from>
      <xdr:col>10</xdr:col>
      <xdr:colOff>273501</xdr:colOff>
      <xdr:row>56</xdr:row>
      <xdr:rowOff>152400</xdr:rowOff>
    </xdr:from>
    <xdr:to>
      <xdr:col>11</xdr:col>
      <xdr:colOff>112222</xdr:colOff>
      <xdr:row>59</xdr:row>
      <xdr:rowOff>53979</xdr:rowOff>
    </xdr:to>
    <xdr:grpSp>
      <xdr:nvGrpSpPr>
        <xdr:cNvPr id="99" name="Group 98">
          <a:extLst>
            <a:ext uri="{FF2B5EF4-FFF2-40B4-BE49-F238E27FC236}">
              <a16:creationId xmlns:a16="http://schemas.microsoft.com/office/drawing/2014/main" id="{6D16EE17-4337-4CB9-845F-0167281E7E95}"/>
            </a:ext>
          </a:extLst>
        </xdr:cNvPr>
        <xdr:cNvGrpSpPr/>
      </xdr:nvGrpSpPr>
      <xdr:grpSpPr>
        <a:xfrm>
          <a:off x="6392592" y="10497127"/>
          <a:ext cx="450630" cy="455761"/>
          <a:chOff x="5802093" y="1074822"/>
          <a:chExt cx="445008" cy="444596"/>
        </a:xfrm>
      </xdr:grpSpPr>
      <xdr:sp macro="" textlink="">
        <xdr:nvSpPr>
          <xdr:cNvPr id="100" name="Rectangle: Rounded Corners 99">
            <a:extLst>
              <a:ext uri="{FF2B5EF4-FFF2-40B4-BE49-F238E27FC236}">
                <a16:creationId xmlns:a16="http://schemas.microsoft.com/office/drawing/2014/main" id="{090092D6-132B-4235-916B-87E2A4BC2726}"/>
              </a:ext>
            </a:extLst>
          </xdr:cNvPr>
          <xdr:cNvSpPr/>
        </xdr:nvSpPr>
        <xdr:spPr>
          <a:xfrm>
            <a:off x="5802093" y="1074822"/>
            <a:ext cx="292608" cy="292768"/>
          </a:xfrm>
          <a:prstGeom prst="roundRect">
            <a:avLst>
              <a:gd name="adj" fmla="val 35091"/>
            </a:avLst>
          </a:prstGeom>
          <a:gradFill flip="none" rotWithShape="1">
            <a:gsLst>
              <a:gs pos="100000">
                <a:srgbClr val="22D3EE"/>
              </a:gs>
              <a:gs pos="0">
                <a:srgbClr val="16A34A"/>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1" name="Rectangle: Rounded Corners 100">
            <a:extLst>
              <a:ext uri="{FF2B5EF4-FFF2-40B4-BE49-F238E27FC236}">
                <a16:creationId xmlns:a16="http://schemas.microsoft.com/office/drawing/2014/main" id="{40E47688-2C5C-F91C-09C9-4F22DC407D4C}"/>
              </a:ext>
            </a:extLst>
          </xdr:cNvPr>
          <xdr:cNvSpPr/>
        </xdr:nvSpPr>
        <xdr:spPr>
          <a:xfrm>
            <a:off x="5954493" y="1226649"/>
            <a:ext cx="292608" cy="292769"/>
          </a:xfrm>
          <a:prstGeom prst="roundRect">
            <a:avLst>
              <a:gd name="adj" fmla="val 35091"/>
            </a:avLst>
          </a:prstGeom>
          <a:solidFill>
            <a:srgbClr val="16A3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41105e575e9fa86/Documents/03_PROJECTS/Mycopy.xlsx" TargetMode="External"/><Relationship Id="rId1" Type="http://schemas.openxmlformats.org/officeDocument/2006/relationships/externalLinkPath" Target="My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ocial_media_performance_data_"/>
      <sheetName val="Analysis_Sheet"/>
      <sheetName val="Dashboard Elements"/>
      <sheetName val="Pg1"/>
      <sheetName val="Pg2"/>
      <sheetName val="Page 1"/>
      <sheetName val="Page 2"/>
    </sheetNames>
    <sheetDataSet>
      <sheetData sheetId="0"/>
      <sheetData sheetId="1"/>
      <sheetData sheetId="2"/>
      <sheetData sheetId="3"/>
      <sheetData sheetId="4"/>
      <sheetData sheetId="5"/>
      <sheetData sheetId="6"/>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489699076" backgroundQuery="1" createdVersion="8" refreshedVersion="8" minRefreshableVersion="3" recordCount="0" supportSubquery="1" supportAdvancedDrill="1" xr:uid="{A80D98D4-05C1-4834-9545-9D63ECC6AB3A}">
  <cacheSource type="external" connectionId="4"/>
  <cacheFields count="6">
    <cacheField name="[social_media_performance_].[Post_ID].[Post_ID]" caption="Post_ID" numFmtId="0" hierarchy="10" level="1">
      <sharedItems count="11">
        <s v="POST_0003"/>
        <s v="POST_0057"/>
        <s v="POST_0060"/>
        <s v="POST_0106"/>
        <s v="POST_0120"/>
        <s v="POST_0138"/>
        <s v="POST_0147"/>
        <s v="POST_0151"/>
        <s v="POST_0236"/>
        <s v="POST_0370"/>
        <s v="POST_0415"/>
      </sharedItems>
      <extLst>
        <ext xmlns:x15="http://schemas.microsoft.com/office/spreadsheetml/2010/11/main" uri="{4F2E5C28-24EA-4eb8-9CBF-B6C8F9C3D259}">
          <x15:cachedUniqueNames>
            <x15:cachedUniqueName index="0" name="[social_media_performance_].[Post_ID].&amp;[POST_0003]"/>
            <x15:cachedUniqueName index="1" name="[social_media_performance_].[Post_ID].&amp;[POST_0057]"/>
            <x15:cachedUniqueName index="2" name="[social_media_performance_].[Post_ID].&amp;[POST_0060]"/>
            <x15:cachedUniqueName index="3" name="[social_media_performance_].[Post_ID].&amp;[POST_0106]"/>
            <x15:cachedUniqueName index="4" name="[social_media_performance_].[Post_ID].&amp;[POST_0120]"/>
            <x15:cachedUniqueName index="5" name="[social_media_performance_].[Post_ID].&amp;[POST_0138]"/>
            <x15:cachedUniqueName index="6" name="[social_media_performance_].[Post_ID].&amp;[POST_0147]"/>
            <x15:cachedUniqueName index="7" name="[social_media_performance_].[Post_ID].&amp;[POST_0151]"/>
            <x15:cachedUniqueName index="8" name="[social_media_performance_].[Post_ID].&amp;[POST_0236]"/>
            <x15:cachedUniqueName index="9" name="[social_media_performance_].[Post_ID].&amp;[POST_0370]"/>
            <x15:cachedUniqueName index="10" name="[social_media_performance_].[Post_ID].&amp;[POST_0415]"/>
          </x15:cachedUniqueNames>
        </ext>
      </extLst>
    </cacheField>
    <cacheField name="[social_media_performance_].[IS_Viral].[IS_Viral]" caption="IS_Viral" numFmtId="0" hierarchy="35" level="1">
      <sharedItems count="1">
        <s v="Viral"/>
      </sharedItems>
      <extLst>
        <ext xmlns:x15="http://schemas.microsoft.com/office/spreadsheetml/2010/11/main" uri="{4F2E5C28-24EA-4eb8-9CBF-B6C8F9C3D259}">
          <x15:cachedUniqueNames>
            <x15:cachedUniqueName index="0" name="[social_media_performance_].[IS_Viral].&amp;[Viral]"/>
          </x15:cachedUniqueNames>
        </ext>
      </extLst>
    </cacheField>
    <cacheField name="[social_media_performance_].[Platform].[Platform]" caption="Platform" numFmtId="0" hierarchy="14" level="1">
      <sharedItems count="2">
        <s v="TikTok"/>
        <s v="Instagram"/>
      </sharedItems>
      <extLst>
        <ext xmlns:x15="http://schemas.microsoft.com/office/spreadsheetml/2010/11/main" uri="{4F2E5C28-24EA-4eb8-9CBF-B6C8F9C3D259}">
          <x15:cachedUniqueNames>
            <x15:cachedUniqueName index="0" name="[social_media_performance_].[Platform].&amp;[TikTok]"/>
            <x15:cachedUniqueName index="1" name="[social_media_performance_].[Platform].&amp;[Instagram]"/>
          </x15:cachedUniqueNames>
        </ext>
      </extLst>
    </cacheField>
    <cacheField name="[social_media_performance_].[Is_Boosted].[Is_Boosted]" caption="Is_Boosted" numFmtId="0" hierarchy="17" level="1">
      <sharedItems count="2">
        <s v="Yes"/>
        <s v="No"/>
      </sharedItems>
      <extLst>
        <ext xmlns:x15="http://schemas.microsoft.com/office/spreadsheetml/2010/11/main" uri="{4F2E5C28-24EA-4eb8-9CBF-B6C8F9C3D259}">
          <x15:cachedUniqueNames>
            <x15:cachedUniqueName index="0" name="[social_media_performance_].[Is_Boosted].&amp;[Yes]"/>
            <x15:cachedUniqueName index="1" name="[social_media_performance_].[Is_Boosted].&amp;[No]"/>
          </x15:cachedUniqueNames>
        </ext>
      </extLst>
    </cacheField>
    <cacheField name="[social_media_performance_].[Content_Type].[Content_Type]" caption="Content_Type" numFmtId="0" hierarchy="15" level="1">
      <sharedItems count="3">
        <s v="Image"/>
        <s v="Video"/>
        <s v="Carousel"/>
      </sharedItems>
      <extLst>
        <ext xmlns:x15="http://schemas.microsoft.com/office/spreadsheetml/2010/11/main" uri="{4F2E5C28-24EA-4eb8-9CBF-B6C8F9C3D259}">
          <x15:cachedUniqueNames>
            <x15:cachedUniqueName index="0" name="[social_media_performance_].[Content_Type].&amp;[Image]"/>
            <x15:cachedUniqueName index="1" name="[social_media_performance_].[Content_Type].&amp;[Video]"/>
            <x15:cachedUniqueName index="2" name="[social_media_performance_].[Content_Type].&amp;[Carousel]"/>
          </x15:cachedUniqueNames>
        </ext>
      </extLst>
    </cacheField>
    <cacheField name="[Measures].[Total_Engagements]" caption="Total_Engagements" numFmtId="0" hierarchy="71" level="32767"/>
  </cacheFields>
  <cacheHierarchies count="115">
    <cacheHierarchy uniqueName="[_Analysis].[F1]" caption="F1" attribute="1" defaultMemberUniqueName="[_Analysis].[F1].[All]" allUniqueName="[_Analysis].[F1].[All]" dimensionUniqueName="[_Analysis]"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Month short]" caption="Month short" attribute="1" time="1" defaultMemberUniqueName="[Calendar].[Month short].[All]" allUniqueName="[Calendar].[Month short].[All]" dimensionUniqueName="[Calendar]" displayFolder="" count="2"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2" memberValueDatatype="130" unbalanced="0">
      <fieldsUsage count="2">
        <fieldUsage x="-1"/>
        <fieldUsage x="0"/>
      </fieldsUsage>
    </cacheHierarchy>
    <cacheHierarchy uniqueName="[social_media_performance_].[Post_Date]" caption="Post_Date" attribute="1" time="1" defaultMemberUniqueName="[social_media_performance_].[Post_Date].[All]" allUniqueName="[social_media_performance_].[Post_Date].[All]" dimensionUniqueName="[social_media_performance_]" displayFolder="" count="2"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2"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2"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2"/>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fieldsUsage count="2">
        <fieldUsage x="-1"/>
        <fieldUsage x="4"/>
      </fieldsUsage>
    </cacheHierarchy>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fieldsUsage count="2">
        <fieldUsage x="-1"/>
        <fieldUsage x="3"/>
      </fieldsUsage>
    </cacheHierarchy>
    <cacheHierarchy uniqueName="[social_media_performance_].[Has_Link]" caption="Has_Link" attribute="1" defaultMemberUniqueName="[social_media_performance_].[Has_Link].[All]" allUniqueName="[social_media_performance_].[Has_Link].[All]" dimensionUniqueName="[social_media_performance_]" displayFolder="" count="2"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2"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2"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2"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2"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2"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2"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2"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2"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2"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2"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2"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2"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2"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2"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2"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2"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2" memberValueDatatype="130" unbalanced="0">
      <fieldsUsage count="2">
        <fieldUsage x="-1"/>
        <fieldUsage x="1"/>
      </fieldsUsage>
    </cacheHierarchy>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2"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2"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2"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2"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2" memberValueDatatype="130" unbalanced="0"/>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2"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oneField="1">
      <fieldsUsage count="1">
        <fieldUsage x="5"/>
      </fieldsUsage>
    </cacheHierarchy>
    <cacheHierarchy uniqueName="[Measures].[Total_Engagement]" caption="Total_Engagement" measure="1" displayFolder="" measureGroup="social_media_performance_" count="0"/>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cacheHierarchy uniqueName="[Measures].[Engagement_Rate (Impressions)]" caption="Engagement_Rate (Impressions)" measure="1" displayFolder="" measureGroup="social_media_performance_" count="0"/>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cacheHierarchy uniqueName="[Measures].[CPE]" caption="CPE" measure="1" displayFolder="" measureGroup="social_media_performance_" count="0"/>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490972223" backgroundQuery="1" createdVersion="8" refreshedVersion="8" minRefreshableVersion="3" recordCount="0" supportSubquery="1" supportAdvancedDrill="1" xr:uid="{5D44C252-1D16-4259-9679-1B69A965BB45}">
  <cacheSource type="external" connectionId="4"/>
  <cacheFields count="5">
    <cacheField name="[Measures].[Sum of Likes]" caption="Sum of Likes" numFmtId="0" hierarchy="103" level="32767"/>
    <cacheField name="[Measures].[Sum of Comments]" caption="Sum of Comments" numFmtId="0" hierarchy="104" level="32767"/>
    <cacheField name="[Measures].[Sum of Shares]" caption="Sum of Shares" numFmtId="0" hierarchy="105" level="32767"/>
    <cacheField name="[Measures].[Sum of Saves]" caption="Sum of Saves" numFmtId="0" hierarchy="106" level="32767"/>
    <cacheField name="[social_media_performance_].[Platform].[Platform]" caption="Platform" numFmtId="0" hierarchy="14" level="1">
      <sharedItems containsSemiMixedTypes="0" containsNonDate="0" containsString="0"/>
    </cacheField>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4"/>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0" memberValueDatatype="130" unbalanced="0"/>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0" memberValueDatatype="130" unbalanced="0"/>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cacheHierarchy uniqueName="[Measures].[Engagement_Rate (Impressions)]" caption="Engagement_Rate (Impressions)" measure="1" displayFolder="" measureGroup="social_media_performance_" count="0"/>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cacheHierarchy uniqueName="[Measures].[CPE]" caption="CPE" measure="1" displayFolder="" measureGroup="social_media_performance_" count="0"/>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oneField="1" hidden="1">
      <fieldsUsage count="1">
        <fieldUsage x="3"/>
      </fieldsUsage>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491782409" backgroundQuery="1" createdVersion="8" refreshedVersion="8" minRefreshableVersion="3" recordCount="0" supportSubquery="1" supportAdvancedDrill="1" xr:uid="{05C82FC3-321A-46AD-BB85-EEBD62967A8F}">
  <cacheSource type="external" connectionId="4"/>
  <cacheFields count="7">
    <cacheField name="[social_media_performance_].[Is_Boosted].[Is_Boosted]" caption="Is_Boosted" numFmtId="0" hierarchy="17" level="1">
      <sharedItems count="2">
        <s v="No"/>
        <s v="Yes"/>
      </sharedItems>
      <extLst>
        <ext xmlns:x15="http://schemas.microsoft.com/office/spreadsheetml/2010/11/main" uri="{4F2E5C28-24EA-4eb8-9CBF-B6C8F9C3D259}">
          <x15:cachedUniqueNames>
            <x15:cachedUniqueName index="0" name="[social_media_performance_].[Is_Boosted].&amp;[No]"/>
            <x15:cachedUniqueName index="1" name="[social_media_performance_].[Is_Boosted].&amp;[Yes]"/>
          </x15:cachedUniqueNames>
        </ext>
      </extLst>
    </cacheField>
    <cacheField name="[Measures].[Total_Engagement]" caption="Total_Engagement" numFmtId="0" hierarchy="72" level="32767"/>
    <cacheField name="[Measures].[Avg_Engagement]" caption="Avg_Engagement" numFmtId="0" hierarchy="78" level="32767"/>
    <cacheField name="[Measures].[Avg _Reach]" caption="Avg _Reach" numFmtId="0" hierarchy="91" level="32767"/>
    <cacheField name="[Measures].[CPE]" caption="CPE" numFmtId="0" hierarchy="86" level="32767"/>
    <cacheField name="[Measures].[Total_Cost]" caption="Total_Cost" numFmtId="0" hierarchy="85" level="32767"/>
    <cacheField name="[social_media_performance_].[Platform].[Platform]" caption="Platform" numFmtId="0" hierarchy="14" level="1">
      <sharedItems containsSemiMixedTypes="0" containsNonDate="0" containsString="0"/>
    </cacheField>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6"/>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fieldsUsage count="2">
        <fieldUsage x="-1"/>
        <fieldUsage x="0"/>
      </fieldsUsage>
    </cacheHierarchy>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0" memberValueDatatype="130" unbalanced="0"/>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0" memberValueDatatype="130" unbalanced="0"/>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oneField="1">
      <fieldsUsage count="1">
        <fieldUsage x="1"/>
      </fieldsUsage>
    </cacheHierarchy>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cacheHierarchy uniqueName="[Measures].[Engagement_Rate (Impressions)]" caption="Engagement_Rate (Impressions)" measure="1" displayFolder="" measureGroup="social_media_performance_" count="0"/>
    <cacheHierarchy uniqueName="[Measures].[Avg_Engagement]" caption="Avg_Engagement" measure="1" displayFolder="" measureGroup="social_media_performance_" count="0" oneField="1">
      <fieldsUsage count="1">
        <fieldUsage x="2"/>
      </fieldsUsage>
    </cacheHierarchy>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oneField="1">
      <fieldsUsage count="1">
        <fieldUsage x="5"/>
      </fieldsUsage>
    </cacheHierarchy>
    <cacheHierarchy uniqueName="[Measures].[CPE]" caption="CPE" measure="1" displayFolder="" measureGroup="social_media_performance_" count="0" oneField="1">
      <fieldsUsage count="1">
        <fieldUsage x="4"/>
      </fieldsUsage>
    </cacheHierarchy>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oneField="1">
      <fieldsUsage count="1">
        <fieldUsage x="3"/>
      </fieldsUsage>
    </cacheHierarchy>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492824071" backgroundQuery="1" createdVersion="8" refreshedVersion="8" minRefreshableVersion="3" recordCount="0" supportSubquery="1" supportAdvancedDrill="1" xr:uid="{818A2F6C-7C05-416C-87AE-C47315E2AE01}">
  <cacheSource type="external" connectionId="4"/>
  <cacheFields count="3">
    <cacheField name="[social_media_performance_].[Post_Date (Month)].[Post_Date (Month)]" caption="Post_Date (Month)" numFmtId="0" hierarchy="40"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social_media_performance_].[Post_Date (Month)].&amp;[Jan]"/>
            <x15:cachedUniqueName index="1" name="[social_media_performance_].[Post_Date (Month)].&amp;[Feb]"/>
            <x15:cachedUniqueName index="2" name="[social_media_performance_].[Post_Date (Month)].&amp;[Mar]"/>
            <x15:cachedUniqueName index="3" name="[social_media_performance_].[Post_Date (Month)].&amp;[Apr]"/>
            <x15:cachedUniqueName index="4" name="[social_media_performance_].[Post_Date (Month)].&amp;[May]"/>
            <x15:cachedUniqueName index="5" name="[social_media_performance_].[Post_Date (Month)].&amp;[Jun]"/>
            <x15:cachedUniqueName index="6" name="[social_media_performance_].[Post_Date (Month)].&amp;[Jul]"/>
            <x15:cachedUniqueName index="7" name="[social_media_performance_].[Post_Date (Month)].&amp;[Aug]"/>
            <x15:cachedUniqueName index="8" name="[social_media_performance_].[Post_Date (Month)].&amp;[Sep]"/>
            <x15:cachedUniqueName index="9" name="[social_media_performance_].[Post_Date (Month)].&amp;[Oct]"/>
            <x15:cachedUniqueName index="10" name="[social_media_performance_].[Post_Date (Month)].&amp;[Nov]"/>
            <x15:cachedUniqueName index="11" name="[social_media_performance_].[Post_Date (Month)].&amp;[Dec]"/>
          </x15:cachedUniqueNames>
        </ext>
      </extLst>
    </cacheField>
    <cacheField name="[Measures].[Total Followers]" caption="Total Followers" numFmtId="0" hierarchy="44" level="32767"/>
    <cacheField name="[social_media_performance_].[Platform].[Platform]" caption="Platform" numFmtId="0" hierarchy="14" level="1">
      <sharedItems containsSemiMixedTypes="0" containsNonDate="0" containsString="0"/>
    </cacheField>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2"/>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0" memberValueDatatype="130" unbalanced="0"/>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2" memberValueDatatype="130" unbalanced="0">
      <fieldsUsage count="2">
        <fieldUsage x="-1"/>
        <fieldUsage x="0"/>
      </fieldsUsage>
    </cacheHierarchy>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oneField="1">
      <fieldsUsage count="1">
        <fieldUsage x="1"/>
      </fieldsUsage>
    </cacheHierarchy>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cacheHierarchy uniqueName="[Measures].[Engagement_Rate (Impressions)]" caption="Engagement_Rate (Impressions)" measure="1" displayFolder="" measureGroup="social_media_performance_" count="0"/>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cacheHierarchy uniqueName="[Measures].[CPE]" caption="CPE" measure="1" displayFolder="" measureGroup="social_media_performance_" count="0"/>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493865741" backgroundQuery="1" createdVersion="8" refreshedVersion="8" minRefreshableVersion="3" recordCount="0" supportSubquery="1" supportAdvancedDrill="1" xr:uid="{1EC15F6B-4708-4F8A-ACEC-511BF7ECBE27}">
  <cacheSource type="external" connectionId="4"/>
  <cacheFields count="3">
    <cacheField name="[social_media_performance_].[Post_Time_Slot].[Post_Time_Slot]" caption="Post_Time_Slot" numFmtId="0" hierarchy="13" level="1">
      <sharedItems count="4">
        <s v="Afternoon"/>
        <s v="Evening"/>
        <s v="Midday"/>
        <s v="Morning"/>
      </sharedItems>
      <extLst>
        <ext xmlns:x15="http://schemas.microsoft.com/office/spreadsheetml/2010/11/main" uri="{4F2E5C28-24EA-4eb8-9CBF-B6C8F9C3D259}">
          <x15:cachedUniqueNames>
            <x15:cachedUniqueName index="0" name="[social_media_performance_].[Post_Time_Slot].&amp;[Afternoon]"/>
            <x15:cachedUniqueName index="1" name="[social_media_performance_].[Post_Time_Slot].&amp;[Evening]"/>
            <x15:cachedUniqueName index="2" name="[social_media_performance_].[Post_Time_Slot].&amp;[Midday]"/>
            <x15:cachedUniqueName index="3" name="[social_media_performance_].[Post_Time_Slot].&amp;[Morning]"/>
          </x15:cachedUniqueNames>
        </ext>
      </extLst>
    </cacheField>
    <cacheField name="[social_media_performance_].[Platform].[Platform]" caption="Platform" numFmtId="0" hierarchy="14" level="1">
      <sharedItems count="4">
        <s v="Facebook"/>
        <s v="Instagram"/>
        <s v="TikTok"/>
        <s v="Twitter/X"/>
      </sharedItems>
      <extLst>
        <ext xmlns:x15="http://schemas.microsoft.com/office/spreadsheetml/2010/11/main" uri="{4F2E5C28-24EA-4eb8-9CBF-B6C8F9C3D259}">
          <x15:cachedUniqueNames>
            <x15:cachedUniqueName index="0" name="[social_media_performance_].[Platform].&amp;[Facebook]"/>
            <x15:cachedUniqueName index="1" name="[social_media_performance_].[Platform].&amp;[Instagram]"/>
            <x15:cachedUniqueName index="2" name="[social_media_performance_].[Platform].&amp;[TikTok]"/>
            <x15:cachedUniqueName index="3" name="[social_media_performance_].[Platform].&amp;[Twitter/X]"/>
          </x15:cachedUniqueNames>
        </ext>
      </extLst>
    </cacheField>
    <cacheField name="[Measures].[Engagement_rate(Reach)]" caption="Engagement_rate(Reach)" numFmtId="0" hierarchy="76" level="32767"/>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2" memberValueDatatype="130" unbalanced="0">
      <fieldsUsage count="2">
        <fieldUsage x="-1"/>
        <fieldUsage x="0"/>
      </fieldsUsage>
    </cacheHierarchy>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1"/>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0" memberValueDatatype="130" unbalanced="0"/>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0" memberValueDatatype="130" unbalanced="0"/>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oneField="1">
      <fieldsUsage count="1">
        <fieldUsage x="2"/>
      </fieldsUsage>
    </cacheHierarchy>
    <cacheHierarchy uniqueName="[Measures].[Engagement_Rate (Impressions)]" caption="Engagement_Rate (Impressions)" measure="1" displayFolder="" measureGroup="social_media_performance_" count="0"/>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cacheHierarchy uniqueName="[Measures].[CPE]" caption="CPE" measure="1" displayFolder="" measureGroup="social_media_performance_" count="0"/>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494907411" backgroundQuery="1" createdVersion="8" refreshedVersion="8" minRefreshableVersion="3" recordCount="0" supportSubquery="1" supportAdvancedDrill="1" xr:uid="{D9A214D9-330C-48B9-8168-CF88B6E22DFD}">
  <cacheSource type="external" connectionId="4"/>
  <cacheFields count="5">
    <cacheField name="[social_media_performance_].[IS_Viral].[IS_Viral]" caption="IS_Viral" numFmtId="0" hierarchy="35" level="1">
      <sharedItems count="2">
        <s v="Normal"/>
        <s v="Viral"/>
      </sharedItems>
      <extLst>
        <ext xmlns:x15="http://schemas.microsoft.com/office/spreadsheetml/2010/11/main" uri="{4F2E5C28-24EA-4eb8-9CBF-B6C8F9C3D259}">
          <x15:cachedUniqueNames>
            <x15:cachedUniqueName index="0" name="[social_media_performance_].[IS_Viral].&amp;[Normal]"/>
            <x15:cachedUniqueName index="1" name="[social_media_performance_].[IS_Viral].&amp;[Viral]"/>
          </x15:cachedUniqueNames>
        </ext>
      </extLst>
    </cacheField>
    <cacheField name="[social_media_performance_].[Platform].[Platform]" caption="Platform" numFmtId="0" hierarchy="14" level="1">
      <sharedItems count="4">
        <s v="Facebook"/>
        <s v="Instagram"/>
        <s v="TikTok"/>
        <s v="Twitter/X"/>
      </sharedItems>
      <extLst>
        <ext xmlns:x15="http://schemas.microsoft.com/office/spreadsheetml/2010/11/main" uri="{4F2E5C28-24EA-4eb8-9CBF-B6C8F9C3D259}">
          <x15:cachedUniqueNames>
            <x15:cachedUniqueName index="0" name="[social_media_performance_].[Platform].&amp;[Facebook]"/>
            <x15:cachedUniqueName index="1" name="[social_media_performance_].[Platform].&amp;[Instagram]"/>
            <x15:cachedUniqueName index="2" name="[social_media_performance_].[Platform].&amp;[TikTok]"/>
            <x15:cachedUniqueName index="3" name="[social_media_performance_].[Platform].&amp;[Twitter/X]"/>
          </x15:cachedUniqueNames>
        </ext>
      </extLst>
    </cacheField>
    <cacheField name="[Measures].[Average of Shares]" caption="Average of Shares" numFmtId="0" hierarchy="109" level="32767"/>
    <cacheField name="[Measures].[Average of Likes]" caption="Average of Likes" numFmtId="0" hierarchy="110" level="32767"/>
    <cacheField name="[Measures].[Average of Comments]" caption="Average of Comments" numFmtId="0" hierarchy="111" level="32767"/>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1"/>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2" memberValueDatatype="130" unbalanced="0">
      <fieldsUsage count="2">
        <fieldUsage x="-1"/>
        <fieldUsage x="0"/>
      </fieldsUsage>
    </cacheHierarchy>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0" memberValueDatatype="130" unbalanced="0"/>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cacheHierarchy uniqueName="[Measures].[Engagement_Rate (Impressions)]" caption="Engagement_Rate (Impressions)" measure="1" displayFolder="" measureGroup="social_media_performance_" count="0"/>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cacheHierarchy uniqueName="[Measures].[CPE]" caption="CPE" measure="1" displayFolder="" measureGroup="social_media_performance_" count="0"/>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oneField="1" hidden="1">
      <fieldsUsage count="1">
        <fieldUsage x="2"/>
      </fieldsUsage>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oneField="1" hidden="1">
      <fieldsUsage count="1">
        <fieldUsage x="3"/>
      </fieldsUsage>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oneField="1" hidden="1">
      <fieldsUsage count="1">
        <fieldUsage x="4"/>
      </fieldsUsage>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496064812" backgroundQuery="1" createdVersion="8" refreshedVersion="8" minRefreshableVersion="3" recordCount="0" supportSubquery="1" supportAdvancedDrill="1" xr:uid="{7DE8C904-1D24-48D6-9FDB-2DC5E5DF6494}">
  <cacheSource type="external" connectionId="4"/>
  <cacheFields count="2">
    <cacheField name="[social_media_performance_].[Platform].[Platform]" caption="Platform" numFmtId="0" hierarchy="14" level="1">
      <sharedItems count="4">
        <s v="Facebook"/>
        <s v="Instagram"/>
        <s v="TikTok"/>
        <s v="Twitter/X"/>
      </sharedItems>
      <extLst>
        <ext xmlns:x15="http://schemas.microsoft.com/office/spreadsheetml/2010/11/main" uri="{4F2E5C28-24EA-4eb8-9CBF-B6C8F9C3D259}">
          <x15:cachedUniqueNames>
            <x15:cachedUniqueName index="0" name="[social_media_performance_].[Platform].&amp;[Facebook]"/>
            <x15:cachedUniqueName index="1" name="[social_media_performance_].[Platform].&amp;[Instagram]"/>
            <x15:cachedUniqueName index="2" name="[social_media_performance_].[Platform].&amp;[TikTok]"/>
            <x15:cachedUniqueName index="3" name="[social_media_performance_].[Platform].&amp;[Twitter/X]"/>
          </x15:cachedUniqueNames>
        </ext>
      </extLst>
    </cacheField>
    <cacheField name="[Measures].[Total Engagement]" caption="Total Engagement" numFmtId="0" hierarchy="43" level="32767"/>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0"/>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0" memberValueDatatype="130" unbalanced="0"/>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0" memberValueDatatype="130" unbalanced="0"/>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oneField="1">
      <fieldsUsage count="1">
        <fieldUsage x="1"/>
      </fieldsUsage>
    </cacheHierarchy>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cacheHierarchy uniqueName="[Measures].[Engagement_Rate (Impressions)]" caption="Engagement_Rate (Impressions)" measure="1" displayFolder="" measureGroup="social_media_performance_" count="0"/>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cacheHierarchy uniqueName="[Measures].[CPE]" caption="CPE" measure="1" displayFolder="" measureGroup="social_media_performance_" count="0"/>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497106481" backgroundQuery="1" createdVersion="8" refreshedVersion="8" minRefreshableVersion="3" recordCount="0" supportSubquery="1" supportAdvancedDrill="1" xr:uid="{9E4D635F-7E96-47DD-A2D3-A1115324C48A}">
  <cacheSource type="external" connectionId="4"/>
  <cacheFields count="4">
    <cacheField name="[social_media_performance_].[Hashtags_Count].[Hashtags_Count]" caption="Hashtags_Count" numFmtId="0" hierarchy="19" level="1">
      <sharedItems containsSemiMixedTypes="0" containsString="0" containsNumber="1" containsInteger="1" minValue="1" maxValue="15" count="15">
        <n v="1"/>
        <n v="2"/>
        <n v="3"/>
        <n v="4"/>
        <n v="5"/>
        <n v="6"/>
        <n v="7"/>
        <n v="8"/>
        <n v="9"/>
        <n v="10"/>
        <n v="11"/>
        <n v="12"/>
        <n v="13"/>
        <n v="14"/>
        <n v="15"/>
      </sharedItems>
      <extLst>
        <ext xmlns:x15="http://schemas.microsoft.com/office/spreadsheetml/2010/11/main" uri="{4F2E5C28-24EA-4eb8-9CBF-B6C8F9C3D259}">
          <x15:cachedUniqueNames>
            <x15:cachedUniqueName index="0" name="[social_media_performance_].[Hashtags_Count].&amp;[1]"/>
            <x15:cachedUniqueName index="1" name="[social_media_performance_].[Hashtags_Count].&amp;[2]"/>
            <x15:cachedUniqueName index="2" name="[social_media_performance_].[Hashtags_Count].&amp;[3]"/>
            <x15:cachedUniqueName index="3" name="[social_media_performance_].[Hashtags_Count].&amp;[4]"/>
            <x15:cachedUniqueName index="4" name="[social_media_performance_].[Hashtags_Count].&amp;[5]"/>
            <x15:cachedUniqueName index="5" name="[social_media_performance_].[Hashtags_Count].&amp;[6]"/>
            <x15:cachedUniqueName index="6" name="[social_media_performance_].[Hashtags_Count].&amp;[7]"/>
            <x15:cachedUniqueName index="7" name="[social_media_performance_].[Hashtags_Count].&amp;[8]"/>
            <x15:cachedUniqueName index="8" name="[social_media_performance_].[Hashtags_Count].&amp;[9]"/>
            <x15:cachedUniqueName index="9" name="[social_media_performance_].[Hashtags_Count].&amp;[10]"/>
            <x15:cachedUniqueName index="10" name="[social_media_performance_].[Hashtags_Count].&amp;[11]"/>
            <x15:cachedUniqueName index="11" name="[social_media_performance_].[Hashtags_Count].&amp;[12]"/>
            <x15:cachedUniqueName index="12" name="[social_media_performance_].[Hashtags_Count].&amp;[13]"/>
            <x15:cachedUniqueName index="13" name="[social_media_performance_].[Hashtags_Count].&amp;[14]"/>
            <x15:cachedUniqueName index="14" name="[social_media_performance_].[Hashtags_Count].&amp;[15]"/>
          </x15:cachedUniqueNames>
        </ext>
      </extLst>
    </cacheField>
    <cacheField name="[Measures].[Engagement_rate(Reach)]" caption="Engagement_rate(Reach)" numFmtId="0" hierarchy="76" level="32767"/>
    <cacheField name="[Measures].[Total_Engagements]" caption="Total_Engagements" numFmtId="0" hierarchy="71" level="32767"/>
    <cacheField name="[social_media_performance_].[Platform].[Platform]" caption="Platform" numFmtId="0" hierarchy="14" level="1">
      <sharedItems containsSemiMixedTypes="0" containsNonDate="0" containsString="0"/>
    </cacheField>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3"/>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2" memberValueDatatype="20" unbalanced="0">
      <fieldsUsage count="2">
        <fieldUsage x="-1"/>
        <fieldUsage x="0"/>
      </fieldsUsage>
    </cacheHierarchy>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0" memberValueDatatype="130" unbalanced="0"/>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0" memberValueDatatype="130" unbalanced="0"/>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oneField="1">
      <fieldsUsage count="1">
        <fieldUsage x="2"/>
      </fieldsUsage>
    </cacheHierarchy>
    <cacheHierarchy uniqueName="[Measures].[Total_Engagement]" caption="Total_Engagement" measure="1" displayFolder="" measureGroup="social_media_performance_" count="0"/>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oneField="1">
      <fieldsUsage count="1">
        <fieldUsage x="1"/>
      </fieldsUsage>
    </cacheHierarchy>
    <cacheHierarchy uniqueName="[Measures].[Engagement_Rate (Impressions)]" caption="Engagement_Rate (Impressions)" measure="1" displayFolder="" measureGroup="social_media_performance_" count="0"/>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cacheHierarchy uniqueName="[Measures].[CPE]" caption="CPE" measure="1" displayFolder="" measureGroup="social_media_performance_" count="0"/>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497916667" backgroundQuery="1" createdVersion="8" refreshedVersion="8" minRefreshableVersion="3" recordCount="0" supportSubquery="1" supportAdvancedDrill="1" xr:uid="{2EC69F31-9913-4F71-9642-4CC4DC0AC856}">
  <cacheSource type="external" connectionId="4"/>
  <cacheFields count="4">
    <cacheField name="[social_media_performance_].[Platform].[Platform]" caption="Platform" numFmtId="0" hierarchy="14" level="1">
      <sharedItems count="4">
        <s v="Facebook"/>
        <s v="Instagram"/>
        <s v="TikTok"/>
        <s v="Twitter/X"/>
      </sharedItems>
      <extLst>
        <ext xmlns:x15="http://schemas.microsoft.com/office/spreadsheetml/2010/11/main" uri="{4F2E5C28-24EA-4eb8-9CBF-B6C8F9C3D259}">
          <x15:cachedUniqueNames>
            <x15:cachedUniqueName index="0" name="[social_media_performance_].[Platform].&amp;[Facebook]"/>
            <x15:cachedUniqueName index="1" name="[social_media_performance_].[Platform].&amp;[Instagram]"/>
            <x15:cachedUniqueName index="2" name="[social_media_performance_].[Platform].&amp;[TikTok]"/>
            <x15:cachedUniqueName index="3" name="[social_media_performance_].[Platform].&amp;[Twitter/X]"/>
          </x15:cachedUniqueNames>
        </ext>
      </extLst>
    </cacheField>
    <cacheField name="[Measures].[Total_Engagement]" caption="Total_Engagement" numFmtId="0" hierarchy="72" level="32767"/>
    <cacheField name="[Measures].[Total_Cost]" caption="Total_Cost" numFmtId="0" hierarchy="85" level="32767"/>
    <cacheField name="[Measures].[CPE]" caption="CPE" numFmtId="0" hierarchy="86" level="32767"/>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0"/>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0" memberValueDatatype="130" unbalanced="0"/>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0" memberValueDatatype="130" unbalanced="0"/>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oneField="1">
      <fieldsUsage count="1">
        <fieldUsage x="1"/>
      </fieldsUsage>
    </cacheHierarchy>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cacheHierarchy uniqueName="[Measures].[Engagement_Rate (Impressions)]" caption="Engagement_Rate (Impressions)" measure="1" displayFolder="" measureGroup="social_media_performance_" count="0"/>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oneField="1">
      <fieldsUsage count="1">
        <fieldUsage x="2"/>
      </fieldsUsage>
    </cacheHierarchy>
    <cacheHierarchy uniqueName="[Measures].[CPE]" caption="CPE" measure="1" displayFolder="" measureGroup="social_media_performance_" count="0" oneField="1">
      <fieldsUsage count="1">
        <fieldUsage x="3"/>
      </fieldsUsage>
    </cacheHierarchy>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498726852" backgroundQuery="1" createdVersion="8" refreshedVersion="8" minRefreshableVersion="3" recordCount="0" supportSubquery="1" supportAdvancedDrill="1" xr:uid="{051669AE-DC72-4834-AD87-597AA36F88CE}">
  <cacheSource type="external" connectionId="4"/>
  <cacheFields count="2">
    <cacheField name="[social_media_performance_].[Platform].[Platform]" caption="Platform" numFmtId="0" hierarchy="14" level="1">
      <sharedItems count="4">
        <s v="Facebook"/>
        <s v="Instagram"/>
        <s v="TikTok"/>
        <s v="Twitter/X"/>
      </sharedItems>
      <extLst>
        <ext xmlns:x15="http://schemas.microsoft.com/office/spreadsheetml/2010/11/main" uri="{4F2E5C28-24EA-4eb8-9CBF-B6C8F9C3D259}">
          <x15:cachedUniqueNames>
            <x15:cachedUniqueName index="0" name="[social_media_performance_].[Platform].&amp;[Facebook]"/>
            <x15:cachedUniqueName index="1" name="[social_media_performance_].[Platform].&amp;[Instagram]"/>
            <x15:cachedUniqueName index="2" name="[social_media_performance_].[Platform].&amp;[TikTok]"/>
            <x15:cachedUniqueName index="3" name="[social_media_performance_].[Platform].&amp;[Twitter/X]"/>
          </x15:cachedUniqueNames>
        </ext>
      </extLst>
    </cacheField>
    <cacheField name="[Measures].[Total Posts]" caption="Total Posts" numFmtId="0" hierarchy="42" level="32767"/>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0"/>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0" memberValueDatatype="130" unbalanced="0"/>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0" memberValueDatatype="130" unbalanced="0"/>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oneField="1">
      <fieldsUsage count="1">
        <fieldUsage x="1"/>
      </fieldsUsage>
    </cacheHierarchy>
    <cacheHierarchy uniqueName="[Measures].[Total Engagement]" caption="Total Engagement" measure="1" displayFolder="" measureGroup="_Analysis" count="0"/>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cacheHierarchy uniqueName="[Measures].[Engagement_Rate (Impressions)]" caption="Engagement_Rate (Impressions)" measure="1" displayFolder="" measureGroup="social_media_performance_" count="0"/>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cacheHierarchy uniqueName="[Measures].[CPE]" caption="CPE" measure="1" displayFolder="" measureGroup="social_media_performance_" count="0"/>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499999999" backgroundQuery="1" createdVersion="8" refreshedVersion="8" minRefreshableVersion="3" recordCount="0" supportSubquery="1" supportAdvancedDrill="1" xr:uid="{CE251BFF-5076-4A5F-A918-3D644FCAEFBA}">
  <cacheSource type="external" connectionId="4"/>
  <cacheFields count="3">
    <cacheField name="[social_media_performance_].[Post_Date (Month)].[Post_Date (Month)]" caption="Post_Date (Month)" numFmtId="0" hierarchy="40"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social_media_performance_].[Post_Date (Month)].&amp;[Jan]"/>
            <x15:cachedUniqueName index="1" name="[social_media_performance_].[Post_Date (Month)].&amp;[Feb]"/>
            <x15:cachedUniqueName index="2" name="[social_media_performance_].[Post_Date (Month)].&amp;[Mar]"/>
            <x15:cachedUniqueName index="3" name="[social_media_performance_].[Post_Date (Month)].&amp;[Apr]"/>
            <x15:cachedUniqueName index="4" name="[social_media_performance_].[Post_Date (Month)].&amp;[May]"/>
            <x15:cachedUniqueName index="5" name="[social_media_performance_].[Post_Date (Month)].&amp;[Jun]"/>
            <x15:cachedUniqueName index="6" name="[social_media_performance_].[Post_Date (Month)].&amp;[Jul]"/>
            <x15:cachedUniqueName index="7" name="[social_media_performance_].[Post_Date (Month)].&amp;[Aug]"/>
            <x15:cachedUniqueName index="8" name="[social_media_performance_].[Post_Date (Month)].&amp;[Sep]"/>
            <x15:cachedUniqueName index="9" name="[social_media_performance_].[Post_Date (Month)].&amp;[Oct]"/>
            <x15:cachedUniqueName index="10" name="[social_media_performance_].[Post_Date (Month)].&amp;[Nov]"/>
            <x15:cachedUniqueName index="11" name="[social_media_performance_].[Post_Date (Month)].&amp;[Dec]"/>
          </x15:cachedUniqueNames>
        </ext>
      </extLst>
    </cacheField>
    <cacheField name="[Measures].[Engagement_Rate (Impressions)]" caption="Engagement_Rate (Impressions)" numFmtId="0" hierarchy="77" level="32767"/>
    <cacheField name="[social_media_performance_].[Platform].[Platform]" caption="Platform" numFmtId="0" hierarchy="14" level="1">
      <sharedItems containsSemiMixedTypes="0" containsNonDate="0" containsString="0"/>
    </cacheField>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2"/>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0" memberValueDatatype="130" unbalanced="0"/>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2" memberValueDatatype="130" unbalanced="0">
      <fieldsUsage count="2">
        <fieldUsage x="-1"/>
        <fieldUsage x="0"/>
      </fieldsUsage>
    </cacheHierarchy>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cacheHierarchy uniqueName="[Measures].[Engagement_Rate (Impressions)]" caption="Engagement_Rate (Impressions)" measure="1" displayFolder="" measureGroup="social_media_performance_" count="0" oneField="1">
      <fieldsUsage count="1">
        <fieldUsage x="1"/>
      </fieldsUsage>
    </cacheHierarchy>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cacheHierarchy uniqueName="[Measures].[CPE]" caption="CPE" measure="1" displayFolder="" measureGroup="social_media_performance_" count="0"/>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500925923" backgroundQuery="1" createdVersion="8" refreshedVersion="8" minRefreshableVersion="3" recordCount="0" supportSubquery="1" supportAdvancedDrill="1" xr:uid="{C158E0F0-C746-4E11-99DA-F3D83C57A42B}">
  <cacheSource type="external" connectionId="4"/>
  <cacheFields count="3">
    <cacheField name="[social_media_performance_].[Post_Date (Month)].[Post_Date (Month)]" caption="Post_Date (Month)" numFmtId="0" hierarchy="40"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social_media_performance_].[Post_Date (Month)].&amp;[Jan]"/>
            <x15:cachedUniqueName index="1" name="[social_media_performance_].[Post_Date (Month)].&amp;[Feb]"/>
            <x15:cachedUniqueName index="2" name="[social_media_performance_].[Post_Date (Month)].&amp;[Mar]"/>
            <x15:cachedUniqueName index="3" name="[social_media_performance_].[Post_Date (Month)].&amp;[Apr]"/>
            <x15:cachedUniqueName index="4" name="[social_media_performance_].[Post_Date (Month)].&amp;[May]"/>
            <x15:cachedUniqueName index="5" name="[social_media_performance_].[Post_Date (Month)].&amp;[Jun]"/>
            <x15:cachedUniqueName index="6" name="[social_media_performance_].[Post_Date (Month)].&amp;[Jul]"/>
            <x15:cachedUniqueName index="7" name="[social_media_performance_].[Post_Date (Month)].&amp;[Aug]"/>
            <x15:cachedUniqueName index="8" name="[social_media_performance_].[Post_Date (Month)].&amp;[Sep]"/>
            <x15:cachedUniqueName index="9" name="[social_media_performance_].[Post_Date (Month)].&amp;[Oct]"/>
            <x15:cachedUniqueName index="10" name="[social_media_performance_].[Post_Date (Month)].&amp;[Nov]"/>
            <x15:cachedUniqueName index="11" name="[social_media_performance_].[Post_Date (Month)].&amp;[Dec]"/>
          </x15:cachedUniqueNames>
        </ext>
      </extLst>
    </cacheField>
    <cacheField name="[Measures].[Engagement_rate(Reach)]" caption="Engagement_rate(Reach)" numFmtId="0" hierarchy="76" level="32767"/>
    <cacheField name="[social_media_performance_].[Platform].[Platform]" caption="Platform" numFmtId="0" hierarchy="14" level="1">
      <sharedItems containsSemiMixedTypes="0" containsNonDate="0" containsString="0"/>
    </cacheField>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2"/>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0" memberValueDatatype="130" unbalanced="0"/>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2" memberValueDatatype="130" unbalanced="0">
      <fieldsUsage count="2">
        <fieldUsage x="-1"/>
        <fieldUsage x="0"/>
      </fieldsUsage>
    </cacheHierarchy>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oneField="1">
      <fieldsUsage count="1">
        <fieldUsage x="1"/>
      </fieldsUsage>
    </cacheHierarchy>
    <cacheHierarchy uniqueName="[Measures].[Engagement_Rate (Impressions)]" caption="Engagement_Rate (Impressions)" measure="1" displayFolder="" measureGroup="social_media_performance_" count="0"/>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cacheHierarchy uniqueName="[Measures].[CPE]" caption="CPE" measure="1" displayFolder="" measureGroup="social_media_performance_" count="0"/>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501736108" backgroundQuery="1" createdVersion="8" refreshedVersion="8" minRefreshableVersion="3" recordCount="0" supportSubquery="1" supportAdvancedDrill="1" xr:uid="{8C25BF82-A29B-496D-9DB5-D4D6DD027634}">
  <cacheSource type="external" connectionId="4"/>
  <cacheFields count="3">
    <cacheField name="[social_media_performance_].[Content_Type].[Content_Type]" caption="Content_Type" numFmtId="0" hierarchy="15" level="1">
      <sharedItems count="4">
        <s v="Carousel"/>
        <s v="Image"/>
        <s v="Text"/>
        <s v="Video"/>
      </sharedItems>
      <extLst>
        <ext xmlns:x15="http://schemas.microsoft.com/office/spreadsheetml/2010/11/main" uri="{4F2E5C28-24EA-4eb8-9CBF-B6C8F9C3D259}">
          <x15:cachedUniqueNames>
            <x15:cachedUniqueName index="0" name="[social_media_performance_].[Content_Type].&amp;[Carousel]"/>
            <x15:cachedUniqueName index="1" name="[social_media_performance_].[Content_Type].&amp;[Image]"/>
            <x15:cachedUniqueName index="2" name="[social_media_performance_].[Content_Type].&amp;[Text]"/>
            <x15:cachedUniqueName index="3" name="[social_media_performance_].[Content_Type].&amp;[Video]"/>
          </x15:cachedUniqueNames>
        </ext>
      </extLst>
    </cacheField>
    <cacheField name="[Measures].[Total_Post]" caption="Total_Post" numFmtId="0" hierarchy="70" level="32767"/>
    <cacheField name="[social_media_performance_].[Platform].[Platform]" caption="Platform" numFmtId="0" hierarchy="14" level="1">
      <sharedItems containsSemiMixedTypes="0" containsNonDate="0" containsString="0"/>
    </cacheField>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2"/>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fieldsUsage count="2">
        <fieldUsage x="-1"/>
        <fieldUsage x="0"/>
      </fieldsUsage>
    </cacheHierarchy>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0" memberValueDatatype="130" unbalanced="0"/>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0" memberValueDatatype="130" unbalanced="0"/>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oneField="1">
      <fieldsUsage count="1">
        <fieldUsage x="1"/>
      </fieldsUsage>
    </cacheHierarchy>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cacheHierarchy uniqueName="[Measures].[Engagement_Rate (Impressions)]" caption="Engagement_Rate (Impressions)" measure="1" displayFolder="" measureGroup="social_media_performance_" count="0"/>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cacheHierarchy uniqueName="[Measures].[CPE]" caption="CPE" measure="1" displayFolder="" measureGroup="social_media_performance_" count="0"/>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502546293" backgroundQuery="1" createdVersion="8" refreshedVersion="8" minRefreshableVersion="3" recordCount="0" supportSubquery="1" supportAdvancedDrill="1" xr:uid="{8F2859F2-2419-4123-982D-BD0CF2E7C43C}">
  <cacheSource type="external" connectionId="4"/>
  <cacheFields count="3">
    <cacheField name="[social_media_performance_].[Platform].[Platform]" caption="Platform" numFmtId="0" hierarchy="14" level="1">
      <sharedItems count="4">
        <s v="Facebook"/>
        <s v="Instagram"/>
        <s v="TikTok"/>
        <s v="Twitter/X"/>
      </sharedItems>
      <extLst>
        <ext xmlns:x15="http://schemas.microsoft.com/office/spreadsheetml/2010/11/main" uri="{4F2E5C28-24EA-4eb8-9CBF-B6C8F9C3D259}">
          <x15:cachedUniqueNames>
            <x15:cachedUniqueName index="0" name="[social_media_performance_].[Platform].&amp;[Facebook]"/>
            <x15:cachedUniqueName index="1" name="[social_media_performance_].[Platform].&amp;[Instagram]"/>
            <x15:cachedUniqueName index="2" name="[social_media_performance_].[Platform].&amp;[TikTok]"/>
            <x15:cachedUniqueName index="3" name="[social_media_performance_].[Platform].&amp;[Twitter/X]"/>
          </x15:cachedUniqueNames>
        </ext>
      </extLst>
    </cacheField>
    <cacheField name="[social_media_performance_].[Content_Type].[Content_Type]" caption="Content_Type" numFmtId="0" hierarchy="15" level="1">
      <sharedItems count="4">
        <s v="Carousel"/>
        <s v="Image"/>
        <s v="Text"/>
        <s v="Video"/>
      </sharedItems>
      <extLst>
        <ext xmlns:x15="http://schemas.microsoft.com/office/spreadsheetml/2010/11/main" uri="{4F2E5C28-24EA-4eb8-9CBF-B6C8F9C3D259}">
          <x15:cachedUniqueNames>
            <x15:cachedUniqueName index="0" name="[social_media_performance_].[Content_Type].&amp;[Carousel]"/>
            <x15:cachedUniqueName index="1" name="[social_media_performance_].[Content_Type].&amp;[Image]"/>
            <x15:cachedUniqueName index="2" name="[social_media_performance_].[Content_Type].&amp;[Text]"/>
            <x15:cachedUniqueName index="3" name="[social_media_performance_].[Content_Type].&amp;[Video]"/>
          </x15:cachedUniqueNames>
        </ext>
      </extLst>
    </cacheField>
    <cacheField name="[Measures].[Engagement_Rate (Impressions)]" caption="Engagement_Rate (Impressions)" numFmtId="0" hierarchy="77" level="32767"/>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0"/>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fieldsUsage count="2">
        <fieldUsage x="-1"/>
        <fieldUsage x="1"/>
      </fieldsUsage>
    </cacheHierarchy>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0" memberValueDatatype="130" unbalanced="0"/>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0" memberValueDatatype="130" unbalanced="0"/>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cacheHierarchy uniqueName="[Measures].[Engagement_Rate (Impressions)]" caption="Engagement_Rate (Impressions)" measure="1" displayFolder="" measureGroup="social_media_performance_" count="0" oneField="1">
      <fieldsUsage count="1">
        <fieldUsage x="2"/>
      </fieldsUsage>
    </cacheHierarchy>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cacheHierarchy uniqueName="[Measures].[CPE]" caption="CPE" measure="1" displayFolder="" measureGroup="social_media_performance_" count="0"/>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503703701" backgroundQuery="1" createdVersion="8" refreshedVersion="8" minRefreshableVersion="3" recordCount="0" supportSubquery="1" supportAdvancedDrill="1" xr:uid="{43CD056C-64E2-45A1-8049-ED9D68746A33}">
  <cacheSource type="external" connectionId="4"/>
  <cacheFields count="4">
    <cacheField name="[social_media_performance_].[Campaign].[Campaign]" caption="Campaign" numFmtId="0" hierarchy="16" level="1">
      <sharedItems count="6">
        <s v="Back to School"/>
        <s v="Fall Collection"/>
        <s v="Holiday Magic"/>
        <s v="New Year Reset"/>
        <s v="Spring Launch"/>
        <s v="Summer Vibes"/>
      </sharedItems>
      <extLst>
        <ext xmlns:x15="http://schemas.microsoft.com/office/spreadsheetml/2010/11/main" uri="{4F2E5C28-24EA-4eb8-9CBF-B6C8F9C3D259}">
          <x15:cachedUniqueNames>
            <x15:cachedUniqueName index="0" name="[social_media_performance_].[Campaign].&amp;[Back to School]"/>
            <x15:cachedUniqueName index="1" name="[social_media_performance_].[Campaign].&amp;[Fall Collection]"/>
            <x15:cachedUniqueName index="2" name="[social_media_performance_].[Campaign].&amp;[Holiday Magic]"/>
            <x15:cachedUniqueName index="3" name="[social_media_performance_].[Campaign].&amp;[New Year Reset]"/>
            <x15:cachedUniqueName index="4" name="[social_media_performance_].[Campaign].&amp;[Spring Launch]"/>
            <x15:cachedUniqueName index="5" name="[social_media_performance_].[Campaign].&amp;[Summer Vibes]"/>
          </x15:cachedUniqueNames>
        </ext>
      </extLst>
    </cacheField>
    <cacheField name="[Measures].[Sum of Followers_Gained]" caption="Sum of Followers_Gained" numFmtId="0" hierarchy="112" level="32767"/>
    <cacheField name="[Measures].[Total_Engagement]" caption="Total_Engagement" numFmtId="0" hierarchy="72" level="32767"/>
    <cacheField name="[social_media_performance_].[Platform].[Platform]" caption="Platform" numFmtId="0" hierarchy="14" level="1">
      <sharedItems containsSemiMixedTypes="0" containsNonDate="0" containsString="0"/>
    </cacheField>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3"/>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fieldsUsage count="2">
        <fieldUsage x="-1"/>
        <fieldUsage x="0"/>
      </fieldsUsage>
    </cacheHierarchy>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0" memberValueDatatype="130" unbalanced="0"/>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0" memberValueDatatype="130" unbalanced="0"/>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oneField="1">
      <fieldsUsage count="1">
        <fieldUsage x="2"/>
      </fieldsUsage>
    </cacheHierarchy>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cacheHierarchy uniqueName="[Measures].[Engagement_Rate (Impressions)]" caption="Engagement_Rate (Impressions)" measure="1" displayFolder="" measureGroup="social_media_performance_" count="0"/>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cacheHierarchy uniqueName="[Measures].[CPE]" caption="CPE" measure="1" displayFolder="" measureGroup="social_media_performance_" count="0"/>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504629632" backgroundQuery="1" createdVersion="8" refreshedVersion="8" minRefreshableVersion="3" recordCount="0" supportSubquery="1" supportAdvancedDrill="1" xr:uid="{16595D58-C74E-4062-B8DE-5BA43B15DF92}">
  <cacheSource type="external" connectionId="4"/>
  <cacheFields count="5">
    <cacheField name="[Measures].[Count of Is_Boosted]" caption="Count of Is_Boosted" numFmtId="0" hierarchy="113" level="32767"/>
    <cacheField name="[social_media_performance_].[Is_Boosted].[Is_Boosted]" caption="Is_Boosted" numFmtId="0" hierarchy="17" level="1">
      <sharedItems count="2">
        <s v="No"/>
        <s v="Yes"/>
      </sharedItems>
      <extLst>
        <ext xmlns:x15="http://schemas.microsoft.com/office/spreadsheetml/2010/11/main" uri="{4F2E5C28-24EA-4eb8-9CBF-B6C8F9C3D259}">
          <x15:cachedUniqueNames>
            <x15:cachedUniqueName index="0" name="[social_media_performance_].[Is_Boosted].&amp;[No]"/>
            <x15:cachedUniqueName index="1" name="[social_media_performance_].[Is_Boosted].&amp;[Yes]"/>
          </x15:cachedUniqueNames>
        </ext>
      </extLst>
    </cacheField>
    <cacheField name="[Measures].[Total_Engagement]" caption="Total_Engagement" numFmtId="0" hierarchy="72" level="32767"/>
    <cacheField name="[Measures].[CPE]" caption="CPE" numFmtId="0" hierarchy="86" level="32767"/>
    <cacheField name="[social_media_performance_].[Platform].[Platform]" caption="Platform" numFmtId="0" hierarchy="14" level="1">
      <sharedItems containsSemiMixedTypes="0" containsNonDate="0" containsString="0"/>
    </cacheField>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4"/>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fieldsUsage count="2">
        <fieldUsage x="-1"/>
        <fieldUsage x="1"/>
      </fieldsUsage>
    </cacheHierarchy>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0" memberValueDatatype="130" unbalanced="0"/>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0" memberValueDatatype="130" unbalanced="0"/>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oneField="1">
      <fieldsUsage count="1">
        <fieldUsage x="2"/>
      </fieldsUsage>
    </cacheHierarchy>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cacheHierarchy uniqueName="[Measures].[Engagement_Rate (Impressions)]" caption="Engagement_Rate (Impressions)" measure="1" displayFolder="" measureGroup="social_media_performance_" count="0"/>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cacheHierarchy uniqueName="[Measures].[CPE]" caption="CPE" measure="1" displayFolder="" measureGroup="social_media_performance_" count="0" oneField="1">
      <fieldsUsage count="1">
        <fieldUsage x="3"/>
      </fieldsUsage>
    </cacheHierarchy>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505787034" backgroundQuery="1" createdVersion="8" refreshedVersion="8" minRefreshableVersion="3" recordCount="0" supportSubquery="1" supportAdvancedDrill="1" xr:uid="{F5D80F2D-0C94-492A-85A8-74EBD22707B3}">
  <cacheSource type="external" connectionId="4"/>
  <cacheFields count="3">
    <cacheField name="[social_media_performance_].[Post_Time_Slot].[Post_Time_Slot]" caption="Post_Time_Slot" numFmtId="0" hierarchy="13" level="1">
      <sharedItems count="4">
        <s v="Afternoon"/>
        <s v="Evening"/>
        <s v="Midday"/>
        <s v="Morning"/>
      </sharedItems>
      <extLst>
        <ext xmlns:x15="http://schemas.microsoft.com/office/spreadsheetml/2010/11/main" uri="{4F2E5C28-24EA-4eb8-9CBF-B6C8F9C3D259}">
          <x15:cachedUniqueNames>
            <x15:cachedUniqueName index="0" name="[social_media_performance_].[Post_Time_Slot].&amp;[Afternoon]"/>
            <x15:cachedUniqueName index="1" name="[social_media_performance_].[Post_Time_Slot].&amp;[Evening]"/>
            <x15:cachedUniqueName index="2" name="[social_media_performance_].[Post_Time_Slot].&amp;[Midday]"/>
            <x15:cachedUniqueName index="3" name="[social_media_performance_].[Post_Time_Slot].&amp;[Morning]"/>
          </x15:cachedUniqueNames>
        </ext>
      </extLst>
    </cacheField>
    <cacheField name="[Measures].[Engagement_Rate (Impressions)]" caption="Engagement_Rate (Impressions)" numFmtId="0" hierarchy="77" level="32767"/>
    <cacheField name="[social_media_performance_].[Platform].[Platform]" caption="Platform" numFmtId="0" hierarchy="14" level="1">
      <sharedItems containsSemiMixedTypes="0" containsNonDate="0" containsString="0"/>
    </cacheField>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2" memberValueDatatype="130" unbalanced="0">
      <fieldsUsage count="2">
        <fieldUsage x="-1"/>
        <fieldUsage x="0"/>
      </fieldsUsage>
    </cacheHierarchy>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2"/>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0" memberValueDatatype="130" unbalanced="0"/>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0" memberValueDatatype="130" unbalanced="0"/>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cacheHierarchy uniqueName="[Measures].[Engagement_Rate (Impressions)]" caption="Engagement_Rate (Impressions)" measure="1" displayFolder="" measureGroup="social_media_performance_" count="0" oneField="1">
      <fieldsUsage count="1">
        <fieldUsage x="1"/>
      </fieldsUsage>
    </cacheHierarchy>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cacheHierarchy uniqueName="[Measures].[CPE]" caption="CPE" measure="1" displayFolder="" measureGroup="social_media_performance_" count="0"/>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506944442" backgroundQuery="1" createdVersion="8" refreshedVersion="8" minRefreshableVersion="3" recordCount="0" supportSubquery="1" supportAdvancedDrill="1" xr:uid="{5B72784E-7560-4EC8-91BE-BC57C422F7C4}">
  <cacheSource type="external" connectionId="4"/>
  <cacheFields count="6">
    <cacheField name="[Measures].[Total_Post]" caption="Total_Post" numFmtId="0" hierarchy="70" level="32767"/>
    <cacheField name="[Measures].[Total_Engagement]" caption="Total_Engagement" numFmtId="0" hierarchy="72" level="32767"/>
    <cacheField name="[Measures].[Total_Impressions]" caption="Total_Impressions" numFmtId="0" hierarchy="73" level="32767"/>
    <cacheField name="[Measures].[Total_Reach]" caption="Total_Reach" numFmtId="0" hierarchy="74" level="32767"/>
    <cacheField name="[Measures].[Total_Followers]" caption="Total_Followers" numFmtId="0" hierarchy="75" level="32767"/>
    <cacheField name="[social_media_performance_].[Platform].[Platform]" caption="Platform" numFmtId="0" hierarchy="14" level="1">
      <sharedItems containsSemiMixedTypes="0" containsNonDate="0" containsString="0"/>
    </cacheField>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5"/>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0" memberValueDatatype="130" unbalanced="0"/>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0" memberValueDatatype="130" unbalanced="0"/>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oneField="1">
      <fieldsUsage count="1">
        <fieldUsage x="0"/>
      </fieldsUsage>
    </cacheHierarchy>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oneField="1">
      <fieldsUsage count="1">
        <fieldUsage x="1"/>
      </fieldsUsage>
    </cacheHierarchy>
    <cacheHierarchy uniqueName="[Measures].[Total_Impressions]" caption="Total_Impressions" measure="1" displayFolder="" measureGroup="social_media_performance_" count="0" oneField="1">
      <fieldsUsage count="1">
        <fieldUsage x="2"/>
      </fieldsUsage>
    </cacheHierarchy>
    <cacheHierarchy uniqueName="[Measures].[Total_Reach]" caption="Total_Reach" measure="1" displayFolder="" measureGroup="social_media_performance_" count="0" oneField="1">
      <fieldsUsage count="1">
        <fieldUsage x="3"/>
      </fieldsUsage>
    </cacheHierarchy>
    <cacheHierarchy uniqueName="[Measures].[Total_Followers]" caption="Total_Followers" measure="1" displayFolder="" measureGroup="social_media_performance_" count="0" oneField="1">
      <fieldsUsage count="1">
        <fieldUsage x="4"/>
      </fieldsUsage>
    </cacheHierarchy>
    <cacheHierarchy uniqueName="[Measures].[Engagement_rate(Reach)]" caption="Engagement_rate(Reach)" measure="1" displayFolder="" measureGroup="social_media_performance_" count="0"/>
    <cacheHierarchy uniqueName="[Measures].[Engagement_Rate (Impressions)]" caption="Engagement_Rate (Impressions)" measure="1" displayFolder="" measureGroup="social_media_performance_" count="0"/>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cacheHierarchy uniqueName="[Measures].[CPE]" caption="CPE" measure="1" displayFolder="" measureGroup="social_media_performance_" count="0"/>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507870373" backgroundQuery="1" createdVersion="8" refreshedVersion="8" minRefreshableVersion="3" recordCount="0" supportSubquery="1" supportAdvancedDrill="1" xr:uid="{B360D8E9-1D9D-4FD1-8023-AFFB75E36B93}">
  <cacheSource type="external" connectionId="4"/>
  <cacheFields count="4">
    <cacheField name="[social_media_performance_].[Post_Date (Month)].[Post_Date (Month)]" caption="Post_Date (Month)" numFmtId="0" hierarchy="40"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social_media_performance_].[Post_Date (Month)].&amp;[Jan]"/>
            <x15:cachedUniqueName index="1" name="[social_media_performance_].[Post_Date (Month)].&amp;[Feb]"/>
            <x15:cachedUniqueName index="2" name="[social_media_performance_].[Post_Date (Month)].&amp;[Mar]"/>
            <x15:cachedUniqueName index="3" name="[social_media_performance_].[Post_Date (Month)].&amp;[Apr]"/>
            <x15:cachedUniqueName index="4" name="[social_media_performance_].[Post_Date (Month)].&amp;[May]"/>
            <x15:cachedUniqueName index="5" name="[social_media_performance_].[Post_Date (Month)].&amp;[Jun]"/>
            <x15:cachedUniqueName index="6" name="[social_media_performance_].[Post_Date (Month)].&amp;[Jul]"/>
            <x15:cachedUniqueName index="7" name="[social_media_performance_].[Post_Date (Month)].&amp;[Aug]"/>
            <x15:cachedUniqueName index="8" name="[social_media_performance_].[Post_Date (Month)].&amp;[Sep]"/>
            <x15:cachedUniqueName index="9" name="[social_media_performance_].[Post_Date (Month)].&amp;[Oct]"/>
            <x15:cachedUniqueName index="10" name="[social_media_performance_].[Post_Date (Month)].&amp;[Nov]"/>
            <x15:cachedUniqueName index="11" name="[social_media_performance_].[Post_Date (Month)].&amp;[Dec]"/>
          </x15:cachedUniqueNames>
        </ext>
      </extLst>
    </cacheField>
    <cacheField name="[Measures].[Total_Impressions]" caption="Total_Impressions" numFmtId="0" hierarchy="73" level="32767"/>
    <cacheField name="[Measures].[Total_Reach]" caption="Total_Reach" numFmtId="0" hierarchy="74" level="32767"/>
    <cacheField name="[social_media_performance_].[Platform].[Platform]" caption="Platform" numFmtId="0" hierarchy="14" level="1">
      <sharedItems containsSemiMixedTypes="0" containsNonDate="0" containsString="0"/>
    </cacheField>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3"/>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0" memberValueDatatype="130" unbalanced="0"/>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2" memberValueDatatype="130" unbalanced="0">
      <fieldsUsage count="2">
        <fieldUsage x="-1"/>
        <fieldUsage x="0"/>
      </fieldsUsage>
    </cacheHierarchy>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cacheHierarchy uniqueName="[Measures].[Total_Impressions]" caption="Total_Impressions" measure="1" displayFolder="" measureGroup="social_media_performance_" count="0" oneField="1">
      <fieldsUsage count="1">
        <fieldUsage x="1"/>
      </fieldsUsage>
    </cacheHierarchy>
    <cacheHierarchy uniqueName="[Measures].[Total_Reach]" caption="Total_Reach" measure="1" displayFolder="" measureGroup="social_media_performance_" count="0" oneField="1">
      <fieldsUsage count="1">
        <fieldUsage x="2"/>
      </fieldsUsage>
    </cacheHierarchy>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cacheHierarchy uniqueName="[Measures].[Engagement_Rate (Impressions)]" caption="Engagement_Rate (Impressions)" measure="1" displayFolder="" measureGroup="social_media_performance_" count="0"/>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cacheHierarchy uniqueName="[Measures].[CPE]" caption="CPE" measure="1" displayFolder="" measureGroup="social_media_performance_" count="0"/>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508680558" backgroundQuery="1" createdVersion="8" refreshedVersion="8" minRefreshableVersion="3" recordCount="0" supportSubquery="1" supportAdvancedDrill="1" xr:uid="{C29A3809-A9BB-4CA5-9AAB-8E2B38FB7D59}">
  <cacheSource type="external" connectionId="4"/>
  <cacheFields count="9">
    <cacheField name="[Measures].[Engagement_Rate (Impressions)]" caption="Engagement_Rate (Impressions)" numFmtId="0" hierarchy="77" level="32767"/>
    <cacheField name="[Measures].[Avg_Engagement]" caption="Avg_Engagement" numFmtId="0" hierarchy="78" level="32767"/>
    <cacheField name="[Measures].[Like%]" caption="Like%" numFmtId="0" hierarchy="79" level="32767"/>
    <cacheField name="[Measures].[Comment%]" caption="Comment%" numFmtId="0" hierarchy="80" level="32767"/>
    <cacheField name="[Measures].[Shares%]" caption="Shares%" numFmtId="0" hierarchy="81" level="32767"/>
    <cacheField name="[Measures].[Saves%]" caption="Saves%" numFmtId="0" hierarchy="82" level="32767"/>
    <cacheField name="[Measures].[E_Quality_Score]" caption="E_Quality_Score" numFmtId="0" hierarchy="83" level="32767"/>
    <cacheField name="[Measures].[Followers_Conversion]" caption="Followers_Conversion" numFmtId="0" hierarchy="84" level="32767"/>
    <cacheField name="[social_media_performance_].[Platform].[Platform]" caption="Platform" numFmtId="0" hierarchy="14" level="1">
      <sharedItems containsSemiMixedTypes="0" containsNonDate="0" containsString="0"/>
    </cacheField>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8"/>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0" memberValueDatatype="130" unbalanced="0"/>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0" memberValueDatatype="130" unbalanced="0"/>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cacheHierarchy uniqueName="[Measures].[Engagement_Rate (Impressions)]" caption="Engagement_Rate (Impressions)" measure="1" displayFolder="" measureGroup="social_media_performance_" count="0" oneField="1">
      <fieldsUsage count="1">
        <fieldUsage x="0"/>
      </fieldsUsage>
    </cacheHierarchy>
    <cacheHierarchy uniqueName="[Measures].[Avg_Engagement]" caption="Avg_Engagement" measure="1" displayFolder="" measureGroup="social_media_performance_" count="0" oneField="1">
      <fieldsUsage count="1">
        <fieldUsage x="1"/>
      </fieldsUsage>
    </cacheHierarchy>
    <cacheHierarchy uniqueName="[Measures].[Like%]" caption="Like%" measure="1" displayFolder="" measureGroup="social_media_performance_" count="0" oneField="1">
      <fieldsUsage count="1">
        <fieldUsage x="2"/>
      </fieldsUsage>
    </cacheHierarchy>
    <cacheHierarchy uniqueName="[Measures].[Comment%]" caption="Comment%" measure="1" displayFolder="" measureGroup="social_media_performance_" count="0" oneField="1">
      <fieldsUsage count="1">
        <fieldUsage x="3"/>
      </fieldsUsage>
    </cacheHierarchy>
    <cacheHierarchy uniqueName="[Measures].[Shares%]" caption="Shares%" measure="1" displayFolder="" measureGroup="social_media_performance_" count="0" oneField="1">
      <fieldsUsage count="1">
        <fieldUsage x="4"/>
      </fieldsUsage>
    </cacheHierarchy>
    <cacheHierarchy uniqueName="[Measures].[Saves%]" caption="Saves%" measure="1" displayFolder="" measureGroup="social_media_performance_" count="0" oneField="1">
      <fieldsUsage count="1">
        <fieldUsage x="5"/>
      </fieldsUsage>
    </cacheHierarchy>
    <cacheHierarchy uniqueName="[Measures].[E_Quality_Score]" caption="E_Quality_Score" measure="1" displayFolder="" measureGroup="social_media_performance_" count="0" oneField="1">
      <fieldsUsage count="1">
        <fieldUsage x="6"/>
      </fieldsUsage>
    </cacheHierarchy>
    <cacheHierarchy uniqueName="[Measures].[Followers_Conversion]" caption="Followers_Conversion" measure="1" displayFolder="" measureGroup="social_media_performance_" count="0" oneField="1">
      <fieldsUsage count="1">
        <fieldUsage x="7"/>
      </fieldsUsage>
    </cacheHierarchy>
    <cacheHierarchy uniqueName="[Measures].[Total_Cost]" caption="Total_Cost" measure="1" displayFolder="" measureGroup="social_media_performance_" count="0"/>
    <cacheHierarchy uniqueName="[Measures].[CPE]" caption="CPE" measure="1" displayFolder="" measureGroup="social_media_performance_" count="0"/>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509837959" backgroundQuery="1" createdVersion="8" refreshedVersion="8" minRefreshableVersion="3" recordCount="0" supportSubquery="1" supportAdvancedDrill="1" xr:uid="{5DDA803E-FFAA-481F-BA10-65799CE212E5}">
  <cacheSource type="external" connectionId="4"/>
  <cacheFields count="7">
    <cacheField name="[Measures].[Total_Cost]" caption="Total_Cost" numFmtId="0" hierarchy="85" level="32767"/>
    <cacheField name="[Measures].[CPE]" caption="CPE" numFmtId="0" hierarchy="86" level="32767"/>
    <cacheField name="[Measures].[Cost_Per_Mille]" caption="Cost_Per_Mille" numFmtId="0" hierarchy="87" level="32767"/>
    <cacheField name="[Measures].[Cost_Per_Followers]" caption="Cost_Per_Followers" numFmtId="0" hierarchy="88" level="32767"/>
    <cacheField name="[Measures].[Click_Through_Rate]" caption="Click_Through_Rate" numFmtId="0" hierarchy="89" level="32767"/>
    <cacheField name="[Measures].[ROI_Engagement]" caption="ROI_Engagement" numFmtId="0" hierarchy="90" level="32767"/>
    <cacheField name="[social_media_performance_].[Platform].[Platform]" caption="Platform" numFmtId="0" hierarchy="14" level="1">
      <sharedItems containsSemiMixedTypes="0" containsNonDate="0" containsString="0"/>
    </cacheField>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6"/>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0" memberValueDatatype="130" unbalanced="0"/>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0" memberValueDatatype="130" unbalanced="0"/>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cacheHierarchy uniqueName="[Measures].[Engagement_Rate (Impressions)]" caption="Engagement_Rate (Impressions)" measure="1" displayFolder="" measureGroup="social_media_performance_" count="0"/>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oneField="1">
      <fieldsUsage count="1">
        <fieldUsage x="0"/>
      </fieldsUsage>
    </cacheHierarchy>
    <cacheHierarchy uniqueName="[Measures].[CPE]" caption="CPE" measure="1" displayFolder="" measureGroup="social_media_performance_" count="0" oneField="1">
      <fieldsUsage count="1">
        <fieldUsage x="1"/>
      </fieldsUsage>
    </cacheHierarchy>
    <cacheHierarchy uniqueName="[Measures].[Cost_Per_Mille]" caption="Cost_Per_Mille" measure="1" displayFolder="" measureGroup="social_media_performance_" count="0" oneField="1">
      <fieldsUsage count="1">
        <fieldUsage x="2"/>
      </fieldsUsage>
    </cacheHierarchy>
    <cacheHierarchy uniqueName="[Measures].[Cost_Per_Followers]" caption="Cost_Per_Followers" measure="1" displayFolder="" measureGroup="social_media_performance_" count="0" oneField="1">
      <fieldsUsage count="1">
        <fieldUsage x="3"/>
      </fieldsUsage>
    </cacheHierarchy>
    <cacheHierarchy uniqueName="[Measures].[Click_Through_Rate]" caption="Click_Through_Rate" measure="1" displayFolder="" measureGroup="social_media_performance_" count="0" oneField="1">
      <fieldsUsage count="1">
        <fieldUsage x="4"/>
      </fieldsUsage>
    </cacheHierarchy>
    <cacheHierarchy uniqueName="[Measures].[ROI_Engagement]" caption="ROI_Engagement" measure="1" displayFolder="" measureGroup="social_media_performance_" count="0" oneField="1">
      <fieldsUsage count="1">
        <fieldUsage x="5"/>
      </fieldsUsage>
    </cacheHierarchy>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51076389" backgroundQuery="1" createdVersion="8" refreshedVersion="8" minRefreshableVersion="3" recordCount="0" supportSubquery="1" supportAdvancedDrill="1" xr:uid="{949D9206-6DFA-482E-84E5-C2552F6E713F}">
  <cacheSource type="external" connectionId="4"/>
  <cacheFields count="3">
    <cacheField name="[social_media_performance_].[Platform].[Platform]" caption="Platform" numFmtId="0" hierarchy="14" level="1">
      <sharedItems count="4">
        <s v="Facebook"/>
        <s v="Instagram"/>
        <s v="TikTok"/>
        <s v="Twitter/X"/>
      </sharedItems>
      <extLst>
        <ext xmlns:x15="http://schemas.microsoft.com/office/spreadsheetml/2010/11/main" uri="{4F2E5C28-24EA-4eb8-9CBF-B6C8F9C3D259}">
          <x15:cachedUniqueNames>
            <x15:cachedUniqueName index="0" name="[social_media_performance_].[Platform].&amp;[Facebook]"/>
            <x15:cachedUniqueName index="1" name="[social_media_performance_].[Platform].&amp;[Instagram]"/>
            <x15:cachedUniqueName index="2" name="[social_media_performance_].[Platform].&amp;[TikTok]"/>
            <x15:cachedUniqueName index="3" name="[social_media_performance_].[Platform].&amp;[Twitter/X]"/>
          </x15:cachedUniqueNames>
        </ext>
      </extLst>
    </cacheField>
    <cacheField name="[Measures].[Engagement_rate(Reach)]" caption="Engagement_rate(Reach)" numFmtId="0" hierarchy="76" level="32767"/>
    <cacheField name="[Measures].[Engagement_Rate (Impressions)]" caption="Engagement_Rate (Impressions)" numFmtId="0" hierarchy="77" level="32767"/>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0"/>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0" memberValueDatatype="130" unbalanced="0"/>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0" memberValueDatatype="130" unbalanced="0"/>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oneField="1">
      <fieldsUsage count="1">
        <fieldUsage x="1"/>
      </fieldsUsage>
    </cacheHierarchy>
    <cacheHierarchy uniqueName="[Measures].[Engagement_Rate (Impressions)]" caption="Engagement_Rate (Impressions)" measure="1" displayFolder="" measureGroup="social_media_performance_" count="0" oneField="1">
      <fieldsUsage count="1">
        <fieldUsage x="2"/>
      </fieldsUsage>
    </cacheHierarchy>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cacheHierarchy uniqueName="[Measures].[CPE]" caption="CPE" measure="1" displayFolder="" measureGroup="social_media_performance_" count="0"/>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511805553" backgroundQuery="1" createdVersion="8" refreshedVersion="8" minRefreshableVersion="3" recordCount="0" supportSubquery="1" supportAdvancedDrill="1" xr:uid="{F41193DA-0D1D-436B-9503-B077AB9B9878}">
  <cacheSource type="external" connectionId="4"/>
  <cacheFields count="3">
    <cacheField name="[social_media_performance_].[Content_Type].[Content_Type]" caption="Content_Type" numFmtId="0" hierarchy="15" level="1">
      <sharedItems count="4">
        <s v="Carousel"/>
        <s v="Image"/>
        <s v="Text"/>
        <s v="Video"/>
      </sharedItems>
      <extLst>
        <ext xmlns:x15="http://schemas.microsoft.com/office/spreadsheetml/2010/11/main" uri="{4F2E5C28-24EA-4eb8-9CBF-B6C8F9C3D259}">
          <x15:cachedUniqueNames>
            <x15:cachedUniqueName index="0" name="[social_media_performance_].[Content_Type].&amp;[Carousel]"/>
            <x15:cachedUniqueName index="1" name="[social_media_performance_].[Content_Type].&amp;[Image]"/>
            <x15:cachedUniqueName index="2" name="[social_media_performance_].[Content_Type].&amp;[Text]"/>
            <x15:cachedUniqueName index="3" name="[social_media_performance_].[Content_Type].&amp;[Video]"/>
          </x15:cachedUniqueNames>
        </ext>
      </extLst>
    </cacheField>
    <cacheField name="[Measures].[ROI_Engagement]" caption="ROI_Engagement" numFmtId="0" hierarchy="90" level="32767"/>
    <cacheField name="[social_media_performance_].[Platform].[Platform]" caption="Platform" numFmtId="0" hierarchy="14" level="1">
      <sharedItems containsSemiMixedTypes="0" containsNonDate="0" containsString="0"/>
    </cacheField>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2"/>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fieldsUsage count="2">
        <fieldUsage x="-1"/>
        <fieldUsage x="0"/>
      </fieldsUsage>
    </cacheHierarchy>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0" memberValueDatatype="130" unbalanced="0"/>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0" memberValueDatatype="130" unbalanced="0"/>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cacheHierarchy uniqueName="[Measures].[Engagement_Rate (Impressions)]" caption="Engagement_Rate (Impressions)" measure="1" displayFolder="" measureGroup="social_media_performance_" count="0"/>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cacheHierarchy uniqueName="[Measures].[CPE]" caption="CPE" measure="1" displayFolder="" measureGroup="social_media_performance_" count="0"/>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oneField="1">
      <fieldsUsage count="1">
        <fieldUsage x="1"/>
      </fieldsUsage>
    </cacheHierarchy>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512731484" backgroundQuery="1" createdVersion="8" refreshedVersion="8" minRefreshableVersion="3" recordCount="0" supportSubquery="1" supportAdvancedDrill="1" xr:uid="{16715CC8-901D-4710-B158-E155758BB2C9}">
  <cacheSource type="external" connectionId="4"/>
  <cacheFields count="7">
    <cacheField name="[social_media_performance_].[Campaign].[Campaign]" caption="Campaign" numFmtId="0" hierarchy="16" level="1">
      <sharedItems count="6">
        <s v="Back to School"/>
        <s v="Fall Collection"/>
        <s v="Holiday Magic"/>
        <s v="New Year Reset"/>
        <s v="Spring Launch"/>
        <s v="Summer Vibes"/>
      </sharedItems>
      <extLst>
        <ext xmlns:x15="http://schemas.microsoft.com/office/spreadsheetml/2010/11/main" uri="{4F2E5C28-24EA-4eb8-9CBF-B6C8F9C3D259}">
          <x15:cachedUniqueNames>
            <x15:cachedUniqueName index="0" name="[social_media_performance_].[Campaign].&amp;[Back to School]"/>
            <x15:cachedUniqueName index="1" name="[social_media_performance_].[Campaign].&amp;[Fall Collection]"/>
            <x15:cachedUniqueName index="2" name="[social_media_performance_].[Campaign].&amp;[Holiday Magic]"/>
            <x15:cachedUniqueName index="3" name="[social_media_performance_].[Campaign].&amp;[New Year Reset]"/>
            <x15:cachedUniqueName index="4" name="[social_media_performance_].[Campaign].&amp;[Spring Launch]"/>
            <x15:cachedUniqueName index="5" name="[social_media_performance_].[Campaign].&amp;[Summer Vibes]"/>
          </x15:cachedUniqueNames>
        </ext>
      </extLst>
    </cacheField>
    <cacheField name="[Measures].[Engagement_rate(Reach)]" caption="Engagement_rate(Reach)" numFmtId="0" hierarchy="76" level="32767"/>
    <cacheField name="[Measures].[Engagement_Rate (Impressions)]" caption="Engagement_Rate (Impressions)" numFmtId="0" hierarchy="77" level="32767"/>
    <cacheField name="[Measures].[Total_Followers]" caption="Total_Followers" numFmtId="0" hierarchy="75" level="32767"/>
    <cacheField name="[Measures].[Total_Cost]" caption="Total_Cost" numFmtId="0" hierarchy="85" level="32767"/>
    <cacheField name="[Measures].[Total_Engagement]" caption="Total_Engagement" numFmtId="0" hierarchy="72" level="32767"/>
    <cacheField name="[social_media_performance_].[Platform].[Platform]" caption="Platform" numFmtId="0" hierarchy="14" level="1">
      <sharedItems containsSemiMixedTypes="0" containsNonDate="0" containsString="0"/>
    </cacheField>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6"/>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fieldsUsage count="2">
        <fieldUsage x="-1"/>
        <fieldUsage x="0"/>
      </fieldsUsage>
    </cacheHierarchy>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0" memberValueDatatype="130" unbalanced="0"/>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0" memberValueDatatype="130" unbalanced="0"/>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oneField="1">
      <fieldsUsage count="1">
        <fieldUsage x="5"/>
      </fieldsUsage>
    </cacheHierarchy>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oneField="1">
      <fieldsUsage count="1">
        <fieldUsage x="3"/>
      </fieldsUsage>
    </cacheHierarchy>
    <cacheHierarchy uniqueName="[Measures].[Engagement_rate(Reach)]" caption="Engagement_rate(Reach)" measure="1" displayFolder="" measureGroup="social_media_performance_" count="0" oneField="1">
      <fieldsUsage count="1">
        <fieldUsage x="1"/>
      </fieldsUsage>
    </cacheHierarchy>
    <cacheHierarchy uniqueName="[Measures].[Engagement_Rate (Impressions)]" caption="Engagement_Rate (Impressions)" measure="1" displayFolder="" measureGroup="social_media_performance_" count="0" oneField="1">
      <fieldsUsage count="1">
        <fieldUsage x="2"/>
      </fieldsUsage>
    </cacheHierarchy>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oneField="1">
      <fieldsUsage count="1">
        <fieldUsage x="4"/>
      </fieldsUsage>
    </cacheHierarchy>
    <cacheHierarchy uniqueName="[Measures].[CPE]" caption="CPE" measure="1" displayFolder="" measureGroup="social_media_performance_" count="0"/>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513657408" backgroundQuery="1" createdVersion="8" refreshedVersion="8" minRefreshableVersion="3" recordCount="0" supportSubquery="1" supportAdvancedDrill="1" xr:uid="{95C3CCDA-BB91-4B23-9AA0-D7E20F652C63}">
  <cacheSource type="external" connectionId="4"/>
  <cacheFields count="4">
    <cacheField name="[social_media_performance_].[Post_Date (Month)].[Post_Date (Month)]" caption="Post_Date (Month)" numFmtId="0" hierarchy="40"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social_media_performance_].[Post_Date (Month)].&amp;[Jan]"/>
            <x15:cachedUniqueName index="1" name="[social_media_performance_].[Post_Date (Month)].&amp;[Feb]"/>
            <x15:cachedUniqueName index="2" name="[social_media_performance_].[Post_Date (Month)].&amp;[Mar]"/>
            <x15:cachedUniqueName index="3" name="[social_media_performance_].[Post_Date (Month)].&amp;[Apr]"/>
            <x15:cachedUniqueName index="4" name="[social_media_performance_].[Post_Date (Month)].&amp;[May]"/>
            <x15:cachedUniqueName index="5" name="[social_media_performance_].[Post_Date (Month)].&amp;[Jun]"/>
            <x15:cachedUniqueName index="6" name="[social_media_performance_].[Post_Date (Month)].&amp;[Jul]"/>
            <x15:cachedUniqueName index="7" name="[social_media_performance_].[Post_Date (Month)].&amp;[Aug]"/>
            <x15:cachedUniqueName index="8" name="[social_media_performance_].[Post_Date (Month)].&amp;[Sep]"/>
            <x15:cachedUniqueName index="9" name="[social_media_performance_].[Post_Date (Month)].&amp;[Oct]"/>
            <x15:cachedUniqueName index="10" name="[social_media_performance_].[Post_Date (Month)].&amp;[Nov]"/>
            <x15:cachedUniqueName index="11" name="[social_media_performance_].[Post_Date (Month)].&amp;[Dec]"/>
          </x15:cachedUniqueNames>
        </ext>
      </extLst>
    </cacheField>
    <cacheField name="[Measures].[Total Impressions]" caption="Total Impressions" numFmtId="0" hierarchy="45" level="32767"/>
    <cacheField name="[Measures].[Total Reach]" caption="Total Reach" numFmtId="0" hierarchy="46" level="32767"/>
    <cacheField name="[social_media_performance_].[Platform].[Platform]" caption="Platform" numFmtId="0" hierarchy="14" level="1">
      <sharedItems containsSemiMixedTypes="0" containsNonDate="0" containsString="0"/>
    </cacheField>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3"/>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0" memberValueDatatype="130" unbalanced="0"/>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2" memberValueDatatype="130" unbalanced="0">
      <fieldsUsage count="2">
        <fieldUsage x="-1"/>
        <fieldUsage x="0"/>
      </fieldsUsage>
    </cacheHierarchy>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cacheHierarchy uniqueName="[Measures].[Total Impressions]" caption="Total Impressions" measure="1" displayFolder="" measureGroup="_Analysis" count="0" oneField="1">
      <fieldsUsage count="1">
        <fieldUsage x="1"/>
      </fieldsUsage>
    </cacheHierarchy>
    <cacheHierarchy uniqueName="[Measures].[Total Reach]" caption="Total Reach" measure="1" displayFolder="" measureGroup="_Analysis" count="0" oneField="1">
      <fieldsUsage count="1">
        <fieldUsage x="2"/>
      </fieldsUsage>
    </cacheHierarchy>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cacheHierarchy uniqueName="[Measures].[Engagement_Rate (Impressions)]" caption="Engagement_Rate (Impressions)" measure="1" displayFolder="" measureGroup="social_media_performance_" count="0"/>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cacheHierarchy uniqueName="[Measures].[CPE]" caption="CPE" measure="1" displayFolder="" measureGroup="social_media_performance_" count="0"/>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514583332" backgroundQuery="1" createdVersion="8" refreshedVersion="8" minRefreshableVersion="3" recordCount="0" supportSubquery="1" supportAdvancedDrill="1" xr:uid="{DE8FF647-5770-49A9-A279-82CE44C2B4F4}">
  <cacheSource type="external" connectionId="4"/>
  <cacheFields count="3">
    <cacheField name="[social_media_performance_].[Post_Date (Month)].[Post_Date (Month)]" caption="Post_Date (Month)" numFmtId="0" hierarchy="40"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social_media_performance_].[Post_Date (Month)].&amp;[Jan]"/>
            <x15:cachedUniqueName index="1" name="[social_media_performance_].[Post_Date (Month)].&amp;[Feb]"/>
            <x15:cachedUniqueName index="2" name="[social_media_performance_].[Post_Date (Month)].&amp;[Mar]"/>
            <x15:cachedUniqueName index="3" name="[social_media_performance_].[Post_Date (Month)].&amp;[Apr]"/>
            <x15:cachedUniqueName index="4" name="[social_media_performance_].[Post_Date (Month)].&amp;[May]"/>
            <x15:cachedUniqueName index="5" name="[social_media_performance_].[Post_Date (Month)].&amp;[Jun]"/>
            <x15:cachedUniqueName index="6" name="[social_media_performance_].[Post_Date (Month)].&amp;[Jul]"/>
            <x15:cachedUniqueName index="7" name="[social_media_performance_].[Post_Date (Month)].&amp;[Aug]"/>
            <x15:cachedUniqueName index="8" name="[social_media_performance_].[Post_Date (Month)].&amp;[Sep]"/>
            <x15:cachedUniqueName index="9" name="[social_media_performance_].[Post_Date (Month)].&amp;[Oct]"/>
            <x15:cachedUniqueName index="10" name="[social_media_performance_].[Post_Date (Month)].&amp;[Nov]"/>
            <x15:cachedUniqueName index="11" name="[social_media_performance_].[Post_Date (Month)].&amp;[Dec]"/>
          </x15:cachedUniqueNames>
        </ext>
      </extLst>
    </cacheField>
    <cacheField name="[Measures].[Engagement Rate]" caption="Engagement Rate" numFmtId="0" hierarchy="47" level="32767"/>
    <cacheField name="[social_media_performance_].[Platform].[Platform]" caption="Platform" numFmtId="0" hierarchy="14" level="1">
      <sharedItems containsSemiMixedTypes="0" containsNonDate="0" containsString="0"/>
    </cacheField>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2"/>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0" memberValueDatatype="130" unbalanced="0"/>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2" memberValueDatatype="130" unbalanced="0">
      <fieldsUsage count="2">
        <fieldUsage x="-1"/>
        <fieldUsage x="0"/>
      </fieldsUsage>
    </cacheHierarchy>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oneField="1">
      <fieldsUsage count="1">
        <fieldUsage x="1"/>
      </fieldsUsage>
    </cacheHierarchy>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cacheHierarchy uniqueName="[Measures].[Engagement_Rate (Impressions)]" caption="Engagement_Rate (Impressions)" measure="1" displayFolder="" measureGroup="social_media_performance_" count="0"/>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cacheHierarchy uniqueName="[Measures].[CPE]" caption="CPE" measure="1" displayFolder="" measureGroup="social_media_performance_" count="0"/>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51574074" backgroundQuery="1" createdVersion="8" refreshedVersion="8" minRefreshableVersion="3" recordCount="0" supportSubquery="1" supportAdvancedDrill="1" xr:uid="{D4A4AA4D-5495-44F3-A859-DC6E1A20FF89}">
  <cacheSource type="external" connectionId="4"/>
  <cacheFields count="3">
    <cacheField name="[social_media_performance_].[Post_Date (Month)].[Post_Date (Month)]" caption="Post_Date (Month)" numFmtId="0" hierarchy="40"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social_media_performance_].[Post_Date (Month)].&amp;[Jan]"/>
            <x15:cachedUniqueName index="1" name="[social_media_performance_].[Post_Date (Month)].&amp;[Feb]"/>
            <x15:cachedUniqueName index="2" name="[social_media_performance_].[Post_Date (Month)].&amp;[Mar]"/>
            <x15:cachedUniqueName index="3" name="[social_media_performance_].[Post_Date (Month)].&amp;[Apr]"/>
            <x15:cachedUniqueName index="4" name="[social_media_performance_].[Post_Date (Month)].&amp;[May]"/>
            <x15:cachedUniqueName index="5" name="[social_media_performance_].[Post_Date (Month)].&amp;[Jun]"/>
            <x15:cachedUniqueName index="6" name="[social_media_performance_].[Post_Date (Month)].&amp;[Jul]"/>
            <x15:cachedUniqueName index="7" name="[social_media_performance_].[Post_Date (Month)].&amp;[Aug]"/>
            <x15:cachedUniqueName index="8" name="[social_media_performance_].[Post_Date (Month)].&amp;[Sep]"/>
            <x15:cachedUniqueName index="9" name="[social_media_performance_].[Post_Date (Month)].&amp;[Oct]"/>
            <x15:cachedUniqueName index="10" name="[social_media_performance_].[Post_Date (Month)].&amp;[Nov]"/>
            <x15:cachedUniqueName index="11" name="[social_media_performance_].[Post_Date (Month)].&amp;[Dec]"/>
          </x15:cachedUniqueNames>
        </ext>
      </extLst>
    </cacheField>
    <cacheField name="[Measures].[Total Followers]" caption="Total Followers" numFmtId="0" hierarchy="44" level="32767"/>
    <cacheField name="[social_media_performance_].[Platform].[Platform]" caption="Platform" numFmtId="0" hierarchy="14" level="1">
      <sharedItems containsSemiMixedTypes="0" containsNonDate="0" containsString="0"/>
    </cacheField>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2"/>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0" memberValueDatatype="130" unbalanced="0"/>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2" memberValueDatatype="130" unbalanced="0">
      <fieldsUsage count="2">
        <fieldUsage x="-1"/>
        <fieldUsage x="0"/>
      </fieldsUsage>
    </cacheHierarchy>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oneField="1">
      <fieldsUsage count="1">
        <fieldUsage x="1"/>
      </fieldsUsage>
    </cacheHierarchy>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cacheHierarchy uniqueName="[Measures].[Engagement_Rate (Impressions)]" caption="Engagement_Rate (Impressions)" measure="1" displayFolder="" measureGroup="social_media_performance_" count="0"/>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cacheHierarchy uniqueName="[Measures].[CPE]" caption="CPE" measure="1" displayFolder="" measureGroup="social_media_performance_" count="0"/>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516666664" backgroundQuery="1" createdVersion="8" refreshedVersion="8" minRefreshableVersion="3" recordCount="0" supportSubquery="1" supportAdvancedDrill="1" xr:uid="{4B9BEDD2-00F1-4315-833C-A8DE593A8703}">
  <cacheSource type="external" connectionId="4"/>
  <cacheFields count="4">
    <cacheField name="[social_media_performance_].[Post_Date (Month)].[Post_Date (Month)]" caption="Post_Date (Month)" numFmtId="0" hierarchy="40"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social_media_performance_].[Post_Date (Month)].&amp;[Jan]"/>
            <x15:cachedUniqueName index="1" name="[social_media_performance_].[Post_Date (Month)].&amp;[Feb]"/>
            <x15:cachedUniqueName index="2" name="[social_media_performance_].[Post_Date (Month)].&amp;[Mar]"/>
            <x15:cachedUniqueName index="3" name="[social_media_performance_].[Post_Date (Month)].&amp;[Apr]"/>
            <x15:cachedUniqueName index="4" name="[social_media_performance_].[Post_Date (Month)].&amp;[May]"/>
            <x15:cachedUniqueName index="5" name="[social_media_performance_].[Post_Date (Month)].&amp;[Jun]"/>
            <x15:cachedUniqueName index="6" name="[social_media_performance_].[Post_Date (Month)].&amp;[Jul]"/>
            <x15:cachedUniqueName index="7" name="[social_media_performance_].[Post_Date (Month)].&amp;[Aug]"/>
            <x15:cachedUniqueName index="8" name="[social_media_performance_].[Post_Date (Month)].&amp;[Sep]"/>
            <x15:cachedUniqueName index="9" name="[social_media_performance_].[Post_Date (Month)].&amp;[Oct]"/>
            <x15:cachedUniqueName index="10" name="[social_media_performance_].[Post_Date (Month)].&amp;[Nov]"/>
            <x15:cachedUniqueName index="11" name="[social_media_performance_].[Post_Date (Month)].&amp;[Dec]"/>
          </x15:cachedUniqueNames>
        </ext>
      </extLst>
    </cacheField>
    <cacheField name="[Measures].[Engagement Rate]" caption="Engagement Rate" numFmtId="0" hierarchy="47" level="32767"/>
    <cacheField name="[Measures].[Avg Engagement Global]" caption="Avg Engagement Global" numFmtId="0" hierarchy="66" level="32767"/>
    <cacheField name="[social_media_performance_].[Platform].[Platform]" caption="Platform" numFmtId="0" hierarchy="14" level="1">
      <sharedItems containsSemiMixedTypes="0" containsNonDate="0" containsString="0"/>
    </cacheField>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3"/>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0" memberValueDatatype="130" unbalanced="0"/>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2" memberValueDatatype="130" unbalanced="0">
      <fieldsUsage count="2">
        <fieldUsage x="-1"/>
        <fieldUsage x="0"/>
      </fieldsUsage>
    </cacheHierarchy>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oneField="1">
      <fieldsUsage count="1">
        <fieldUsage x="1"/>
      </fieldsUsage>
    </cacheHierarchy>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oneField="1">
      <fieldsUsage count="1">
        <fieldUsage x="2"/>
      </fieldsUsage>
    </cacheHierarchy>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cacheHierarchy uniqueName="[Measures].[Engagement_Rate (Impressions)]" caption="Engagement_Rate (Impressions)" measure="1" displayFolder="" measureGroup="social_media_performance_" count="0"/>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cacheHierarchy uniqueName="[Measures].[CPE]" caption="CPE" measure="1" displayFolder="" measureGroup="social_media_performance_" count="0"/>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517708334" backgroundQuery="1" createdVersion="8" refreshedVersion="8" minRefreshableVersion="3" recordCount="0" supportSubquery="1" supportAdvancedDrill="1" xr:uid="{E7319787-DDFF-4631-894A-77731C0AA848}">
  <cacheSource type="external" connectionId="4"/>
  <cacheFields count="5">
    <cacheField name="[Measures].[Sum of Likes]" caption="Sum of Likes" numFmtId="0" hierarchy="103" level="32767"/>
    <cacheField name="[Measures].[Sum of Comments]" caption="Sum of Comments" numFmtId="0" hierarchy="104" level="32767"/>
    <cacheField name="[Measures].[Sum of Shares]" caption="Sum of Shares" numFmtId="0" hierarchy="105" level="32767"/>
    <cacheField name="[Measures].[Sum of Saves]" caption="Sum of Saves" numFmtId="0" hierarchy="106" level="32767"/>
    <cacheField name="[social_media_performance_].[Platform].[Platform]" caption="Platform" numFmtId="0" hierarchy="14" level="1">
      <sharedItems containsSemiMixedTypes="0" containsNonDate="0" containsString="0"/>
    </cacheField>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4"/>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0" memberValueDatatype="130" unbalanced="0"/>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0" memberValueDatatype="130" unbalanced="0"/>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cacheHierarchy uniqueName="[Measures].[Engagement_Rate (Impressions)]" caption="Engagement_Rate (Impressions)" measure="1" displayFolder="" measureGroup="social_media_performance_" count="0"/>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cacheHierarchy uniqueName="[Measures].[CPE]" caption="CPE" measure="1" displayFolder="" measureGroup="social_media_performance_" count="0"/>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oneField="1" hidden="1">
      <fieldsUsage count="1">
        <fieldUsage x="3"/>
      </fieldsUsage>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518865742" backgroundQuery="1" createdVersion="8" refreshedVersion="8" minRefreshableVersion="3" recordCount="0" supportSubquery="1" supportAdvancedDrill="1" xr:uid="{50799A86-9AA4-4331-9A18-2708AC382231}">
  <cacheSource type="external" connectionId="4"/>
  <cacheFields count="4">
    <cacheField name="[Measures].[Monthly summary]" caption="Monthly summary" numFmtId="0" hierarchy="67" level="32767"/>
    <cacheField name="[Measures].[Platform Media Insights]" caption="Platform Media Insights" numFmtId="0" hierarchy="68" level="32767"/>
    <cacheField name="[Measures].[Strategic Summary]" caption="Strategic Summary" numFmtId="0" hierarchy="69" level="32767"/>
    <cacheField name="[social_media_performance_].[Platform].[Platform]" caption="Platform" numFmtId="0" hierarchy="14" level="1">
      <sharedItems containsSemiMixedTypes="0" containsNonDate="0" containsString="0"/>
    </cacheField>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3"/>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0" memberValueDatatype="130" unbalanced="0"/>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0" memberValueDatatype="130" unbalanced="0"/>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oneField="1">
      <fieldsUsage count="1">
        <fieldUsage x="0"/>
      </fieldsUsage>
    </cacheHierarchy>
    <cacheHierarchy uniqueName="[Measures].[Platform Media Insights]" caption="Platform Media Insights" measure="1" displayFolder="" measureGroup="_Analysis" count="0" oneField="1">
      <fieldsUsage count="1">
        <fieldUsage x="1"/>
      </fieldsUsage>
    </cacheHierarchy>
    <cacheHierarchy uniqueName="[Measures].[Strategic Summary]" caption="Strategic Summary" measure="1" displayFolder="" measureGroup="_Analysis" count="0" oneField="1">
      <fieldsUsage count="1">
        <fieldUsage x="2"/>
      </fieldsUsage>
    </cacheHierarchy>
    <cacheHierarchy uniqueName="[Measures].[Total_Post]" caption="Total_Post" measure="1" displayFolder="" measureGroup="social_media_performance_" count="0"/>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cacheHierarchy uniqueName="[Measures].[Engagement_Rate (Impressions)]" caption="Engagement_Rate (Impressions)" measure="1" displayFolder="" measureGroup="social_media_performance_" count="0"/>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cacheHierarchy uniqueName="[Measures].[CPE]" caption="CPE" measure="1" displayFolder="" measureGroup="social_media_performance_" count="0"/>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519791666" backgroundQuery="1" createdVersion="8" refreshedVersion="8" minRefreshableVersion="3" recordCount="0" supportSubquery="1" supportAdvancedDrill="1" xr:uid="{4D97B59B-A25A-4BE7-9BA9-6C7A8DC719BD}">
  <cacheSource type="external" connectionId="4"/>
  <cacheFields count="8">
    <cacheField name="[social_media_performance_].[Post_ID].[Post_ID]" caption="Post_ID" numFmtId="0" hierarchy="10" level="1">
      <sharedItems count="11">
        <s v="POST_0003"/>
        <s v="POST_0057"/>
        <s v="POST_0060"/>
        <s v="POST_0106"/>
        <s v="POST_0120"/>
        <s v="POST_0138"/>
        <s v="POST_0147"/>
        <s v="POST_0151"/>
        <s v="POST_0236"/>
        <s v="POST_0370"/>
        <s v="POST_0415"/>
      </sharedItems>
      <extLst>
        <ext xmlns:x15="http://schemas.microsoft.com/office/spreadsheetml/2010/11/main" uri="{4F2E5C28-24EA-4eb8-9CBF-B6C8F9C3D259}">
          <x15:cachedUniqueNames>
            <x15:cachedUniqueName index="0" name="[social_media_performance_].[Post_ID].&amp;[POST_0003]"/>
            <x15:cachedUniqueName index="1" name="[social_media_performance_].[Post_ID].&amp;[POST_0057]"/>
            <x15:cachedUniqueName index="2" name="[social_media_performance_].[Post_ID].&amp;[POST_0060]"/>
            <x15:cachedUniqueName index="3" name="[social_media_performance_].[Post_ID].&amp;[POST_0106]"/>
            <x15:cachedUniqueName index="4" name="[social_media_performance_].[Post_ID].&amp;[POST_0120]"/>
            <x15:cachedUniqueName index="5" name="[social_media_performance_].[Post_ID].&amp;[POST_0138]"/>
            <x15:cachedUniqueName index="6" name="[social_media_performance_].[Post_ID].&amp;[POST_0147]"/>
            <x15:cachedUniqueName index="7" name="[social_media_performance_].[Post_ID].&amp;[POST_0151]"/>
            <x15:cachedUniqueName index="8" name="[social_media_performance_].[Post_ID].&amp;[POST_0236]"/>
            <x15:cachedUniqueName index="9" name="[social_media_performance_].[Post_ID].&amp;[POST_0370]"/>
            <x15:cachedUniqueName index="10" name="[social_media_performance_].[Post_ID].&amp;[POST_0415]"/>
          </x15:cachedUniqueNames>
        </ext>
      </extLst>
    </cacheField>
    <cacheField name="[social_media_performance_].[IS_Viral].[IS_Viral]" caption="IS_Viral" numFmtId="0" hierarchy="35" level="1">
      <sharedItems containsSemiMixedTypes="0" containsNonDate="0" containsString="0"/>
    </cacheField>
    <cacheField name="[Measures].[Viral_flag]" caption="Viral_flag" numFmtId="0" hierarchy="62" level="32767"/>
    <cacheField name="[Measures].[Post_Platform]" caption="Post_Platform" numFmtId="0" hierarchy="63" level="32767"/>
    <cacheField name="[Measures].[Content_type]" caption="Content_type" numFmtId="0" hierarchy="64" level="32767"/>
    <cacheField name="[Measures].[Boosted]" caption="Boosted" numFmtId="0" hierarchy="65" level="32767"/>
    <cacheField name="[Measures].[Total Engagement]" caption="Total Engagement" numFmtId="0" hierarchy="43" level="32767"/>
    <cacheField name="[social_media_performance_].[Platform].[Platform]" caption="Platform" numFmtId="0" hierarchy="14" level="1">
      <sharedItems containsSemiMixedTypes="0" containsNonDate="0" containsString="0"/>
    </cacheField>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2" memberValueDatatype="130" unbalanced="0">
      <fieldsUsage count="2">
        <fieldUsage x="-1"/>
        <fieldUsage x="0"/>
      </fieldsUsage>
    </cacheHierarchy>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7"/>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2" memberValueDatatype="130" unbalanced="0">
      <fieldsUsage count="2">
        <fieldUsage x="-1"/>
        <fieldUsage x="1"/>
      </fieldsUsage>
    </cacheHierarchy>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0" memberValueDatatype="130" unbalanced="0"/>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oneField="1">
      <fieldsUsage count="1">
        <fieldUsage x="6"/>
      </fieldsUsage>
    </cacheHierarchy>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oneField="1">
      <fieldsUsage count="1">
        <fieldUsage x="2"/>
      </fieldsUsage>
    </cacheHierarchy>
    <cacheHierarchy uniqueName="[Measures].[Post_Platform]" caption="Post_Platform" measure="1" displayFolder="" measureGroup="_Analysis" count="0" oneField="1">
      <fieldsUsage count="1">
        <fieldUsage x="3"/>
      </fieldsUsage>
    </cacheHierarchy>
    <cacheHierarchy uniqueName="[Measures].[Content_type]" caption="Content_type" measure="1" displayFolder="" measureGroup="_Analysis" count="0" oneField="1">
      <fieldsUsage count="1">
        <fieldUsage x="4"/>
      </fieldsUsage>
    </cacheHierarchy>
    <cacheHierarchy uniqueName="[Measures].[Boosted]" caption="Boosted" measure="1" displayFolder="" measureGroup="_Analysis" count="0" oneField="1">
      <fieldsUsage count="1">
        <fieldUsage x="5"/>
      </fieldsUsage>
    </cacheHierarchy>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cacheHierarchy uniqueName="[Measures].[Engagement_Rate (Impressions)]" caption="Engagement_Rate (Impressions)" measure="1" displayFolder="" measureGroup="social_media_performance_" count="0"/>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cacheHierarchy uniqueName="[Measures].[CPE]" caption="CPE" measure="1" displayFolder="" measureGroup="social_media_performance_" count="0"/>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520833336" backgroundQuery="1" createdVersion="8" refreshedVersion="8" minRefreshableVersion="3" recordCount="0" supportSubquery="1" supportAdvancedDrill="1" xr:uid="{767C75D0-23D4-4A15-AE85-96F60B2D3C5A}">
  <cacheSource type="external" connectionId="4"/>
  <cacheFields count="4">
    <cacheField name="[social_media_performance_].[IS_Viral].[IS_Viral]" caption="IS_Viral" numFmtId="0" hierarchy="35" level="1">
      <sharedItems containsSemiMixedTypes="0" containsNonDate="0" containsString="0"/>
    </cacheField>
    <cacheField name="[Measures].[Engagement Rate]" caption="Engagement Rate" numFmtId="0" hierarchy="47" level="32767"/>
    <cacheField name="[social_media_performance_].[Platform].[Platform]" caption="Platform" numFmtId="0" hierarchy="14" level="1">
      <sharedItems count="4">
        <s v="Facebook"/>
        <s v="Instagram"/>
        <s v="TikTok"/>
        <s v="Twitter/X"/>
      </sharedItems>
      <extLst>
        <ext xmlns:x15="http://schemas.microsoft.com/office/spreadsheetml/2010/11/main" uri="{4F2E5C28-24EA-4eb8-9CBF-B6C8F9C3D259}">
          <x15:cachedUniqueNames>
            <x15:cachedUniqueName index="0" name="[social_media_performance_].[Platform].&amp;[Facebook]"/>
            <x15:cachedUniqueName index="1" name="[social_media_performance_].[Platform].&amp;[Instagram]"/>
            <x15:cachedUniqueName index="2" name="[social_media_performance_].[Platform].&amp;[TikTok]"/>
            <x15:cachedUniqueName index="3" name="[social_media_performance_].[Platform].&amp;[Twitter/X]"/>
          </x15:cachedUniqueNames>
        </ext>
      </extLst>
    </cacheField>
    <cacheField name="[social_media_performance_].[Content_Type].[Content_Type]" caption="Content_Type" numFmtId="0" hierarchy="15" level="1">
      <sharedItems count="4">
        <s v="Carousel"/>
        <s v="Image"/>
        <s v="Text"/>
        <s v="Video"/>
      </sharedItems>
      <extLst>
        <ext xmlns:x15="http://schemas.microsoft.com/office/spreadsheetml/2010/11/main" uri="{4F2E5C28-24EA-4eb8-9CBF-B6C8F9C3D259}">
          <x15:cachedUniqueNames>
            <x15:cachedUniqueName index="0" name="[social_media_performance_].[Content_Type].&amp;[Carousel]"/>
            <x15:cachedUniqueName index="1" name="[social_media_performance_].[Content_Type].&amp;[Image]"/>
            <x15:cachedUniqueName index="2" name="[social_media_performance_].[Content_Type].&amp;[Text]"/>
            <x15:cachedUniqueName index="3" name="[social_media_performance_].[Content_Type].&amp;[Video]"/>
          </x15:cachedUniqueNames>
        </ext>
      </extLst>
    </cacheField>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2"/>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fieldsUsage count="2">
        <fieldUsage x="-1"/>
        <fieldUsage x="3"/>
      </fieldsUsage>
    </cacheHierarchy>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2" memberValueDatatype="130" unbalanced="0">
      <fieldsUsage count="2">
        <fieldUsage x="-1"/>
        <fieldUsage x="0"/>
      </fieldsUsage>
    </cacheHierarchy>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0" memberValueDatatype="130" unbalanced="0"/>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oneField="1">
      <fieldsUsage count="1">
        <fieldUsage x="1"/>
      </fieldsUsage>
    </cacheHierarchy>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cacheHierarchy uniqueName="[Measures].[Engagement_Rate (Impressions)]" caption="Engagement_Rate (Impressions)" measure="1" displayFolder="" measureGroup="social_media_performance_" count="0"/>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cacheHierarchy uniqueName="[Measures].[CPE]" caption="CPE" measure="1" displayFolder="" measureGroup="social_media_performance_" count="0"/>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80.967521180559" createdVersion="5" refreshedVersion="8" minRefreshableVersion="3" recordCount="0" supportSubquery="1" supportAdvancedDrill="1" xr:uid="{1D7B4C73-F2F9-4B1B-A752-07BABA6D8B43}">
  <cacheSource type="external" connectionId="4"/>
  <cacheFields count="1">
    <cacheField name="[social_media_performance_].[Platform].[Platform]" caption="Platform" numFmtId="0" hierarchy="14" level="1">
      <sharedItems containsSemiMixedTypes="0" containsNonDate="0" containsString="0"/>
    </cacheField>
  </cacheFields>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fieldsUsage count="2">
        <fieldUsage x="-1"/>
        <fieldUsage x="0"/>
      </fieldsUsage>
    </cacheHierarchy>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0" memberValueDatatype="130" unbalanced="0"/>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0" memberValueDatatype="130" unbalanced="0"/>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cacheHierarchy uniqueName="[Measures].[Engagement_Rate (Impressions)]" caption="Engagement_Rate (Impressions)" measure="1" displayFolder="" measureGroup="social_media_performance_" count="0"/>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cacheHierarchy uniqueName="[Measures].[CPE]" caption="CPE" measure="1" displayFolder="" measureGroup="social_media_performance_" count="0"/>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dimensions count="4">
    <dimension name="_Analysis" uniqueName="[_Analysis]" caption="_Analysis"/>
    <dimension name="Calendar" uniqueName="[Calendar]" caption="Calendar"/>
    <dimension measure="1" name="Measures" uniqueName="[Measures]" caption="Measures"/>
    <dimension name="social_media_performance_" uniqueName="[social_media_performance_]" caption="social_media_performance_"/>
  </dimensions>
  <measureGroups count="3">
    <measureGroup name="_Analysis" caption="_Analysis"/>
    <measureGroup name="Calendar" caption="Calendar"/>
    <measureGroup name="social_media_performance_" caption="social_media_performance_"/>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wakalt Lawal" refreshedDate="46165.697849999997" createdVersion="3" refreshedVersion="8" minRefreshableVersion="3" recordCount="0" supportSubquery="1" supportAdvancedDrill="1" xr:uid="{9254F19A-8DBA-4A24-A173-113DA4521033}">
  <cacheSource type="external" connectionId="4">
    <extLst>
      <ext xmlns:x14="http://schemas.microsoft.com/office/spreadsheetml/2009/9/main" uri="{F057638F-6D5F-4e77-A914-E7F072B9BCA8}">
        <x14:sourceConnection name="ThisWorkbookDataModel"/>
      </ext>
    </extLst>
  </cacheSource>
  <cacheFields count="0"/>
  <cacheHierarchies count="115">
    <cacheHierarchy uniqueName="[_Analysis].[F1]" caption="F1" attribute="1" defaultMemberUniqueName="[_Analysis].[F1].[All]" allUniqueName="[_Analysis].[F1].[All]" dimensionUniqueName="[_Analysi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social_media_performance_].[Post_ID]" caption="Post_ID" attribute="1" defaultMemberUniqueName="[social_media_performance_].[Post_ID].[All]" allUniqueName="[social_media_performance_].[Post_ID].[All]" dimensionUniqueName="[social_media_performance_]" displayFolder="" count="0" memberValueDatatype="130" unbalanced="0"/>
    <cacheHierarchy uniqueName="[social_media_performance_].[Post_Date]" caption="Post_Date" attribute="1" time="1" defaultMemberUniqueName="[social_media_performance_].[Post_Date].[All]" allUniqueName="[social_media_performance_].[Post_Date].[All]" dimensionUniqueName="[social_media_performance_]" displayFolder="" count="0" memberValueDatatype="7" unbalanced="0"/>
    <cacheHierarchy uniqueName="[social_media_performance_].[Post_Time]" caption="Post_Time" attribute="1" time="1" defaultMemberUniqueName="[social_media_performance_].[Post_Time].[All]" allUniqueName="[social_media_performance_].[Post_Time].[All]" dimensionUniqueName="[social_media_performance_]" displayFolder="" count="0" memberValueDatatype="7" unbalanced="0"/>
    <cacheHierarchy uniqueName="[social_media_performance_].[Post_Time_Slot]" caption="Post_Time_Slot" attribute="1" defaultMemberUniqueName="[social_media_performance_].[Post_Time_Slot].[All]" allUniqueName="[social_media_performance_].[Post_Time_Slot].[All]" dimensionUniqueName="[social_media_performance_]" displayFolder="" count="0" memberValueDatatype="130" unbalanced="0"/>
    <cacheHierarchy uniqueName="[social_media_performance_].[Platform]" caption="Platform" attribute="1" defaultMemberUniqueName="[social_media_performance_].[Platform].[All]" allUniqueName="[social_media_performance_].[Platform].[All]" dimensionUniqueName="[social_media_performance_]" displayFolder="" count="2" memberValueDatatype="130" unbalanced="0"/>
    <cacheHierarchy uniqueName="[social_media_performance_].[Content_Type]" caption="Content_Type" attribute="1" defaultMemberUniqueName="[social_media_performance_].[Content_Type].[All]" allUniqueName="[social_media_performance_].[Content_Type].[All]" dimensionUniqueName="[social_media_performance_]" displayFolder="" count="2" memberValueDatatype="130" unbalanced="0"/>
    <cacheHierarchy uniqueName="[social_media_performance_].[Campaign]" caption="Campaign" attribute="1" defaultMemberUniqueName="[social_media_performance_].[Campaign].[All]" allUniqueName="[social_media_performance_].[Campaign].[All]" dimensionUniqueName="[social_media_performance_]" displayFolder="" count="2" memberValueDatatype="130" unbalanced="0"/>
    <cacheHierarchy uniqueName="[social_media_performance_].[Is_Boosted]" caption="Is_Boosted" attribute="1" defaultMemberUniqueName="[social_media_performance_].[Is_Boosted].[All]" allUniqueName="[social_media_performance_].[Is_Boosted].[All]" dimensionUniqueName="[social_media_performance_]" displayFolder="" count="2" memberValueDatatype="130" unbalanced="0"/>
    <cacheHierarchy uniqueName="[social_media_performance_].[Has_Link]" caption="Has_Link" attribute="1" defaultMemberUniqueName="[social_media_performance_].[Has_Link].[All]" allUniqueName="[social_media_performance_].[Has_Link].[All]" dimensionUniqueName="[social_media_performance_]" displayFolder="" count="0" memberValueDatatype="130" unbalanced="0"/>
    <cacheHierarchy uniqueName="[social_media_performance_].[Hashtags_Count]" caption="Hashtags_Count" attribute="1" defaultMemberUniqueName="[social_media_performance_].[Hashtags_Count].[All]" allUniqueName="[social_media_performance_].[Hashtags_Count].[All]" dimensionUniqueName="[social_media_performance_]" displayFolder="" count="0" memberValueDatatype="20" unbalanced="0"/>
    <cacheHierarchy uniqueName="[social_media_performance_].[Video_Duration_Sec]" caption="Video_Duration_Sec" attribute="1" defaultMemberUniqueName="[social_media_performance_].[Video_Duration_Sec].[All]" allUniqueName="[social_media_performance_].[Video_Duration_Sec].[All]" dimensionUniqueName="[social_media_performance_]" displayFolder="" count="0" memberValueDatatype="20" unbalanced="0"/>
    <cacheHierarchy uniqueName="[social_media_performance_].[Image_Count]" caption="Image_Count" attribute="1" defaultMemberUniqueName="[social_media_performance_].[Image_Count].[All]" allUniqueName="[social_media_performance_].[Image_Count].[All]" dimensionUniqueName="[social_media_performance_]" displayFolder="" count="0" memberValueDatatype="20" unbalanced="0"/>
    <cacheHierarchy uniqueName="[social_media_performance_].[Caption_Length]" caption="Caption_Length" attribute="1" defaultMemberUniqueName="[social_media_performance_].[Caption_Length].[All]" allUniqueName="[social_media_performance_].[Caption_Length].[All]" dimensionUniqueName="[social_media_performance_]" displayFolder="" count="0" memberValueDatatype="20" unbalanced="0"/>
    <cacheHierarchy uniqueName="[social_media_performance_].[Production_Cost]" caption="Production_Cost" attribute="1" defaultMemberUniqueName="[social_media_performance_].[Production_Cost].[All]" allUniqueName="[social_media_performance_].[Production_Cost].[All]" dimensionUniqueName="[social_media_performance_]" displayFolder="" count="0" memberValueDatatype="20" unbalanced="0"/>
    <cacheHierarchy uniqueName="[social_media_performance_].[Promotion_Budget]" caption="Promotion_Budget" attribute="1" defaultMemberUniqueName="[social_media_performance_].[Promotion_Budget].[All]" allUniqueName="[social_media_performance_].[Promotion_Budget].[All]" dimensionUniqueName="[social_media_performance_]" displayFolder="" count="0" memberValueDatatype="20" unbalanced="0"/>
    <cacheHierarchy uniqueName="[social_media_performance_].[Reach]" caption="Reach" attribute="1" defaultMemberUniqueName="[social_media_performance_].[Reach].[All]" allUniqueName="[social_media_performance_].[Reach].[All]" dimensionUniqueName="[social_media_performance_]" displayFolder="" count="0" memberValueDatatype="20" unbalanced="0"/>
    <cacheHierarchy uniqueName="[social_media_performance_].[Frequency]" caption="Frequency" attribute="1" defaultMemberUniqueName="[social_media_performance_].[Frequency].[All]" allUniqueName="[social_media_performance_].[Frequency].[All]" dimensionUniqueName="[social_media_performance_]" displayFolder="" count="0" memberValueDatatype="5" unbalanced="0"/>
    <cacheHierarchy uniqueName="[social_media_performance_].[Impressions]" caption="Impressions" attribute="1" defaultMemberUniqueName="[social_media_performance_].[Impressions].[All]" allUniqueName="[social_media_performance_].[Impressions].[All]" dimensionUniqueName="[social_media_performance_]" displayFolder="" count="0" memberValueDatatype="20" unbalanced="0"/>
    <cacheHierarchy uniqueName="[social_media_performance_].[Likes]" caption="Likes" attribute="1" defaultMemberUniqueName="[social_media_performance_].[Likes].[All]" allUniqueName="[social_media_performance_].[Likes].[All]" dimensionUniqueName="[social_media_performance_]" displayFolder="" count="0" memberValueDatatype="20" unbalanced="0"/>
    <cacheHierarchy uniqueName="[social_media_performance_].[Comments]" caption="Comments" attribute="1" defaultMemberUniqueName="[social_media_performance_].[Comments].[All]" allUniqueName="[social_media_performance_].[Comments].[All]" dimensionUniqueName="[social_media_performance_]" displayFolder="" count="0" memberValueDatatype="20" unbalanced="0"/>
    <cacheHierarchy uniqueName="[social_media_performance_].[Shares]" caption="Shares" attribute="1" defaultMemberUniqueName="[social_media_performance_].[Shares].[All]" allUniqueName="[social_media_performance_].[Shares].[All]" dimensionUniqueName="[social_media_performance_]" displayFolder="" count="0" memberValueDatatype="20" unbalanced="0"/>
    <cacheHierarchy uniqueName="[social_media_performance_].[Saves]" caption="Saves" attribute="1" defaultMemberUniqueName="[social_media_performance_].[Saves].[All]" allUniqueName="[social_media_performance_].[Saves].[All]" dimensionUniqueName="[social_media_performance_]" displayFolder="" count="0" memberValueDatatype="20" unbalanced="0"/>
    <cacheHierarchy uniqueName="[social_media_performance_].[Link_Clicks]" caption="Link_Clicks" attribute="1" defaultMemberUniqueName="[social_media_performance_].[Link_Clicks].[All]" allUniqueName="[social_media_performance_].[Link_Clicks].[All]" dimensionUniqueName="[social_media_performance_]" displayFolder="" count="0" memberValueDatatype="20" unbalanced="0"/>
    <cacheHierarchy uniqueName="[social_media_performance_].[Followers_Gained]" caption="Followers_Gained" attribute="1" defaultMemberUniqueName="[social_media_performance_].[Followers_Gained].[All]" allUniqueName="[social_media_performance_].[Followers_Gained].[All]" dimensionUniqueName="[social_media_performance_]" displayFolder="" count="0" memberValueDatatype="20" unbalanced="0"/>
    <cacheHierarchy uniqueName="[social_media_performance_].[Engagement]" caption="Engagement" attribute="1" defaultMemberUniqueName="[social_media_performance_].[Engagement].[All]" allUniqueName="[social_media_performance_].[Engagement].[All]" dimensionUniqueName="[social_media_performance_]" displayFolder="" count="0" memberValueDatatype="20" unbalanced="0"/>
    <cacheHierarchy uniqueName="[social_media_performance_].[IS_Viral]" caption="IS_Viral" attribute="1" defaultMemberUniqueName="[social_media_performance_].[IS_Viral].[All]" allUniqueName="[social_media_performance_].[IS_Viral].[All]" dimensionUniqueName="[social_media_performance_]" displayFolder="" count="0" memberValueDatatype="130" unbalanced="0"/>
    <cacheHierarchy uniqueName="[social_media_performance_].[Post_Time (Hour)]" caption="Post_Time (Hour)" attribute="1" defaultMemberUniqueName="[social_media_performance_].[Post_Time (Hour)].[All]" allUniqueName="[social_media_performance_].[Post_Time (Hour)].[All]" dimensionUniqueName="[social_media_performance_]" displayFolder="" count="0" memberValueDatatype="130" unbalanced="0"/>
    <cacheHierarchy uniqueName="[social_media_performance_].[Post_Time (Minute)]" caption="Post_Time (Minute)" attribute="1" defaultMemberUniqueName="[social_media_performance_].[Post_Time (Minute)].[All]" allUniqueName="[social_media_performance_].[Post_Time (Minute)].[All]" dimensionUniqueName="[social_media_performance_]" displayFolder="" count="0" memberValueDatatype="130" unbalanced="0"/>
    <cacheHierarchy uniqueName="[social_media_performance_].[Post_Date (Year)]" caption="Post_Date (Year)" attribute="1" defaultMemberUniqueName="[social_media_performance_].[Post_Date (Year)].[All]" allUniqueName="[social_media_performance_].[Post_Date (Year)].[All]" dimensionUniqueName="[social_media_performance_]" displayFolder="" count="0" memberValueDatatype="130" unbalanced="0"/>
    <cacheHierarchy uniqueName="[social_media_performance_].[Post_Date (Quarter)]" caption="Post_Date (Quarter)" attribute="1" defaultMemberUniqueName="[social_media_performance_].[Post_Date (Quarter)].[All]" allUniqueName="[social_media_performance_].[Post_Date (Quarter)].[All]" dimensionUniqueName="[social_media_performance_]" displayFolder="" count="0" memberValueDatatype="130" unbalanced="0"/>
    <cacheHierarchy uniqueName="[social_media_performance_].[Post_Date (Month)]" caption="Post_Date (Month)" attribute="1" defaultMemberUniqueName="[social_media_performance_].[Post_Date (Month)].[All]" allUniqueName="[social_media_performance_].[Post_Date (Month)].[All]" dimensionUniqueName="[social_media_performance_]" displayFolder="" count="0" memberValueDatatype="130" unbalanced="0"/>
    <cacheHierarchy uniqueName="[social_media_performance_].[Post_Date (Month Index)]" caption="Post_Date (Month Index)" attribute="1" defaultMemberUniqueName="[social_media_performance_].[Post_Date (Month Index)].[All]" allUniqueName="[social_media_performance_].[Post_Date (Month Index)].[All]" dimensionUniqueName="[social_media_performance_]" displayFolder="" count="0" memberValueDatatype="20" unbalanced="0" hidden="1"/>
    <cacheHierarchy uniqueName="[Measures].[Total Posts]" caption="Total Posts" measure="1" displayFolder="" measureGroup="_Analysis" count="0"/>
    <cacheHierarchy uniqueName="[Measures].[Total Engagement]" caption="Total Engagement" measure="1" displayFolder="" measureGroup="_Analysis" count="0"/>
    <cacheHierarchy uniqueName="[Measures].[Total Followers]" caption="Total Followers" measure="1" displayFolder="" measureGroup="_Analysis" count="0"/>
    <cacheHierarchy uniqueName="[Measures].[Total Impressions]" caption="Total Impressions" measure="1" displayFolder="" measureGroup="_Analysis" count="0"/>
    <cacheHierarchy uniqueName="[Measures].[Total Reach]" caption="Total Reach" measure="1" displayFolder="" measureGroup="_Analysis" count="0"/>
    <cacheHierarchy uniqueName="[Measures].[Engagement Rate]" caption="Engagement Rate" measure="1" displayFolder="" measureGroup="_Analysis" count="0"/>
    <cacheHierarchy uniqueName="[Measures].[Total Cost]" caption="Total Cost" measure="1" displayFolder="" measureGroup="_Analysis" count="0"/>
    <cacheHierarchy uniqueName="[Measures].[Avg Engagement]" caption="Avg Engagement" measure="1" displayFolder="" measureGroup="_Analysis" count="0"/>
    <cacheHierarchy uniqueName="[Measures].[Like %]" caption="Like %" measure="1" displayFolder="" measureGroup="_Analysis" count="0"/>
    <cacheHierarchy uniqueName="[Measures].[Comments %]" caption="Comments %" measure="1" displayFolder="" measureGroup="_Analysis" count="0"/>
    <cacheHierarchy uniqueName="[Measures].[Shares %]" caption="Shares %" measure="1" displayFolder="" measureGroup="_Analysis" count="0"/>
    <cacheHierarchy uniqueName="[Measures].[Saves %]" caption="Saves %" measure="1" displayFolder="" measureGroup="_Analysis" count="0"/>
    <cacheHierarchy uniqueName="[Measures].[EQS]" caption="EQS" measure="1" displayFolder="" measureGroup="_Analysis" count="0"/>
    <cacheHierarchy uniqueName="[Measures].[Follower Conversion]" caption="Follower Conversion" measure="1" displayFolder="" measureGroup="_Analysis" count="0"/>
    <cacheHierarchy uniqueName="[Measures].[Cost Per Engagement]" caption="Cost Per Engagement" measure="1" displayFolder="" measureGroup="_Analysis" count="0"/>
    <cacheHierarchy uniqueName="[Measures].[CPM]" caption="CPM" measure="1" displayFolder="" measureGroup="_Analysis" count="0"/>
    <cacheHierarchy uniqueName="[Measures].[Cost Per Follower]" caption="Cost Per Follower" measure="1" displayFolder="" measureGroup="_Analysis" count="0"/>
    <cacheHierarchy uniqueName="[Measures].[CTR]" caption="CTR" measure="1" displayFolder="" measureGroup="_Analysis" count="0"/>
    <cacheHierarchy uniqueName="[Measures].[ROI Engagement]" caption="ROI Engagement" measure="1" displayFolder="" measureGroup="_Analysis" count="0"/>
    <cacheHierarchy uniqueName="[Measures].[AVG Reach]" caption="AVG Reach" measure="1" displayFolder="" measureGroup="_Analysis" count="0"/>
    <cacheHierarchy uniqueName="[Measures].[Viral_flag]" caption="Viral_flag" measure="1" displayFolder="" measureGroup="_Analysis" count="0"/>
    <cacheHierarchy uniqueName="[Measures].[Post_Platform]" caption="Post_Platform" measure="1" displayFolder="" measureGroup="_Analysis" count="0"/>
    <cacheHierarchy uniqueName="[Measures].[Content_type]" caption="Content_type" measure="1" displayFolder="" measureGroup="_Analysis" count="0"/>
    <cacheHierarchy uniqueName="[Measures].[Boosted]" caption="Boosted" measure="1" displayFolder="" measureGroup="_Analysis" count="0"/>
    <cacheHierarchy uniqueName="[Measures].[Avg Engagement Global]" caption="Avg Engagement Global" measure="1" displayFolder="" measureGroup="_Analysis" count="0"/>
    <cacheHierarchy uniqueName="[Measures].[Monthly summary]" caption="Monthly summary" measure="1" displayFolder="" measureGroup="_Analysis" count="0"/>
    <cacheHierarchy uniqueName="[Measures].[Platform Media Insights]" caption="Platform Media Insights" measure="1" displayFolder="" measureGroup="_Analysis" count="0"/>
    <cacheHierarchy uniqueName="[Measures].[Strategic Summary]" caption="Strategic Summary" measure="1" displayFolder="" measureGroup="_Analysis" count="0"/>
    <cacheHierarchy uniqueName="[Measures].[Total_Post]" caption="Total_Post" measure="1" displayFolder="" measureGroup="social_media_performance_" count="0"/>
    <cacheHierarchy uniqueName="[Measures].[Total_Engagements]" caption="Total_Engagements" measure="1" displayFolder="" measureGroup="social_media_performance_" count="0"/>
    <cacheHierarchy uniqueName="[Measures].[Total_Engagement]" caption="Total_Engagement" measure="1" displayFolder="" measureGroup="social_media_performance_" count="0"/>
    <cacheHierarchy uniqueName="[Measures].[Total_Impressions]" caption="Total_Impressions" measure="1" displayFolder="" measureGroup="social_media_performance_" count="0"/>
    <cacheHierarchy uniqueName="[Measures].[Total_Reach]" caption="Total_Reach" measure="1" displayFolder="" measureGroup="social_media_performance_" count="0"/>
    <cacheHierarchy uniqueName="[Measures].[Total_Followers]" caption="Total_Followers" measure="1" displayFolder="" measureGroup="social_media_performance_" count="0"/>
    <cacheHierarchy uniqueName="[Measures].[Engagement_rate(Reach)]" caption="Engagement_rate(Reach)" measure="1" displayFolder="" measureGroup="social_media_performance_" count="0"/>
    <cacheHierarchy uniqueName="[Measures].[Engagement_Rate (Impressions)]" caption="Engagement_Rate (Impressions)" measure="1" displayFolder="" measureGroup="social_media_performance_" count="0"/>
    <cacheHierarchy uniqueName="[Measures].[Avg_Engagement]" caption="Avg_Engagement" measure="1" displayFolder="" measureGroup="social_media_performance_" count="0"/>
    <cacheHierarchy uniqueName="[Measures].[Like%]" caption="Like%" measure="1" displayFolder="" measureGroup="social_media_performance_" count="0"/>
    <cacheHierarchy uniqueName="[Measures].[Comment%]" caption="Comment%" measure="1" displayFolder="" measureGroup="social_media_performance_" count="0"/>
    <cacheHierarchy uniqueName="[Measures].[Shares%]" caption="Shares%" measure="1" displayFolder="" measureGroup="social_media_performance_" count="0"/>
    <cacheHierarchy uniqueName="[Measures].[Saves%]" caption="Saves%" measure="1" displayFolder="" measureGroup="social_media_performance_" count="0"/>
    <cacheHierarchy uniqueName="[Measures].[E_Quality_Score]" caption="E_Quality_Score" measure="1" displayFolder="" measureGroup="social_media_performance_" count="0"/>
    <cacheHierarchy uniqueName="[Measures].[Followers_Conversion]" caption="Followers_Conversion" measure="1" displayFolder="" measureGroup="social_media_performance_" count="0"/>
    <cacheHierarchy uniqueName="[Measures].[Total_Cost]" caption="Total_Cost" measure="1" displayFolder="" measureGroup="social_media_performance_" count="0"/>
    <cacheHierarchy uniqueName="[Measures].[CPE]" caption="CPE" measure="1" displayFolder="" measureGroup="social_media_performance_" count="0"/>
    <cacheHierarchy uniqueName="[Measures].[Cost_Per_Mille]" caption="Cost_Per_Mille" measure="1" displayFolder="" measureGroup="social_media_performance_" count="0"/>
    <cacheHierarchy uniqueName="[Measures].[Cost_Per_Followers]" caption="Cost_Per_Followers" measure="1" displayFolder="" measureGroup="social_media_performance_" count="0"/>
    <cacheHierarchy uniqueName="[Measures].[Click_Through_Rate]" caption="Click_Through_Rate" measure="1" displayFolder="" measureGroup="social_media_performance_" count="0"/>
    <cacheHierarchy uniqueName="[Measures].[ROI_Engagement]" caption="ROI_Engagement" measure="1" displayFolder="" measureGroup="social_media_performance_" count="0"/>
    <cacheHierarchy uniqueName="[Measures].[Avg _Reach]" caption="Avg _Reach" measure="1" displayFolder="" measureGroup="social_media_performance_" count="0"/>
    <cacheHierarchy uniqueName="[Measures].[Viral_Score]" caption="Viral_Score" measure="1" displayFolder="" measureGroup="social_media_performance_" count="0"/>
    <cacheHierarchy uniqueName="[Measures].[Max_Platform]" caption="Max_Platform" measure="1" displayFolder="" measureGroup="social_media_performance_" count="0"/>
    <cacheHierarchy uniqueName="[Measures].[Content_Kind]" caption="Content_Kind" measure="1" displayFolder="" measureGroup="social_media_performance_" count="0"/>
    <cacheHierarchy uniqueName="[Measures].[Is_It_Boosted]" caption="Is_It_Boosted" measure="1" displayFolder="" measureGroup="social_media_performance_" count="0"/>
    <cacheHierarchy uniqueName="[Measures].[Avg_Global_Engagement]" caption="Avg_Global_Engagement" measure="1" displayFolder="" measureGroup="social_media_performance_" count="0"/>
    <cacheHierarchy uniqueName="[Measures].[Platform_Insight]" caption="Platform_Insight" measure="1" displayFolder="" measureGroup="social_media_performance_" count="0"/>
    <cacheHierarchy uniqueName="[Measures].[Follower_Growth_PP]" caption="Follower_Growth_PP" measure="1" displayFolder="" measureGroup="social_media_performance_" count="0"/>
    <cacheHierarchy uniqueName="[Measures].[__XL_Count social_media_performance_data]" caption="__XL_Count social_media_performance_data" measure="1" displayFolder="" measureGroup="social_media_performance_" count="0" hidden="1"/>
    <cacheHierarchy uniqueName="[Measures].[__XL_Count Sheet1]" caption="__XL_Count Sheet1" measure="1" displayFolder="" measureGroup="_Analysi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ikes]" caption="Sum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Sum of Comments]" caption="Sum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Shares]" caption="Sum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Sum of Saves]" caption="Sum of Saves" measure="1" displayFolder="" measureGroup="social_media_performance_" count="0" hidden="1">
      <extLst>
        <ext xmlns:x15="http://schemas.microsoft.com/office/spreadsheetml/2010/11/main" uri="{B97F6D7D-B522-45F9-BDA1-12C45D357490}">
          <x15:cacheHierarchy aggregatedColumn="31"/>
        </ext>
      </extLst>
    </cacheHierarchy>
    <cacheHierarchy uniqueName="[Measures].[Count of Has_Link]" caption="Count of Has_Link" measure="1" displayFolder="" measureGroup="social_media_performance_" count="0" hidden="1">
      <extLst>
        <ext xmlns:x15="http://schemas.microsoft.com/office/spreadsheetml/2010/11/main" uri="{B97F6D7D-B522-45F9-BDA1-12C45D357490}">
          <x15:cacheHierarchy aggregatedColumn="18"/>
        </ext>
      </extLst>
    </cacheHierarchy>
    <cacheHierarchy uniqueName="[Measures].[Count of Platform]" caption="Count of Platform" measure="1" displayFolder="" measureGroup="social_media_performance_" count="0" hidden="1">
      <extLst>
        <ext xmlns:x15="http://schemas.microsoft.com/office/spreadsheetml/2010/11/main" uri="{B97F6D7D-B522-45F9-BDA1-12C45D357490}">
          <x15:cacheHierarchy aggregatedColumn="14"/>
        </ext>
      </extLst>
    </cacheHierarchy>
    <cacheHierarchy uniqueName="[Measures].[Average of Shares]" caption="Average of Shares" measure="1" displayFolder="" measureGroup="social_media_performance_" count="0" hidden="1">
      <extLst>
        <ext xmlns:x15="http://schemas.microsoft.com/office/spreadsheetml/2010/11/main" uri="{B97F6D7D-B522-45F9-BDA1-12C45D357490}">
          <x15:cacheHierarchy aggregatedColumn="30"/>
        </ext>
      </extLst>
    </cacheHierarchy>
    <cacheHierarchy uniqueName="[Measures].[Average of Likes]" caption="Average of Likes" measure="1" displayFolder="" measureGroup="social_media_performance_" count="0" hidden="1">
      <extLst>
        <ext xmlns:x15="http://schemas.microsoft.com/office/spreadsheetml/2010/11/main" uri="{B97F6D7D-B522-45F9-BDA1-12C45D357490}">
          <x15:cacheHierarchy aggregatedColumn="28"/>
        </ext>
      </extLst>
    </cacheHierarchy>
    <cacheHierarchy uniqueName="[Measures].[Average of Comments]" caption="Average of Comments" measure="1" displayFolder="" measureGroup="social_media_performance_" count="0" hidden="1">
      <extLst>
        <ext xmlns:x15="http://schemas.microsoft.com/office/spreadsheetml/2010/11/main" uri="{B97F6D7D-B522-45F9-BDA1-12C45D357490}">
          <x15:cacheHierarchy aggregatedColumn="29"/>
        </ext>
      </extLst>
    </cacheHierarchy>
    <cacheHierarchy uniqueName="[Measures].[Sum of Followers_Gained]" caption="Sum of Followers_Gained" measure="1" displayFolder="" measureGroup="social_media_performance_" count="0" hidden="1">
      <extLst>
        <ext xmlns:x15="http://schemas.microsoft.com/office/spreadsheetml/2010/11/main" uri="{B97F6D7D-B522-45F9-BDA1-12C45D357490}">
          <x15:cacheHierarchy aggregatedColumn="33"/>
        </ext>
      </extLst>
    </cacheHierarchy>
    <cacheHierarchy uniqueName="[Measures].[Count of Is_Boosted]" caption="Count of Is_Boosted" measure="1" displayFolder="" measureGroup="social_media_performance_" count="0" hidden="1">
      <extLst>
        <ext xmlns:x15="http://schemas.microsoft.com/office/spreadsheetml/2010/11/main" uri="{B97F6D7D-B522-45F9-BDA1-12C45D357490}">
          <x15:cacheHierarchy aggregatedColumn="17"/>
        </ext>
      </extLst>
    </cacheHierarchy>
    <cacheHierarchy uniqueName="[Measures].[Count of IS_Viral]" caption="Count of IS_Viral" measure="1" displayFolder="" measureGroup="social_media_performance_" count="0" hidden="1">
      <extLst>
        <ext xmlns:x15="http://schemas.microsoft.com/office/spreadsheetml/2010/11/main" uri="{B97F6D7D-B522-45F9-BDA1-12C45D357490}">
          <x15:cacheHierarchy aggregatedColumn="35"/>
        </ext>
      </extLst>
    </cacheHierarchy>
  </cacheHierarchies>
  <kpis count="0"/>
  <extLst>
    <ext xmlns:x14="http://schemas.microsoft.com/office/spreadsheetml/2009/9/main" uri="{725AE2AE-9491-48be-B2B4-4EB974FC3084}">
      <x14:pivotCacheDefinition slicerData="1" pivotCacheId="10488645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54AB9B-7534-463D-84D4-CB47C8DC17E2}" name="PivotTable4" cacheId="364" applyNumberFormats="0" applyBorderFormats="0" applyFontFormats="0" applyPatternFormats="0" applyAlignmentFormats="0" applyWidthHeightFormats="1" dataCaption="Values" tag="642451e8-eeb8-4cbd-af00-4a500e60f42c" updatedVersion="8" minRefreshableVersion="3" useAutoFormatting="1" itemPrintTitles="1" createdVersion="5" indent="0" outline="1" outlineData="1" multipleFieldFilters="0">
  <location ref="B3:D20" firstHeaderRow="1" firstDataRow="1" firstDataCol="0"/>
  <pivotFields count="1">
    <pivotField allDrilled="1" subtotalTop="0" showAll="0" dataSourceSort="1" defaultSubtotal="0" defaultAttributeDrillState="1"/>
  </pivotFields>
  <pivotHierarchies count="11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46F061-7AB9-444C-B4E6-8723082F1A92}" name="PivotTable5" cacheId="325" applyNumberFormats="0" applyBorderFormats="0" applyFontFormats="0" applyPatternFormats="0" applyAlignmentFormats="0" applyWidthHeightFormats="1" dataCaption="Values" tag="5dda1f88-d0f9-4db8-b4dc-46b1e1760053" updatedVersion="8" minRefreshableVersion="3" useAutoFormatting="1" subtotalHiddenItems="1" itemPrintTitles="1" createdVersion="8" indent="0" outline="1" outlineData="1" multipleFieldFilters="0" chartFormat="1">
  <location ref="A11:H12"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0" subtotal="count" baseField="0" baseItem="0" numFmtId="10"/>
    <dataField fld="1" subtotal="count" baseField="0" baseItem="0"/>
    <dataField fld="2" subtotal="count" baseField="0" baseItem="0" numFmtId="10"/>
    <dataField fld="3" subtotal="count" baseField="0" baseItem="0" numFmtId="10"/>
    <dataField fld="4" subtotal="count" baseField="0" baseItem="0" numFmtId="10"/>
    <dataField fld="5" subtotal="count" baseField="0" baseItem="0" numFmtId="10"/>
    <dataField fld="6" subtotal="count" baseField="0" baseItem="0"/>
    <dataField fld="7" subtotal="count" baseField="0" baseItem="0" numFmtId="10"/>
  </dataFields>
  <formats count="11">
    <format dxfId="863">
      <pivotArea dataOnly="0" labelOnly="1" outline="0" axis="axisValues" fieldPosition="0"/>
    </format>
    <format dxfId="862">
      <pivotArea outline="0" collapsedLevelsAreSubtotals="1" fieldPosition="0"/>
    </format>
    <format dxfId="861">
      <pivotArea outline="0" collapsedLevelsAreSubtotals="1" fieldPosition="0">
        <references count="1">
          <reference field="4294967294" count="1" selected="0">
            <x v="0"/>
          </reference>
        </references>
      </pivotArea>
    </format>
    <format dxfId="860">
      <pivotArea outline="0" collapsedLevelsAreSubtotals="1" fieldPosition="0">
        <references count="1">
          <reference field="4294967294" count="1" selected="0">
            <x v="2"/>
          </reference>
        </references>
      </pivotArea>
    </format>
    <format dxfId="859">
      <pivotArea outline="0" collapsedLevelsAreSubtotals="1" fieldPosition="0">
        <references count="1">
          <reference field="4294967294" count="1" selected="0">
            <x v="3"/>
          </reference>
        </references>
      </pivotArea>
    </format>
    <format dxfId="858">
      <pivotArea outline="0" collapsedLevelsAreSubtotals="1" fieldPosition="0">
        <references count="1">
          <reference field="4294967294" count="1" selected="0">
            <x v="4"/>
          </reference>
        </references>
      </pivotArea>
    </format>
    <format dxfId="857">
      <pivotArea outline="0" collapsedLevelsAreSubtotals="1" fieldPosition="0">
        <references count="1">
          <reference field="4294967294" count="1" selected="0">
            <x v="5"/>
          </reference>
        </references>
      </pivotArea>
    </format>
    <format dxfId="856">
      <pivotArea outline="0" collapsedLevelsAreSubtotals="1" fieldPosition="0">
        <references count="1">
          <reference field="4294967294" count="1" selected="0">
            <x v="7"/>
          </reference>
        </references>
      </pivotArea>
    </format>
    <format dxfId="855">
      <pivotArea type="all" dataOnly="0" outline="0" fieldPosition="0"/>
    </format>
    <format dxfId="854">
      <pivotArea outline="0" collapsedLevelsAreSubtotals="1" fieldPosition="0"/>
    </format>
    <format dxfId="853">
      <pivotArea dataOnly="0" labelOnly="1" outline="0" fieldPosition="0">
        <references count="1">
          <reference field="4294967294" count="8">
            <x v="0"/>
            <x v="1"/>
            <x v="2"/>
            <x v="3"/>
            <x v="4"/>
            <x v="5"/>
            <x v="6"/>
            <x v="7"/>
          </reference>
        </references>
      </pivotArea>
    </format>
  </formats>
  <pivotHierarchies count="11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AD0116-40FF-4845-B742-136A59D378E8}" name="PivotTable3" cacheId="319" applyNumberFormats="0" applyBorderFormats="0" applyFontFormats="0" applyPatternFormats="0" applyAlignmentFormats="0" applyWidthHeightFormats="1" dataCaption="Values" tag="6187de8b-69b6-4ceb-8437-e1ee119b97e7" updatedVersion="8" minRefreshableVersion="3" useAutoFormatting="1" subtotalHiddenItems="1" itemPrintTitles="1" createdVersion="8"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formats count="5">
    <format dxfId="868">
      <pivotArea dataOnly="0" labelOnly="1" outline="0" axis="axisValues" fieldPosition="0"/>
    </format>
    <format dxfId="867">
      <pivotArea outline="0" collapsedLevelsAreSubtotals="1" fieldPosition="0"/>
    </format>
    <format dxfId="866">
      <pivotArea type="all" dataOnly="0" outline="0" fieldPosition="0"/>
    </format>
    <format dxfId="865">
      <pivotArea outline="0" collapsedLevelsAreSubtotals="1" fieldPosition="0"/>
    </format>
    <format dxfId="864">
      <pivotArea dataOnly="0" labelOnly="1" outline="0" fieldPosition="0">
        <references count="1">
          <reference field="4294967294" count="5">
            <x v="0"/>
            <x v="1"/>
            <x v="2"/>
            <x v="3"/>
            <x v="4"/>
          </reference>
        </references>
      </pivotArea>
    </format>
  </formats>
  <pivotHierarchies count="11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219279-3F2E-4EB7-B67B-07DDE05B3FE9}" name="PivotTable8" cacheId="334" applyNumberFormats="0" applyBorderFormats="0" applyFontFormats="0" applyPatternFormats="0" applyAlignmentFormats="0" applyWidthHeightFormats="1" dataCaption="Values" tag="0c8d0cf3-2162-47b5-9ecc-ae09f9880dcc" updatedVersion="8" minRefreshableVersion="3" useAutoFormatting="1" subtotalHiddenItems="1" rowGrandTotals="0" colGrandTotals="0" itemPrintTitles="1" createdVersion="8" indent="0" outline="1" outlineData="1" multipleFieldFilters="0">
  <location ref="A44:B4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numFmtId="167"/>
  </dataFields>
  <formats count="7">
    <format dxfId="875">
      <pivotArea dataOnly="0" labelOnly="1" outline="0" axis="axisValues" fieldPosition="0"/>
    </format>
    <format dxfId="874">
      <pivotArea outline="0" collapsedLevelsAreSubtotals="1" fieldPosition="0"/>
    </format>
    <format dxfId="873">
      <pivotArea type="all" dataOnly="0" outline="0" fieldPosition="0"/>
    </format>
    <format dxfId="872">
      <pivotArea outline="0" collapsedLevelsAreSubtotals="1" fieldPosition="0"/>
    </format>
    <format dxfId="871">
      <pivotArea field="0" type="button" dataOnly="0" labelOnly="1" outline="0" axis="axisRow" fieldPosition="0"/>
    </format>
    <format dxfId="870">
      <pivotArea dataOnly="0" labelOnly="1" fieldPosition="0">
        <references count="1">
          <reference field="0" count="0"/>
        </references>
      </pivotArea>
    </format>
    <format dxfId="869">
      <pivotArea dataOnly="0" labelOnly="1" outline="0" axis="axisValues" fieldPosition="0"/>
    </format>
  </formats>
  <pivotHierarchies count="11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977DD7-59CC-4791-BA0F-094C29A92BF5}" name="PivotTable21" cacheId="307" applyNumberFormats="0" applyBorderFormats="0" applyFontFormats="0" applyPatternFormats="0" applyAlignmentFormats="0" applyWidthHeightFormats="1" dataCaption="Values" tag="7da86739-83c8-4279-85de-83ff3bc60ded" updatedVersion="8" minRefreshableVersion="3" useAutoFormatting="1" subtotalHiddenItems="1" rowGrandTotals="0" colGrandTotals="0" itemPrintTitles="1" createdVersion="8" indent="0" outline="1" outlineData="1" multipleFieldFilters="0" chartFormat="4">
  <location ref="I157:M162" firstHeaderRow="1" firstDataRow="2" firstDataCol="1"/>
  <pivotFields count="3">
    <pivotField axis="axisRow" allDrilled="1" subtotalTop="0" showAll="0" defaultSubtotal="0" defaultAttributeDrillState="1">
      <items count="4">
        <item x="0"/>
        <item x="1"/>
        <item x="2"/>
        <item x="3"/>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x v="3"/>
    </i>
  </rowItems>
  <colFields count="1">
    <field x="1"/>
  </colFields>
  <colItems count="4">
    <i>
      <x/>
    </i>
    <i>
      <x v="1"/>
    </i>
    <i>
      <x v="2"/>
    </i>
    <i>
      <x v="3"/>
    </i>
  </colItems>
  <dataFields count="1">
    <dataField fld="2" subtotal="count" baseField="0" baseItem="0"/>
  </dataFields>
  <formats count="10">
    <format dxfId="885">
      <pivotArea dataOnly="0" labelOnly="1" outline="0" axis="axisValues" fieldPosition="0"/>
    </format>
    <format dxfId="884">
      <pivotArea outline="0" collapsedLevelsAreSubtotals="1" fieldPosition="0"/>
    </format>
    <format dxfId="883">
      <pivotArea type="all" dataOnly="0" outline="0" fieldPosition="0"/>
    </format>
    <format dxfId="882">
      <pivotArea outline="0" collapsedLevelsAreSubtotals="1" fieldPosition="0"/>
    </format>
    <format dxfId="881">
      <pivotArea type="origin" dataOnly="0" labelOnly="1" outline="0" fieldPosition="0"/>
    </format>
    <format dxfId="880">
      <pivotArea field="1" type="button" dataOnly="0" labelOnly="1" outline="0" axis="axisCol" fieldPosition="0"/>
    </format>
    <format dxfId="879">
      <pivotArea type="topRight" dataOnly="0" labelOnly="1" outline="0" fieldPosition="0"/>
    </format>
    <format dxfId="878">
      <pivotArea field="0" type="button" dataOnly="0" labelOnly="1" outline="0" axis="axisRow" fieldPosition="0"/>
    </format>
    <format dxfId="877">
      <pivotArea dataOnly="0" labelOnly="1" fieldPosition="0">
        <references count="1">
          <reference field="0" count="0"/>
        </references>
      </pivotArea>
    </format>
    <format dxfId="876">
      <pivotArea dataOnly="0" labelOnly="1" fieldPosition="0">
        <references count="1">
          <reference field="1" count="0"/>
        </references>
      </pivotArea>
    </format>
  </formats>
  <conditionalFormats count="2">
    <conditionalFormat priority="3">
      <pivotAreas count="1">
        <pivotArea type="data" outline="0" collapsedLevelsAreSubtotals="1" fieldPosition="0">
          <references count="1">
            <reference field="4294967294" count="1" selected="0">
              <x v="0"/>
            </reference>
          </references>
        </pivotArea>
      </pivotAreas>
    </conditionalFormat>
    <conditionalFormat priority="4">
      <pivotAreas count="1">
        <pivotArea type="data" outline="0" collapsedLevelsAreSubtotals="1" fieldPosition="0">
          <references count="1">
            <reference field="4294967294" count="1" selected="0">
              <x v="0"/>
            </reference>
          </references>
        </pivotArea>
      </pivotAreas>
    </conditionalFormat>
  </conditionalFormats>
  <pivotHierarchies count="11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1">
    <rowHierarchyUsage hierarchyUsage="14"/>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A779F3-C362-4DB4-AD4D-6A087A26F816}" name="PivotTable14" cacheId="283" applyNumberFormats="0" applyBorderFormats="0" applyFontFormats="0" applyPatternFormats="0" applyAlignmentFormats="0" applyWidthHeightFormats="1" dataCaption="Values" tag="ad147229-13bb-4872-8150-9bb4d0771ca4" updatedVersion="8" minRefreshableVersion="3" useAutoFormatting="1" subtotalHiddenItems="1" rowGrandTotals="0" colGrandTotals="0" itemPrintTitles="1" createdVersion="8" indent="0" outline="1" outlineData="1" multipleFieldFilters="0">
  <location ref="I90:U94" firstHeaderRow="1" firstDataRow="3" firstDataCol="1"/>
  <pivotFields count="5">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s>
  <rowFields count="1">
    <field x="0"/>
  </rowFields>
  <rowItems count="2">
    <i>
      <x/>
    </i>
    <i>
      <x v="1"/>
    </i>
  </rowItems>
  <colFields count="2">
    <field x="1"/>
    <field x="-2"/>
  </colFields>
  <colItems count="12">
    <i>
      <x/>
      <x/>
    </i>
    <i r="1" i="1">
      <x v="1"/>
    </i>
    <i r="1" i="2">
      <x v="2"/>
    </i>
    <i>
      <x v="1"/>
      <x/>
    </i>
    <i r="1" i="1">
      <x v="1"/>
    </i>
    <i r="1" i="2">
      <x v="2"/>
    </i>
    <i>
      <x v="2"/>
      <x/>
    </i>
    <i r="1" i="1">
      <x v="1"/>
    </i>
    <i r="1" i="2">
      <x v="2"/>
    </i>
    <i>
      <x v="3"/>
      <x/>
    </i>
    <i r="1" i="1">
      <x v="1"/>
    </i>
    <i r="1" i="2">
      <x v="2"/>
    </i>
  </colItems>
  <dataFields count="3">
    <dataField name="Average of Shares" fld="2" subtotal="average" baseField="0" baseItem="0"/>
    <dataField name="Average of Likes" fld="3" subtotal="average" baseField="0" baseItem="0"/>
    <dataField name="Average of Comments" fld="4" subtotal="average" baseField="0" baseItem="0"/>
  </dataFields>
  <formats count="15">
    <format dxfId="900">
      <pivotArea dataOnly="0" labelOnly="1" outline="0" axis="axisValues" fieldPosition="0"/>
    </format>
    <format dxfId="899">
      <pivotArea outline="0" collapsedLevelsAreSubtotals="1" fieldPosition="0"/>
    </format>
    <format dxfId="898">
      <pivotArea type="all" dataOnly="0" outline="0" fieldPosition="0"/>
    </format>
    <format dxfId="897">
      <pivotArea outline="0" collapsedLevelsAreSubtotals="1" fieldPosition="0"/>
    </format>
    <format dxfId="896">
      <pivotArea type="origin" dataOnly="0" labelOnly="1" outline="0" fieldPosition="0"/>
    </format>
    <format dxfId="895">
      <pivotArea field="1" type="button" dataOnly="0" labelOnly="1" outline="0" axis="axisCol" fieldPosition="0"/>
    </format>
    <format dxfId="894">
      <pivotArea field="-2" type="button" dataOnly="0" labelOnly="1" outline="0" axis="axisCol" fieldPosition="1"/>
    </format>
    <format dxfId="893">
      <pivotArea type="topRight" dataOnly="0" labelOnly="1" outline="0" fieldPosition="0"/>
    </format>
    <format dxfId="892">
      <pivotArea field="0" type="button" dataOnly="0" labelOnly="1" outline="0" axis="axisRow" fieldPosition="0"/>
    </format>
    <format dxfId="891">
      <pivotArea dataOnly="0" labelOnly="1" fieldPosition="0">
        <references count="1">
          <reference field="0" count="0"/>
        </references>
      </pivotArea>
    </format>
    <format dxfId="890">
      <pivotArea dataOnly="0" labelOnly="1" fieldPosition="0">
        <references count="1">
          <reference field="1" count="0"/>
        </references>
      </pivotArea>
    </format>
    <format dxfId="889">
      <pivotArea dataOnly="0" labelOnly="1" outline="0" fieldPosition="0">
        <references count="2">
          <reference field="4294967294" count="3">
            <x v="0"/>
            <x v="1"/>
            <x v="2"/>
          </reference>
          <reference field="1" count="1" selected="0">
            <x v="0"/>
          </reference>
        </references>
      </pivotArea>
    </format>
    <format dxfId="888">
      <pivotArea dataOnly="0" labelOnly="1" outline="0" fieldPosition="0">
        <references count="2">
          <reference field="4294967294" count="3">
            <x v="0"/>
            <x v="1"/>
            <x v="2"/>
          </reference>
          <reference field="1" count="1" selected="0">
            <x v="1"/>
          </reference>
        </references>
      </pivotArea>
    </format>
    <format dxfId="887">
      <pivotArea dataOnly="0" labelOnly="1" outline="0" fieldPosition="0">
        <references count="2">
          <reference field="4294967294" count="3">
            <x v="0"/>
            <x v="1"/>
            <x v="2"/>
          </reference>
          <reference field="1" count="1" selected="0">
            <x v="2"/>
          </reference>
        </references>
      </pivotArea>
    </format>
    <format dxfId="886">
      <pivotArea dataOnly="0" labelOnly="1" outline="0" fieldPosition="0">
        <references count="2">
          <reference field="4294967294" count="3">
            <x v="0"/>
            <x v="1"/>
            <x v="2"/>
          </reference>
          <reference field="1" count="1" selected="0">
            <x v="3"/>
          </reference>
        </references>
      </pivotArea>
    </format>
  </formats>
  <pivotHierarchies count="11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hares"/>
    <pivotHierarchy dragToData="1" caption="Average of Likes"/>
    <pivotHierarchy dragToData="1" caption="Average of Comment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colHierarchiesUsage count="2">
    <colHierarchyUsage hierarchyUsage="14"/>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6B1B60-0889-438D-8A93-3DFD560F4967}" name="PivotTable17" cacheId="292" applyNumberFormats="0" applyBorderFormats="0" applyFontFormats="0" applyPatternFormats="0" applyAlignmentFormats="0" applyWidthHeightFormats="1" dataCaption="Values" tag="6a2d1d49-225b-4ab4-9188-23551479dc37" updatedVersion="8" minRefreshableVersion="3" useAutoFormatting="1" subtotalHiddenItems="1" rowGrandTotals="0" colGrandTotals="0" itemPrintTitles="1" createdVersion="8" indent="0" outline="1" outlineData="1" multipleFieldFilters="0">
  <location ref="A126:D130"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s>
  <rowFields count="1">
    <field x="0"/>
  </rowFields>
  <rowItems count="4">
    <i>
      <x/>
    </i>
    <i>
      <x v="1"/>
    </i>
    <i>
      <x v="2"/>
    </i>
    <i>
      <x v="3"/>
    </i>
  </rowItems>
  <colFields count="1">
    <field x="-2"/>
  </colFields>
  <colItems count="3">
    <i>
      <x/>
    </i>
    <i i="1">
      <x v="1"/>
    </i>
    <i i="2">
      <x v="2"/>
    </i>
  </colItems>
  <dataFields count="3">
    <dataField fld="1" subtotal="count" baseField="0" baseItem="0"/>
    <dataField fld="2" subtotal="count" baseField="0" baseItem="0" numFmtId="167"/>
    <dataField fld="3" subtotal="count" baseField="0" baseItem="0" numFmtId="167"/>
  </dataFields>
  <formats count="9">
    <format dxfId="909">
      <pivotArea dataOnly="0" labelOnly="1" outline="0" axis="axisValues" fieldPosition="0"/>
    </format>
    <format dxfId="908">
      <pivotArea outline="0" collapsedLevelsAreSubtotals="1" fieldPosition="0"/>
    </format>
    <format dxfId="907">
      <pivotArea outline="0" collapsedLevelsAreSubtotals="1" fieldPosition="0">
        <references count="1">
          <reference field="4294967294" count="1" selected="0">
            <x v="1"/>
          </reference>
        </references>
      </pivotArea>
    </format>
    <format dxfId="906">
      <pivotArea outline="0" collapsedLevelsAreSubtotals="1" fieldPosition="0">
        <references count="1">
          <reference field="4294967294" count="1" selected="0">
            <x v="2"/>
          </reference>
        </references>
      </pivotArea>
    </format>
    <format dxfId="905">
      <pivotArea type="all" dataOnly="0" outline="0" fieldPosition="0"/>
    </format>
    <format dxfId="904">
      <pivotArea outline="0" collapsedLevelsAreSubtotals="1" fieldPosition="0"/>
    </format>
    <format dxfId="903">
      <pivotArea field="0" type="button" dataOnly="0" labelOnly="1" outline="0" axis="axisRow" fieldPosition="0"/>
    </format>
    <format dxfId="902">
      <pivotArea dataOnly="0" labelOnly="1" fieldPosition="0">
        <references count="1">
          <reference field="0" count="0"/>
        </references>
      </pivotArea>
    </format>
    <format dxfId="901">
      <pivotArea dataOnly="0" labelOnly="1" outline="0" fieldPosition="0">
        <references count="1">
          <reference field="4294967294" count="3">
            <x v="0"/>
            <x v="1"/>
            <x v="2"/>
          </reference>
        </references>
      </pivotArea>
    </format>
  </formats>
  <pivotHierarchies count="11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B17788-66D1-488A-A19B-BB6AB89B49E6}" name="PivotTable9" cacheId="337" applyNumberFormats="0" applyBorderFormats="0" applyFontFormats="0" applyPatternFormats="0" applyAlignmentFormats="0" applyWidthHeightFormats="1" dataCaption="Values" tag="440d53c2-4e71-4a8a-b334-6e9ff2977886" updatedVersion="8" minRefreshableVersion="3" useAutoFormatting="1" subtotalHiddenItems="1" rowGrandTotals="0" colGrandTotals="0" itemPrintTitles="1" createdVersion="8" indent="0" outline="1" outlineData="1" multipleFieldFilters="0">
  <location ref="A60:F66" firstHeaderRow="0" firstDataRow="1" firstDataCol="1"/>
  <pivotFields count="7">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Fields count="1">
    <field x="-2"/>
  </colFields>
  <colItems count="5">
    <i>
      <x/>
    </i>
    <i i="1">
      <x v="1"/>
    </i>
    <i i="2">
      <x v="2"/>
    </i>
    <i i="3">
      <x v="3"/>
    </i>
    <i i="4">
      <x v="4"/>
    </i>
  </colItems>
  <dataFields count="5">
    <dataField fld="1" subtotal="count" baseField="0" baseItem="0" numFmtId="10"/>
    <dataField fld="2" subtotal="count" baseField="0" baseItem="0" numFmtId="10"/>
    <dataField fld="3" subtotal="count" baseField="0" baseItem="0" numFmtId="166"/>
    <dataField fld="4" subtotal="count" baseField="0" baseItem="0"/>
    <dataField fld="5" subtotal="count" baseField="0" baseItem="0" numFmtId="166"/>
  </dataFields>
  <formats count="10">
    <format dxfId="919">
      <pivotArea dataOnly="0" labelOnly="1" outline="0" axis="axisValues" fieldPosition="0"/>
    </format>
    <format dxfId="918">
      <pivotArea outline="0" collapsedLevelsAreSubtotals="1" fieldPosition="0"/>
    </format>
    <format dxfId="917">
      <pivotArea outline="0" collapsedLevelsAreSubtotals="1" fieldPosition="0">
        <references count="1">
          <reference field="4294967294" count="2" selected="0">
            <x v="0"/>
            <x v="1"/>
          </reference>
        </references>
      </pivotArea>
    </format>
    <format dxfId="916">
      <pivotArea outline="0" collapsedLevelsAreSubtotals="1" fieldPosition="0">
        <references count="1">
          <reference field="4294967294" count="1" selected="0">
            <x v="2"/>
          </reference>
        </references>
      </pivotArea>
    </format>
    <format dxfId="915">
      <pivotArea outline="0" collapsedLevelsAreSubtotals="1" fieldPosition="0">
        <references count="1">
          <reference field="4294967294" count="1" selected="0">
            <x v="4"/>
          </reference>
        </references>
      </pivotArea>
    </format>
    <format dxfId="914">
      <pivotArea type="all" dataOnly="0" outline="0" fieldPosition="0"/>
    </format>
    <format dxfId="913">
      <pivotArea outline="0" collapsedLevelsAreSubtotals="1" fieldPosition="0"/>
    </format>
    <format dxfId="912">
      <pivotArea field="0" type="button" dataOnly="0" labelOnly="1" outline="0" axis="axisRow" fieldPosition="0"/>
    </format>
    <format dxfId="911">
      <pivotArea dataOnly="0" labelOnly="1" fieldPosition="0">
        <references count="1">
          <reference field="0" count="0"/>
        </references>
      </pivotArea>
    </format>
    <format dxfId="910">
      <pivotArea dataOnly="0" labelOnly="1" outline="0" fieldPosition="0">
        <references count="1">
          <reference field="4294967294" count="5">
            <x v="0"/>
            <x v="1"/>
            <x v="2"/>
            <x v="3"/>
            <x v="4"/>
          </reference>
        </references>
      </pivotArea>
    </format>
  </formats>
  <pivotHierarchies count="11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DDDA08-6848-49DB-B890-7F67A5B104AB}" name="PivotTable2" cacheId="301" applyNumberFormats="0" applyBorderFormats="0" applyFontFormats="0" applyPatternFormats="0" applyAlignmentFormats="0" applyWidthHeightFormats="1" dataCaption="Values" tag="7da86739-83c8-4279-85de-83ff3bc60ded" updatedVersion="8" minRefreshableVersion="3" useAutoFormatting="1" subtotalHiddenItems="1" rowGrandTotals="0" colGrandTotals="0" itemPrintTitles="1" createdVersion="8" indent="0" outline="1" outlineData="1" multipleFieldFilters="0" chartFormat="10">
  <location ref="P123:Q135"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formats count="9">
    <format dxfId="928">
      <pivotArea dataOnly="0" labelOnly="1" outline="0" axis="axisValues" fieldPosition="0"/>
    </format>
    <format dxfId="927">
      <pivotArea outline="0" collapsedLevelsAreSubtotals="1" fieldPosition="0"/>
    </format>
    <format dxfId="926">
      <pivotArea collapsedLevelsAreSubtotals="1" fieldPosition="0">
        <references count="1">
          <reference field="0" count="1">
            <x v="0"/>
          </reference>
        </references>
      </pivotArea>
    </format>
    <format dxfId="925">
      <pivotArea collapsedLevelsAreSubtotals="1" fieldPosition="0">
        <references count="1">
          <reference field="0" count="11">
            <x v="1"/>
            <x v="2"/>
            <x v="3"/>
            <x v="4"/>
            <x v="5"/>
            <x v="6"/>
            <x v="7"/>
            <x v="8"/>
            <x v="9"/>
            <x v="10"/>
            <x v="11"/>
          </reference>
        </references>
      </pivotArea>
    </format>
    <format dxfId="924">
      <pivotArea type="all" dataOnly="0" outline="0" fieldPosition="0"/>
    </format>
    <format dxfId="923">
      <pivotArea outline="0" collapsedLevelsAreSubtotals="1" fieldPosition="0"/>
    </format>
    <format dxfId="922">
      <pivotArea field="0" type="button" dataOnly="0" labelOnly="1" outline="0" axis="axisRow" fieldPosition="0"/>
    </format>
    <format dxfId="921">
      <pivotArea dataOnly="0" labelOnly="1" fieldPosition="0">
        <references count="1">
          <reference field="0" count="0"/>
        </references>
      </pivotArea>
    </format>
    <format dxfId="920">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Hierarchies count="11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B2C125-EC7E-4F36-82EA-9EBBB59DA1E7}" name="PivotTable23" cacheId="313" applyNumberFormats="0" applyBorderFormats="0" applyFontFormats="0" applyPatternFormats="0" applyAlignmentFormats="0" applyWidthHeightFormats="1" dataCaption="Values" tag="7da86739-83c8-4279-85de-83ff3bc60ded" updatedVersion="8" minRefreshableVersion="3" useAutoFormatting="1" subtotalHiddenItems="1" rowGrandTotals="0" colGrandTotals="0" itemPrintTitles="1" createdVersion="8" indent="0" outline="1" outlineData="1" multipleFieldFilters="0" chartFormat="20">
  <location ref="I174:L176" firstHeaderRow="0"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2">
    <i>
      <x/>
    </i>
    <i>
      <x v="1"/>
    </i>
  </rowItems>
  <colFields count="1">
    <field x="-2"/>
  </colFields>
  <colItems count="3">
    <i>
      <x/>
    </i>
    <i i="1">
      <x v="1"/>
    </i>
    <i i="2">
      <x v="2"/>
    </i>
  </colItems>
  <dataFields count="3">
    <dataField name="Count of Is_Boosted" fld="0" subtotal="count" baseField="0" baseItem="0"/>
    <dataField fld="2" subtotal="count" baseField="0" baseItem="0"/>
    <dataField fld="3" subtotal="count" baseField="0" baseItem="0"/>
  </dataFields>
  <formats count="7">
    <format dxfId="935">
      <pivotArea dataOnly="0" labelOnly="1" outline="0" axis="axisValues" fieldPosition="0"/>
    </format>
    <format dxfId="934">
      <pivotArea outline="0" collapsedLevelsAreSubtotals="1" fieldPosition="0"/>
    </format>
    <format dxfId="933">
      <pivotArea type="all" dataOnly="0" outline="0" fieldPosition="0"/>
    </format>
    <format dxfId="932">
      <pivotArea outline="0" collapsedLevelsAreSubtotals="1" fieldPosition="0"/>
    </format>
    <format dxfId="931">
      <pivotArea field="1" type="button" dataOnly="0" labelOnly="1" outline="0" axis="axisRow" fieldPosition="0"/>
    </format>
    <format dxfId="930">
      <pivotArea dataOnly="0" labelOnly="1" fieldPosition="0">
        <references count="1">
          <reference field="1" count="0"/>
        </references>
      </pivotArea>
    </format>
    <format dxfId="929">
      <pivotArea dataOnly="0" labelOnly="1" outline="0" fieldPosition="0">
        <references count="1">
          <reference field="4294967294" count="3">
            <x v="0"/>
            <x v="1"/>
            <x v="2"/>
          </reference>
        </references>
      </pivotArea>
    </format>
  </formats>
  <chartFormats count="3">
    <chartFormat chart="19"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2"/>
          </reference>
        </references>
      </pivotArea>
    </chartFormat>
  </chartFormats>
  <pivotHierarchies count="11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330EDC4-8FF5-48E6-9069-6B5C120AE5FE}" name="PivotTable19" cacheId="298" applyNumberFormats="0" applyBorderFormats="0" applyFontFormats="0" applyPatternFormats="0" applyAlignmentFormats="0" applyWidthHeightFormats="1" dataCaption="Values" tag="7da86739-83c8-4279-85de-83ff3bc60ded" updatedVersion="8" minRefreshableVersion="3" useAutoFormatting="1" subtotalHiddenItems="1" rowGrandTotals="0" colGrandTotals="0" itemPrintTitles="1" createdVersion="8" indent="0" outline="1" outlineData="1" multipleFieldFilters="0" chartFormat="22">
  <location ref="P155:Q167" firstHeaderRow="1" firstDataRow="1" firstDataCol="1"/>
  <pivotFields count="3">
    <pivotField axis="axisRow" allDrilled="1" subtotalTop="0" showAll="0"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formats count="9">
    <format dxfId="944">
      <pivotArea dataOnly="0" labelOnly="1" outline="0" axis="axisValues" fieldPosition="0"/>
    </format>
    <format dxfId="943">
      <pivotArea outline="0" collapsedLevelsAreSubtotals="1" fieldPosition="0"/>
    </format>
    <format dxfId="942">
      <pivotArea collapsedLevelsAreSubtotals="1" fieldPosition="0">
        <references count="1">
          <reference field="0" count="1">
            <x v="0"/>
          </reference>
        </references>
      </pivotArea>
    </format>
    <format dxfId="941">
      <pivotArea collapsedLevelsAreSubtotals="1" fieldPosition="0">
        <references count="1">
          <reference field="0" count="11">
            <x v="1"/>
            <x v="2"/>
            <x v="3"/>
            <x v="4"/>
            <x v="5"/>
            <x v="6"/>
            <x v="7"/>
            <x v="8"/>
            <x v="9"/>
            <x v="10"/>
            <x v="11"/>
          </reference>
        </references>
      </pivotArea>
    </format>
    <format dxfId="940">
      <pivotArea type="all" dataOnly="0" outline="0" fieldPosition="0"/>
    </format>
    <format dxfId="939">
      <pivotArea outline="0" collapsedLevelsAreSubtotals="1" fieldPosition="0"/>
    </format>
    <format dxfId="938">
      <pivotArea field="0" type="button" dataOnly="0" labelOnly="1" outline="0" axis="axisRow" fieldPosition="0"/>
    </format>
    <format dxfId="937">
      <pivotArea dataOnly="0" labelOnly="1" fieldPosition="0">
        <references count="1">
          <reference field="0" count="0"/>
        </references>
      </pivotArea>
    </format>
    <format dxfId="936">
      <pivotArea dataOnly="0" labelOnly="1" outline="0" axis="axisValues" fieldPosition="0"/>
    </format>
  </formats>
  <chartFormats count="3">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11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E6D8181-201B-4AA6-9FB8-FB3B00A72FA6}" name="PivotTable11" cacheId="274" applyNumberFormats="0" applyBorderFormats="0" applyFontFormats="0" applyPatternFormats="0" applyAlignmentFormats="0" applyWidthHeightFormats="1" dataCaption="Values" tag="8ae39e8d-5461-405e-8865-94b3dfd7c8f1" updatedVersion="8" minRefreshableVersion="3" useAutoFormatting="1" subtotalHiddenItems="1" rowGrandTotals="0" colGrandTotals="0" itemPrintTitles="1" createdVersion="8" indent="0" outline="1" outlineData="1" multipleFieldFilters="0">
  <location ref="F29:K31" firstHeaderRow="0" firstDataRow="1" firstDataCol="1"/>
  <pivotFields count="7">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x v="1"/>
    </i>
  </rowItems>
  <colFields count="1">
    <field x="-2"/>
  </colFields>
  <colItems count="5">
    <i>
      <x/>
    </i>
    <i i="1">
      <x v="1"/>
    </i>
    <i i="2">
      <x v="2"/>
    </i>
    <i i="3">
      <x v="3"/>
    </i>
    <i i="4">
      <x v="4"/>
    </i>
  </colItems>
  <dataFields count="5">
    <dataField fld="1" subtotal="count" baseField="0" baseItem="0"/>
    <dataField fld="2" subtotal="count" baseField="0" baseItem="0"/>
    <dataField fld="3" subtotal="count" baseField="0" baseItem="0"/>
    <dataField fld="4" subtotal="count" baseField="0" baseItem="0"/>
    <dataField fld="5" subtotal="count" baseField="0" baseItem="0"/>
  </dataFields>
  <formats count="7">
    <format dxfId="951">
      <pivotArea dataOnly="0" labelOnly="1" outline="0" axis="axisValues" fieldPosition="0"/>
    </format>
    <format dxfId="950">
      <pivotArea outline="0" collapsedLevelsAreSubtotals="1" fieldPosition="0"/>
    </format>
    <format dxfId="949">
      <pivotArea type="all" dataOnly="0" outline="0" fieldPosition="0"/>
    </format>
    <format dxfId="948">
      <pivotArea outline="0" collapsedLevelsAreSubtotals="1" fieldPosition="0"/>
    </format>
    <format dxfId="947">
      <pivotArea field="0" type="button" dataOnly="0" labelOnly="1" outline="0" axis="axisRow" fieldPosition="0"/>
    </format>
    <format dxfId="946">
      <pivotArea dataOnly="0" labelOnly="1" fieldPosition="0">
        <references count="1">
          <reference field="0" count="0"/>
        </references>
      </pivotArea>
    </format>
    <format dxfId="945">
      <pivotArea dataOnly="0" labelOnly="1" outline="0" fieldPosition="0">
        <references count="1">
          <reference field="4294967294" count="5">
            <x v="0"/>
            <x v="1"/>
            <x v="2"/>
            <x v="3"/>
            <x v="4"/>
          </reference>
        </references>
      </pivotArea>
    </format>
  </formats>
  <pivotHierarchies count="11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A085C2E-D85F-4E3D-95EF-972D45B22B38}" name="PivotTable22" cacheId="310" applyNumberFormats="0" applyBorderFormats="0" applyFontFormats="0" applyPatternFormats="0" applyAlignmentFormats="0" applyWidthHeightFormats="1" dataCaption="Values" tag="7da86739-83c8-4279-85de-83ff3bc60ded" updatedVersion="8" minRefreshableVersion="3" useAutoFormatting="1" subtotalHiddenItems="1" rowGrandTotals="0" colGrandTotals="0" itemPrintTitles="1" createdVersion="8" indent="0" outline="1" outlineData="1" multipleFieldFilters="0" chartFormat="20">
  <location ref="I165:K171" firstHeaderRow="0" firstDataRow="1" firstDataCol="1"/>
  <pivotFields count="4">
    <pivotField axis="axisRow" allDrilled="1" subtotalTop="0" showAll="0"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Fields count="1">
    <field x="-2"/>
  </colFields>
  <colItems count="2">
    <i>
      <x/>
    </i>
    <i i="1">
      <x v="1"/>
    </i>
  </colItems>
  <dataFields count="2">
    <dataField name="Sum of Followers_Gained" fld="1" baseField="0" baseItem="0" numFmtId="166"/>
    <dataField fld="2" subtotal="count" baseField="0" baseItem="0"/>
  </dataFields>
  <formats count="7">
    <format dxfId="958">
      <pivotArea dataOnly="0" labelOnly="1" outline="0" axis="axisValues" fieldPosition="0"/>
    </format>
    <format dxfId="957">
      <pivotArea outline="0" collapsedLevelsAreSubtotals="1" fieldPosition="0"/>
    </format>
    <format dxfId="956">
      <pivotArea type="all" dataOnly="0" outline="0" fieldPosition="0"/>
    </format>
    <format dxfId="955">
      <pivotArea outline="0" collapsedLevelsAreSubtotals="1" fieldPosition="0"/>
    </format>
    <format dxfId="954">
      <pivotArea field="0" type="button" dataOnly="0" labelOnly="1" outline="0" axis="axisRow" fieldPosition="0"/>
    </format>
    <format dxfId="953">
      <pivotArea dataOnly="0" labelOnly="1" fieldPosition="0">
        <references count="1">
          <reference field="0" count="0"/>
        </references>
      </pivotArea>
    </format>
    <format dxfId="952">
      <pivotArea dataOnly="0" labelOnly="1" outline="0" fieldPosition="0">
        <references count="1">
          <reference field="4294967294" count="2">
            <x v="0"/>
            <x v="1"/>
          </reference>
        </references>
      </pivotArea>
    </format>
  </formats>
  <chartFormats count="3">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1"/>
          </reference>
        </references>
      </pivotArea>
    </chartFormat>
  </chartFormats>
  <pivotHierarchies count="11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59AEB38-A4B8-45BE-9926-B408CDF76E06}" name="PivotTable18" cacheId="295" applyNumberFormats="0" applyBorderFormats="0" applyFontFormats="0" applyPatternFormats="0" applyAlignmentFormats="0" applyWidthHeightFormats="1" dataCaption="Values" tag="7da86739-83c8-4279-85de-83ff3bc60ded" updatedVersion="8" minRefreshableVersion="3" useAutoFormatting="1" subtotalHiddenItems="1" rowGrandTotals="0" colGrandTotals="0" itemPrintTitles="1" createdVersion="8" indent="0" outline="1" outlineData="1" multipleFieldFilters="0" chartFormat="4">
  <location ref="P115:Q119" firstHeaderRow="1" firstDataRow="1" firstDataCol="1"/>
  <pivotFields count="2">
    <pivotField axis="axisRow" allDrilled="1" subtotalTop="0" showAll="0" defaultSubtotal="0" defaultAttributeDrillState="1">
      <items count="4">
        <item x="0"/>
        <item x="1"/>
        <item x="2"/>
        <item x="3"/>
      </items>
    </pivotField>
    <pivotField dataField="1" subtotalTop="0" showAll="0" defaultSubtotal="0"/>
  </pivotFields>
  <rowFields count="1">
    <field x="0"/>
  </rowFields>
  <rowItems count="4">
    <i>
      <x/>
    </i>
    <i>
      <x v="1"/>
    </i>
    <i>
      <x v="2"/>
    </i>
    <i>
      <x v="3"/>
    </i>
  </rowItems>
  <colItems count="1">
    <i/>
  </colItems>
  <dataFields count="1">
    <dataField fld="1" subtotal="count" baseField="0" baseItem="0" numFmtId="166"/>
  </dataFields>
  <formats count="7">
    <format dxfId="965">
      <pivotArea dataOnly="0" labelOnly="1" outline="0" axis="axisValues" fieldPosition="0"/>
    </format>
    <format dxfId="964">
      <pivotArea outline="0" collapsedLevelsAreSubtotals="1" fieldPosition="0"/>
    </format>
    <format dxfId="963">
      <pivotArea type="all" dataOnly="0" outline="0" fieldPosition="0"/>
    </format>
    <format dxfId="962">
      <pivotArea outline="0" collapsedLevelsAreSubtotals="1" fieldPosition="0"/>
    </format>
    <format dxfId="961">
      <pivotArea field="0" type="button" dataOnly="0" labelOnly="1" outline="0" axis="axisRow" fieldPosition="0"/>
    </format>
    <format dxfId="960">
      <pivotArea dataOnly="0" labelOnly="1" fieldPosition="0">
        <references count="1">
          <reference field="0" count="0"/>
        </references>
      </pivotArea>
    </format>
    <format dxfId="959">
      <pivotArea dataOnly="0" labelOnly="1" outline="0" axis="axisValues" fieldPosition="0"/>
    </format>
  </formats>
  <pivotHierarchies count="11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ocial_media_performance_]"/>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B2847DA-BABC-475E-8CDC-CCA879C718BF}" name="PivotTable4" cacheId="322" applyNumberFormats="0" applyBorderFormats="0" applyFontFormats="0" applyPatternFormats="0" applyAlignmentFormats="0" applyWidthHeightFormats="1" dataCaption="Values" tag="7da86739-83c8-4279-85de-83ff3bc60ded" updatedVersion="8" minRefreshableVersion="3" useAutoFormatting="1" subtotalHiddenItems="1" rowGrandTotals="0" colGrandTotals="0" itemPrintTitles="1" createdVersion="8" indent="0" outline="1" outlineData="1" multipleFieldFilters="0" chartFormat="25">
  <location ref="I126:K138"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Fields count="1">
    <field x="-2"/>
  </colFields>
  <colItems count="2">
    <i>
      <x/>
    </i>
    <i i="1">
      <x v="1"/>
    </i>
  </colItems>
  <dataFields count="2">
    <dataField fld="1" subtotal="count" baseField="0" baseItem="0"/>
    <dataField fld="2" subtotal="count" baseField="0" baseItem="0"/>
  </dataFields>
  <formats count="7">
    <format dxfId="972">
      <pivotArea dataOnly="0" labelOnly="1" outline="0" axis="axisValues" fieldPosition="0"/>
    </format>
    <format dxfId="971">
      <pivotArea outline="0" collapsedLevelsAreSubtotals="1" fieldPosition="0"/>
    </format>
    <format dxfId="970">
      <pivotArea type="all" dataOnly="0" outline="0" fieldPosition="0"/>
    </format>
    <format dxfId="969">
      <pivotArea outline="0" collapsedLevelsAreSubtotals="1" fieldPosition="0"/>
    </format>
    <format dxfId="968">
      <pivotArea field="0" type="button" dataOnly="0" labelOnly="1" outline="0" axis="axisRow" fieldPosition="0"/>
    </format>
    <format dxfId="967">
      <pivotArea dataOnly="0" labelOnly="1" fieldPosition="0">
        <references count="1">
          <reference field="0" count="0"/>
        </references>
      </pivotArea>
    </format>
    <format dxfId="966">
      <pivotArea dataOnly="0" labelOnly="1" outline="0" fieldPosition="0">
        <references count="1">
          <reference field="4294967294" count="2">
            <x v="0"/>
            <x v="1"/>
          </reference>
        </references>
      </pivotArea>
    </format>
  </formats>
  <chartFormats count="8">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s>
  <pivotHierarchies count="11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01458F5-D6AD-4D55-9FD5-04A795D14BD1}" name="PivotTable6" cacheId="328" applyNumberFormats="0" applyBorderFormats="0" applyFontFormats="0" applyPatternFormats="0" applyAlignmentFormats="0" applyWidthHeightFormats="1" dataCaption="Values" tag="cad39603-321d-4799-b0a0-5c00efee95bb" updatedVersion="8" minRefreshableVersion="3" useAutoFormatting="1" subtotalHiddenItems="1" itemPrintTitles="1" createdVersion="8" indent="0" outline="1" outlineData="1" multipleFieldFilters="0">
  <location ref="A17:F18"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numFmtId="167"/>
    <dataField fld="1" subtotal="count" baseField="0" baseItem="0" numFmtId="167"/>
    <dataField fld="2" subtotal="count" baseField="0" baseItem="0" numFmtId="167"/>
    <dataField fld="3" subtotal="count" baseField="0" baseItem="0" numFmtId="167"/>
    <dataField fld="4" subtotal="count" baseField="0" baseItem="0" numFmtId="10"/>
    <dataField fld="5" subtotal="count" baseField="0" baseItem="0"/>
  </dataFields>
  <formats count="10">
    <format dxfId="982">
      <pivotArea dataOnly="0" labelOnly="1" outline="0" axis="axisValues" fieldPosition="0"/>
    </format>
    <format dxfId="981">
      <pivotArea outline="0" collapsedLevelsAreSubtotals="1" fieldPosition="0"/>
    </format>
    <format dxfId="980">
      <pivotArea outline="0" collapsedLevelsAreSubtotals="1" fieldPosition="0">
        <references count="1">
          <reference field="4294967294" count="1" selected="0">
            <x v="0"/>
          </reference>
        </references>
      </pivotArea>
    </format>
    <format dxfId="979">
      <pivotArea outline="0" collapsedLevelsAreSubtotals="1" fieldPosition="0">
        <references count="1">
          <reference field="4294967294" count="1" selected="0">
            <x v="1"/>
          </reference>
        </references>
      </pivotArea>
    </format>
    <format dxfId="978">
      <pivotArea outline="0" collapsedLevelsAreSubtotals="1" fieldPosition="0">
        <references count="1">
          <reference field="4294967294" count="1" selected="0">
            <x v="2"/>
          </reference>
        </references>
      </pivotArea>
    </format>
    <format dxfId="977">
      <pivotArea outline="0" collapsedLevelsAreSubtotals="1" fieldPosition="0">
        <references count="1">
          <reference field="4294967294" count="1" selected="0">
            <x v="3"/>
          </reference>
        </references>
      </pivotArea>
    </format>
    <format dxfId="976">
      <pivotArea outline="0" collapsedLevelsAreSubtotals="1" fieldPosition="0">
        <references count="1">
          <reference field="4294967294" count="1" selected="0">
            <x v="4"/>
          </reference>
        </references>
      </pivotArea>
    </format>
    <format dxfId="975">
      <pivotArea type="all" dataOnly="0" outline="0" fieldPosition="0"/>
    </format>
    <format dxfId="974">
      <pivotArea outline="0" collapsedLevelsAreSubtotals="1" fieldPosition="0"/>
    </format>
    <format dxfId="973">
      <pivotArea dataOnly="0" labelOnly="1" outline="0" fieldPosition="0">
        <references count="1">
          <reference field="4294967294" count="6">
            <x v="0"/>
            <x v="1"/>
            <x v="2"/>
            <x v="3"/>
            <x v="4"/>
            <x v="5"/>
          </reference>
        </references>
      </pivotArea>
    </format>
  </formats>
  <pivotHierarchies count="11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670F6F3-A35E-4EFE-AC27-4CB6A648272D}" name="PivotTable15" cacheId="286" applyNumberFormats="0" applyBorderFormats="0" applyFontFormats="0" applyPatternFormats="0" applyAlignmentFormats="0" applyWidthHeightFormats="1" dataCaption="Values" tag="7da86739-83c8-4279-85de-83ff3bc60ded" updatedVersion="8" minRefreshableVersion="3" useAutoFormatting="1" subtotalHiddenItems="1" rowGrandTotals="0" colGrandTotals="0" itemPrintTitles="1" createdVersion="8" indent="0" outline="1" outlineData="1" multipleFieldFilters="0" chartFormat="4">
  <location ref="I109:J113" firstHeaderRow="1" firstDataRow="1" firstDataCol="1"/>
  <pivotFields count="2">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i>
    <i>
      <x v="3"/>
    </i>
    <i>
      <x v="1"/>
    </i>
    <i>
      <x v="2"/>
    </i>
  </rowItems>
  <colItems count="1">
    <i/>
  </colItems>
  <dataFields count="1">
    <dataField fld="1" subtotal="count" baseField="0" baseItem="0"/>
  </dataFields>
  <formats count="7">
    <format dxfId="989">
      <pivotArea dataOnly="0" labelOnly="1" outline="0" axis="axisValues" fieldPosition="0"/>
    </format>
    <format dxfId="988">
      <pivotArea outline="0" collapsedLevelsAreSubtotals="1" fieldPosition="0"/>
    </format>
    <format dxfId="987">
      <pivotArea type="all" dataOnly="0" outline="0" fieldPosition="0"/>
    </format>
    <format dxfId="986">
      <pivotArea outline="0" collapsedLevelsAreSubtotals="1" fieldPosition="0"/>
    </format>
    <format dxfId="985">
      <pivotArea field="0" type="button" dataOnly="0" labelOnly="1" outline="0" axis="axisRow" fieldPosition="0"/>
    </format>
    <format dxfId="984">
      <pivotArea dataOnly="0" labelOnly="1" fieldPosition="0">
        <references count="1">
          <reference field="0" count="0"/>
        </references>
      </pivotArea>
    </format>
    <format dxfId="983">
      <pivotArea dataOnly="0" labelOnly="1" outline="0" axis="axisValues" fieldPosition="0"/>
    </format>
  </formats>
  <chartFormats count="1">
    <chartFormat chart="3" format="7" series="1">
      <pivotArea type="data" outline="0" fieldPosition="0">
        <references count="1">
          <reference field="4294967294" count="1" selected="0">
            <x v="0"/>
          </reference>
        </references>
      </pivotArea>
    </chartFormat>
  </chartFormats>
  <pivotHierarchies count="11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7E202E3-3BDB-402D-89AF-300297036E15}" name="PivotTable24" cacheId="316" applyNumberFormats="0" applyBorderFormats="0" applyFontFormats="0" applyPatternFormats="0" applyAlignmentFormats="0" applyWidthHeightFormats="1" dataCaption="Values" tag="7da86739-83c8-4279-85de-83ff3bc60ded" updatedVersion="8" minRefreshableVersion="3" useAutoFormatting="1" subtotalHiddenItems="1" rowGrandTotals="0" colGrandTotals="0" itemPrintTitles="1" createdVersion="8" indent="0" outline="1" outlineData="1" multipleFieldFilters="0" chartFormat="26">
  <location ref="I179:J183" firstHeaderRow="1" firstDataRow="1" firstDataCol="1"/>
  <pivotFields count="3">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numFmtId="10"/>
  </dataFields>
  <formats count="7">
    <format dxfId="996">
      <pivotArea dataOnly="0" labelOnly="1" outline="0" axis="axisValues" fieldPosition="0"/>
    </format>
    <format dxfId="995">
      <pivotArea outline="0" collapsedLevelsAreSubtotals="1" fieldPosition="0"/>
    </format>
    <format dxfId="994">
      <pivotArea type="all" dataOnly="0" outline="0" fieldPosition="0"/>
    </format>
    <format dxfId="993">
      <pivotArea outline="0" collapsedLevelsAreSubtotals="1" fieldPosition="0"/>
    </format>
    <format dxfId="992">
      <pivotArea field="0" type="button" dataOnly="0" labelOnly="1" outline="0" axis="axisRow" fieldPosition="0"/>
    </format>
    <format dxfId="991">
      <pivotArea dataOnly="0" labelOnly="1" fieldPosition="0">
        <references count="1">
          <reference field="0" count="0"/>
        </references>
      </pivotArea>
    </format>
    <format dxfId="990">
      <pivotArea dataOnly="0" labelOnly="1" outline="0" axis="axisValues" fieldPosition="0"/>
    </format>
  </formats>
  <chartFormats count="1">
    <chartFormat chart="23" format="2" series="1">
      <pivotArea type="data" outline="0" fieldPosition="0">
        <references count="1">
          <reference field="4294967294" count="1" selected="0">
            <x v="0"/>
          </reference>
        </references>
      </pivotArea>
    </chartFormat>
  </chartFormats>
  <pivotHierarchies count="11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179985F-5B16-424A-942F-CC2C3E34B2E8}" name="PivotTable20" cacheId="304" applyNumberFormats="0" applyBorderFormats="0" applyFontFormats="0" applyPatternFormats="0" applyAlignmentFormats="0" applyWidthHeightFormats="1" dataCaption="Values" tag="7da86739-83c8-4279-85de-83ff3bc60ded" updatedVersion="8" minRefreshableVersion="3" useAutoFormatting="1" subtotalHiddenItems="1" rowGrandTotals="0" colGrandTotals="0" itemPrintTitles="1" createdVersion="8" indent="0" outline="1" outlineData="1" multipleFieldFilters="0" chartFormat="16">
  <location ref="I150:J154" firstHeaderRow="1" firstDataRow="1" firstDataCol="1"/>
  <pivotFields count="3">
    <pivotField axis="axisRow" allDrilled="1" subtotalTop="0" showAll="0" sortType="a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x v="3"/>
    </i>
  </rowItems>
  <colItems count="1">
    <i/>
  </colItems>
  <dataFields count="1">
    <dataField fld="1" subtotal="count" baseField="0" baseItem="0" numFmtId="166"/>
  </dataFields>
  <formats count="8">
    <format dxfId="1004">
      <pivotArea dataOnly="0" labelOnly="1" outline="0" axis="axisValues" fieldPosition="0"/>
    </format>
    <format dxfId="1003">
      <pivotArea outline="0" collapsedLevelsAreSubtotals="1" fieldPosition="0"/>
    </format>
    <format dxfId="1002">
      <pivotArea outline="0" collapsedLevelsAreSubtotals="1" fieldPosition="0">
        <references count="1">
          <reference field="4294967294" count="1" selected="0">
            <x v="0"/>
          </reference>
        </references>
      </pivotArea>
    </format>
    <format dxfId="1001">
      <pivotArea type="all" dataOnly="0" outline="0" fieldPosition="0"/>
    </format>
    <format dxfId="1000">
      <pivotArea outline="0" collapsedLevelsAreSubtotals="1" fieldPosition="0"/>
    </format>
    <format dxfId="999">
      <pivotArea field="0" type="button" dataOnly="0" labelOnly="1" outline="0" axis="axisRow" fieldPosition="0"/>
    </format>
    <format dxfId="998">
      <pivotArea dataOnly="0" labelOnly="1" fieldPosition="0">
        <references count="1">
          <reference field="0" count="0"/>
        </references>
      </pivotArea>
    </format>
    <format dxfId="997">
      <pivotArea dataOnly="0" labelOnly="1" outline="0" axis="axisValues" fieldPosition="0"/>
    </format>
  </formats>
  <chartFormats count="1">
    <chartFormat chart="13" format="3" series="1">
      <pivotArea type="data" outline="0" fieldPosition="0">
        <references count="1">
          <reference field="4294967294" count="1" selected="0">
            <x v="0"/>
          </reference>
        </references>
      </pivotArea>
    </chartFormat>
  </chartFormats>
  <pivotHierarchies count="11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5894C3D-5D7C-42CD-999D-29018AB290AA}" name="PivotTable13" cacheId="280" applyNumberFormats="0" applyBorderFormats="0" applyFontFormats="0" applyPatternFormats="0" applyAlignmentFormats="0" applyWidthHeightFormats="1" dataCaption="Values" tag="08141f1e-fb89-483b-bb86-91fd920e179b" updatedVersion="8" minRefreshableVersion="3" useAutoFormatting="1" subtotalHiddenItems="1" rowGrandTotals="0" colGrandTotals="0" itemPrintTitles="1" createdVersion="8" indent="0" outline="1" outlineData="1" multipleFieldFilters="0">
  <location ref="I61:M66"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x v="3"/>
    </i>
  </rowItems>
  <colFields count="1">
    <field x="1"/>
  </colFields>
  <colItems count="4">
    <i>
      <x/>
    </i>
    <i>
      <x v="1"/>
    </i>
    <i>
      <x v="2"/>
    </i>
    <i>
      <x v="3"/>
    </i>
  </colItems>
  <dataFields count="1">
    <dataField fld="2" subtotal="count" baseField="0" baseItem="0"/>
  </dataFields>
  <formats count="10">
    <format dxfId="1014">
      <pivotArea dataOnly="0" labelOnly="1" outline="0" axis="axisValues" fieldPosition="0"/>
    </format>
    <format dxfId="1013">
      <pivotArea outline="0" collapsedLevelsAreSubtotals="1" fieldPosition="0"/>
    </format>
    <format dxfId="1012">
      <pivotArea type="all" dataOnly="0" outline="0" fieldPosition="0"/>
    </format>
    <format dxfId="1011">
      <pivotArea outline="0" collapsedLevelsAreSubtotals="1" fieldPosition="0"/>
    </format>
    <format dxfId="1010">
      <pivotArea type="origin" dataOnly="0" labelOnly="1" outline="0" fieldPosition="0"/>
    </format>
    <format dxfId="1009">
      <pivotArea field="1" type="button" dataOnly="0" labelOnly="1" outline="0" axis="axisCol" fieldPosition="0"/>
    </format>
    <format dxfId="1008">
      <pivotArea type="topRight" dataOnly="0" labelOnly="1" outline="0" fieldPosition="0"/>
    </format>
    <format dxfId="1007">
      <pivotArea field="0" type="button" dataOnly="0" labelOnly="1" outline="0" axis="axisRow" fieldPosition="0"/>
    </format>
    <format dxfId="1006">
      <pivotArea dataOnly="0" labelOnly="1" fieldPosition="0">
        <references count="1">
          <reference field="0" count="0"/>
        </references>
      </pivotArea>
    </format>
    <format dxfId="1005">
      <pivotArea dataOnly="0" labelOnly="1" fieldPosition="0">
        <references count="1">
          <reference field="1" count="0"/>
        </references>
      </pivotArea>
    </format>
  </formats>
  <pivotHierarchies count="11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3AE73DA-0612-412D-9205-232A2204F94D}" name="PivotTable12" cacheId="277" applyNumberFormats="0" applyBorderFormats="0" applyFontFormats="0" applyPatternFormats="0" applyAlignmentFormats="0" applyWidthHeightFormats="1" dataCaption="Values" tag="7da86739-83c8-4279-85de-83ff3bc60ded" updatedVersion="8" minRefreshableVersion="3" useAutoFormatting="1" subtotalHiddenItems="1" rowGrandTotals="0" colGrandTotals="0" itemPrintTitles="1" createdVersion="8" indent="0" outline="1" outlineData="1" multipleFieldFilters="0" chartFormat="16">
  <location ref="P140:Q152"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formats count="9">
    <format dxfId="1023">
      <pivotArea dataOnly="0" labelOnly="1" outline="0" axis="axisValues" fieldPosition="0"/>
    </format>
    <format dxfId="1022">
      <pivotArea outline="0" collapsedLevelsAreSubtotals="1" fieldPosition="0"/>
    </format>
    <format dxfId="1021">
      <pivotArea collapsedLevelsAreSubtotals="1" fieldPosition="0">
        <references count="1">
          <reference field="0" count="1">
            <x v="0"/>
          </reference>
        </references>
      </pivotArea>
    </format>
    <format dxfId="1020">
      <pivotArea collapsedLevelsAreSubtotals="1" fieldPosition="0">
        <references count="1">
          <reference field="0" count="11">
            <x v="1"/>
            <x v="2"/>
            <x v="3"/>
            <x v="4"/>
            <x v="5"/>
            <x v="6"/>
            <x v="7"/>
            <x v="8"/>
            <x v="9"/>
            <x v="10"/>
            <x v="11"/>
          </reference>
        </references>
      </pivotArea>
    </format>
    <format dxfId="1019">
      <pivotArea type="all" dataOnly="0" outline="0" fieldPosition="0"/>
    </format>
    <format dxfId="1018">
      <pivotArea outline="0" collapsedLevelsAreSubtotals="1" fieldPosition="0"/>
    </format>
    <format dxfId="1017">
      <pivotArea field="0" type="button" dataOnly="0" labelOnly="1" outline="0" axis="axisRow" fieldPosition="0"/>
    </format>
    <format dxfId="1016">
      <pivotArea dataOnly="0" labelOnly="1" fieldPosition="0">
        <references count="1">
          <reference field="0" count="0"/>
        </references>
      </pivotArea>
    </format>
    <format dxfId="1015">
      <pivotArea dataOnly="0" labelOnly="1" outline="0" axis="axisValues" fieldPosition="0"/>
    </format>
  </formats>
  <chartFormats count="1">
    <chartFormat chart="15" format="2" series="1">
      <pivotArea type="data" outline="0" fieldPosition="0">
        <references count="1">
          <reference field="4294967294" count="1" selected="0">
            <x v="0"/>
          </reference>
        </references>
      </pivotArea>
    </chartFormat>
  </chartFormats>
  <pivotHierarchies count="11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928BF21-FB3C-4B34-8E03-C9B7323D84DF}" name="PivotTable16" cacheId="289" applyNumberFormats="0" applyBorderFormats="0" applyFontFormats="0" applyPatternFormats="0" applyAlignmentFormats="0" applyWidthHeightFormats="1" dataCaption="Values" tag="3e204aad-6f78-4ebe-87eb-ebfada5b7c9d" updatedVersion="8" minRefreshableVersion="3" useAutoFormatting="1" subtotalHiddenItems="1" rowGrandTotals="0" colGrandTotals="0" itemPrintTitles="1" createdVersion="8" indent="0" outline="1" outlineData="1" multipleFieldFilters="0">
  <location ref="B97:D112" firstHeaderRow="0" firstDataRow="1" firstDataCol="1"/>
  <pivotFields count="4">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x v="14"/>
    </i>
  </rowItems>
  <colFields count="1">
    <field x="-2"/>
  </colFields>
  <colItems count="2">
    <i>
      <x/>
    </i>
    <i i="1">
      <x v="1"/>
    </i>
  </colItems>
  <dataFields count="2">
    <dataField fld="1" subtotal="count" baseField="0" baseItem="0"/>
    <dataField fld="2" subtotal="count" baseField="0" baseItem="0"/>
  </dataFields>
  <formats count="7">
    <format dxfId="1030">
      <pivotArea dataOnly="0" labelOnly="1" outline="0" axis="axisValues" fieldPosition="0"/>
    </format>
    <format dxfId="1029">
      <pivotArea outline="0" collapsedLevelsAreSubtotals="1" fieldPosition="0"/>
    </format>
    <format dxfId="1028">
      <pivotArea type="all" dataOnly="0" outline="0" fieldPosition="0"/>
    </format>
    <format dxfId="1027">
      <pivotArea outline="0" collapsedLevelsAreSubtotals="1" fieldPosition="0"/>
    </format>
    <format dxfId="1026">
      <pivotArea field="0" type="button" dataOnly="0" labelOnly="1" outline="0" axis="axisRow" fieldPosition="0"/>
    </format>
    <format dxfId="1025">
      <pivotArea dataOnly="0" labelOnly="1" fieldPosition="0">
        <references count="1">
          <reference field="0" count="0"/>
        </references>
      </pivotArea>
    </format>
    <format dxfId="1024">
      <pivotArea dataOnly="0" labelOnly="1" outline="0" fieldPosition="0">
        <references count="1">
          <reference field="4294967294" count="2">
            <x v="0"/>
            <x v="1"/>
          </reference>
        </references>
      </pivotArea>
    </format>
  </formats>
  <pivotHierarchies count="11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4A657D3-5B2A-4923-800D-C7848005B5E0}" name="PivotTable7" cacheId="331" applyNumberFormats="0" applyBorderFormats="0" applyFontFormats="0" applyPatternFormats="0" applyAlignmentFormats="0" applyWidthHeightFormats="1" dataCaption="Values" tag="1087f739-737f-4f91-b4cc-973ff5700656" updatedVersion="8" minRefreshableVersion="3" useAutoFormatting="1" subtotalHiddenItems="1" rowGrandTotals="0" colGrandTotals="0" itemPrintTitles="1" createdVersion="8" indent="0" outline="1" outlineData="1" multipleFieldFilters="0">
  <location ref="A30:C34"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4">
    <i>
      <x/>
    </i>
    <i>
      <x v="1"/>
    </i>
    <i>
      <x v="2"/>
    </i>
    <i>
      <x v="3"/>
    </i>
  </rowItems>
  <colFields count="1">
    <field x="-2"/>
  </colFields>
  <colItems count="2">
    <i>
      <x/>
    </i>
    <i i="1">
      <x v="1"/>
    </i>
  </colItems>
  <dataFields count="2">
    <dataField fld="1" subtotal="count" baseField="0" baseItem="0"/>
    <dataField fld="2" subtotal="count" baseField="0" baseItem="0"/>
  </dataFields>
  <formats count="10">
    <format dxfId="1040">
      <pivotArea dataOnly="0" labelOnly="1" outline="0" axis="axisValues" fieldPosition="0"/>
    </format>
    <format dxfId="1039">
      <pivotArea outline="0" collapsedLevelsAreSubtotals="1" fieldPosition="0"/>
    </format>
    <format dxfId="1038">
      <pivotArea collapsedLevelsAreSubtotals="1" fieldPosition="0">
        <references count="2">
          <reference field="4294967294" count="1" selected="0">
            <x v="0"/>
          </reference>
          <reference field="0" count="1">
            <x v="0"/>
          </reference>
        </references>
      </pivotArea>
    </format>
    <format dxfId="1037">
      <pivotArea collapsedLevelsAreSubtotals="1" fieldPosition="0">
        <references count="2">
          <reference field="4294967294" count="1" selected="0">
            <x v="0"/>
          </reference>
          <reference field="0" count="3">
            <x v="1"/>
            <x v="2"/>
            <x v="3"/>
          </reference>
        </references>
      </pivotArea>
    </format>
    <format dxfId="1036">
      <pivotArea collapsedLevelsAreSubtotals="1" fieldPosition="0">
        <references count="2">
          <reference field="4294967294" count="1" selected="0">
            <x v="1"/>
          </reference>
          <reference field="0" count="0"/>
        </references>
      </pivotArea>
    </format>
    <format dxfId="1035">
      <pivotArea type="all" dataOnly="0" outline="0" fieldPosition="0"/>
    </format>
    <format dxfId="1034">
      <pivotArea outline="0" collapsedLevelsAreSubtotals="1" fieldPosition="0"/>
    </format>
    <format dxfId="1033">
      <pivotArea field="0" type="button" dataOnly="0" labelOnly="1" outline="0" axis="axisRow" fieldPosition="0"/>
    </format>
    <format dxfId="1032">
      <pivotArea dataOnly="0" labelOnly="1" fieldPosition="0">
        <references count="1">
          <reference field="0" count="0"/>
        </references>
      </pivotArea>
    </format>
    <format dxfId="1031">
      <pivotArea dataOnly="0" labelOnly="1" outline="0" fieldPosition="0">
        <references count="1">
          <reference field="4294967294" count="2">
            <x v="0"/>
            <x v="1"/>
          </reference>
        </references>
      </pivotArea>
    </format>
  </formats>
  <pivotHierarchies count="11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1AE82AB-B660-4DC5-980F-B54E62A7AA0C}" name="PivotTable10" cacheId="271" applyNumberFormats="0" applyBorderFormats="0" applyFontFormats="0" applyPatternFormats="0" applyAlignmentFormats="0" applyWidthHeightFormats="1" dataCaption="Values" tag="7da86739-83c8-4279-85de-83ff3bc60ded" updatedVersion="8" minRefreshableVersion="3" useAutoFormatting="1" subtotalHiddenItems="1" rowGrandTotals="0" colGrandTotals="0" itemPrintTitles="1" createdVersion="8" indent="0" outline="1" outlineData="1" multipleFieldFilters="0" chartFormat="17">
  <location ref="I141:L14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Likes" fld="0" baseField="0" baseItem="0"/>
    <dataField name="Sum of Saves" fld="3" baseField="0" baseItem="0"/>
    <dataField name="Sum of Shares" fld="2" baseField="0" baseItem="0"/>
    <dataField name="Sum of Comments" fld="1" baseField="0" baseItem="0"/>
  </dataFields>
  <formats count="5">
    <format dxfId="1045">
      <pivotArea dataOnly="0" labelOnly="1" outline="0" axis="axisValues" fieldPosition="0"/>
    </format>
    <format dxfId="1044">
      <pivotArea outline="0" collapsedLevelsAreSubtotals="1" fieldPosition="0"/>
    </format>
    <format dxfId="1043">
      <pivotArea type="all" dataOnly="0" outline="0" fieldPosition="0"/>
    </format>
    <format dxfId="1042">
      <pivotArea outline="0" collapsedLevelsAreSubtotals="1" fieldPosition="0"/>
    </format>
    <format dxfId="1041">
      <pivotArea dataOnly="0" labelOnly="1" outline="0" fieldPosition="0">
        <references count="1">
          <reference field="4294967294" count="4">
            <x v="0"/>
            <x v="1"/>
            <x v="2"/>
            <x v="3"/>
          </reference>
        </references>
      </pivotArea>
    </format>
  </formats>
  <pivotHierarchies count="11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2F65DD0-15E9-40F0-849E-039D07FD0710}" name="PivotTable25" cacheId="268" applyNumberFormats="0" applyBorderFormats="0" applyFontFormats="0" applyPatternFormats="0" applyAlignmentFormats="0" applyWidthHeightFormats="1" dataCaption="Values" tag="7da86739-83c8-4279-85de-83ff3bc60ded" updatedVersion="8" minRefreshableVersion="3" showDrill="0" useAutoFormatting="1" subtotalHiddenItems="1" rowGrandTotals="0" colGrandTotals="0" itemPrintTitles="1" createdVersion="8" indent="0" compact="0" compactData="0" multipleFieldFilters="0" chartFormat="24">
  <location ref="I186:N197" firstHeaderRow="1" firstDataRow="1" firstDataCol="5"/>
  <pivotFields count="6">
    <pivotField axis="axisRow" compact="0" allDrilled="1" outline="0" subtotalTop="0" showAll="0" defaultSubtotal="0" defaultAttributeDrillState="1">
      <items count="11">
        <item x="0"/>
        <item x="1"/>
        <item x="2"/>
        <item x="3"/>
        <item x="4"/>
        <item x="5"/>
        <item x="6"/>
        <item x="7"/>
        <item x="8"/>
        <item x="9"/>
        <item x="10"/>
      </items>
    </pivotField>
    <pivotField axis="axisRow" compact="0" allDrilled="1" outline="0" subtotalTop="0" showAll="0" dataSourceSort="1" defaultSubtotal="0" defaultAttributeDrillState="1">
      <items count="1">
        <item s="1" x="0"/>
      </items>
    </pivotField>
    <pivotField axis="axisRow" compact="0" allDrilled="1" outline="0" subtotalTop="0" showAll="0" dataSourceSort="1" defaultSubtotal="0" defaultAttributeDrillState="1">
      <items count="2">
        <item x="0"/>
        <item x="1"/>
      </items>
    </pivotField>
    <pivotField axis="axisRow" compact="0" allDrilled="1" outline="0" subtotalTop="0" showAll="0" dataSourceSort="1" defaultSubtotal="0" defaultAttributeDrillState="1">
      <items count="2">
        <item x="0"/>
        <item x="1"/>
      </items>
    </pivotField>
    <pivotField axis="axisRow" compact="0" allDrilled="1" outline="0"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5">
    <field x="0"/>
    <field x="3"/>
    <field x="1"/>
    <field x="2"/>
    <field x="4"/>
  </rowFields>
  <rowItems count="11">
    <i>
      <x/>
      <x/>
      <x/>
      <x/>
      <x/>
    </i>
    <i>
      <x v="1"/>
      <x/>
      <x/>
      <x/>
      <x v="1"/>
    </i>
    <i>
      <x v="2"/>
      <x/>
      <x/>
      <x/>
      <x v="1"/>
    </i>
    <i>
      <x v="3"/>
      <x v="1"/>
      <x/>
      <x/>
      <x v="1"/>
    </i>
    <i>
      <x v="4"/>
      <x/>
      <x/>
      <x/>
      <x v="1"/>
    </i>
    <i>
      <x v="5"/>
      <x v="1"/>
      <x/>
      <x/>
      <x v="1"/>
    </i>
    <i>
      <x v="6"/>
      <x v="1"/>
      <x/>
      <x/>
      <x v="1"/>
    </i>
    <i>
      <x v="7"/>
      <x/>
      <x/>
      <x v="1"/>
      <x v="2"/>
    </i>
    <i>
      <x v="8"/>
      <x/>
      <x/>
      <x v="1"/>
      <x v="2"/>
    </i>
    <i>
      <x v="9"/>
      <x/>
      <x/>
      <x/>
      <x v="1"/>
    </i>
    <i>
      <x v="10"/>
      <x/>
      <x/>
      <x/>
      <x v="1"/>
    </i>
  </rowItems>
  <colItems count="1">
    <i/>
  </colItems>
  <dataFields count="1">
    <dataField fld="5" subtotal="count" baseField="0" baseItem="0" numFmtId="164"/>
  </dataFields>
  <formats count="32">
    <format dxfId="1077">
      <pivotArea dataOnly="0" labelOnly="1" outline="0" axis="axisValues" fieldPosition="0"/>
    </format>
    <format dxfId="1076">
      <pivotArea outline="0" collapsedLevelsAreSubtotals="1" fieldPosition="0"/>
    </format>
    <format dxfId="1075">
      <pivotArea type="all" dataOnly="0" outline="0" fieldPosition="0"/>
    </format>
    <format dxfId="1074">
      <pivotArea outline="0" collapsedLevelsAreSubtotals="1" fieldPosition="0"/>
    </format>
    <format dxfId="1073">
      <pivotArea field="0" type="button" dataOnly="0" labelOnly="1" outline="0" axis="axisRow" fieldPosition="0"/>
    </format>
    <format dxfId="1072">
      <pivotArea field="3" type="button" dataOnly="0" labelOnly="1" outline="0" axis="axisRow" fieldPosition="1"/>
    </format>
    <format dxfId="1071">
      <pivotArea field="1" type="button" dataOnly="0" labelOnly="1" outline="0" axis="axisRow" fieldPosition="2"/>
    </format>
    <format dxfId="1070">
      <pivotArea field="2" type="button" dataOnly="0" labelOnly="1" outline="0" axis="axisRow" fieldPosition="3"/>
    </format>
    <format dxfId="1069">
      <pivotArea field="4" type="button" dataOnly="0" labelOnly="1" outline="0" axis="axisRow" fieldPosition="4"/>
    </format>
    <format dxfId="1068">
      <pivotArea dataOnly="0" labelOnly="1" outline="0" fieldPosition="0">
        <references count="1">
          <reference field="0" count="0"/>
        </references>
      </pivotArea>
    </format>
    <format dxfId="1067">
      <pivotArea dataOnly="0" labelOnly="1" outline="0" fieldPosition="0">
        <references count="2">
          <reference field="0" count="1" selected="0">
            <x v="1"/>
          </reference>
          <reference field="3" count="1">
            <x v="0"/>
          </reference>
        </references>
      </pivotArea>
    </format>
    <format dxfId="1066">
      <pivotArea dataOnly="0" labelOnly="1" outline="0" fieldPosition="0">
        <references count="2">
          <reference field="0" count="1" selected="0">
            <x v="6"/>
          </reference>
          <reference field="3" count="1">
            <x v="1"/>
          </reference>
        </references>
      </pivotArea>
    </format>
    <format dxfId="1065">
      <pivotArea dataOnly="0" labelOnly="1" outline="0" fieldPosition="0">
        <references count="2">
          <reference field="0" count="1" selected="0">
            <x v="2"/>
          </reference>
          <reference field="3" count="1">
            <x v="0"/>
          </reference>
        </references>
      </pivotArea>
    </format>
    <format dxfId="1064">
      <pivotArea dataOnly="0" labelOnly="1" outline="0" fieldPosition="0">
        <references count="2">
          <reference field="0" count="1" selected="0">
            <x v="5"/>
          </reference>
          <reference field="3" count="1">
            <x v="1"/>
          </reference>
        </references>
      </pivotArea>
    </format>
    <format dxfId="1063">
      <pivotArea dataOnly="0" labelOnly="1" outline="0" fieldPosition="0">
        <references count="2">
          <reference field="0" count="1" selected="0">
            <x v="8"/>
          </reference>
          <reference field="3" count="1">
            <x v="0"/>
          </reference>
        </references>
      </pivotArea>
    </format>
    <format dxfId="1062">
      <pivotArea dataOnly="0" labelOnly="1" outline="0" fieldPosition="0">
        <references count="3">
          <reference field="0" count="1" selected="0">
            <x v="1"/>
          </reference>
          <reference field="1" count="0"/>
          <reference field="3" count="1" selected="0">
            <x v="0"/>
          </reference>
        </references>
      </pivotArea>
    </format>
    <format dxfId="1061">
      <pivotArea dataOnly="0" labelOnly="1" outline="0" fieldPosition="0">
        <references count="4">
          <reference field="0" count="1" selected="0">
            <x v="1"/>
          </reference>
          <reference field="1" count="0" selected="0"/>
          <reference field="2" count="1">
            <x v="0"/>
          </reference>
          <reference field="3" count="1" selected="0">
            <x v="0"/>
          </reference>
        </references>
      </pivotArea>
    </format>
    <format dxfId="1060">
      <pivotArea dataOnly="0" labelOnly="1" outline="0" fieldPosition="0">
        <references count="4">
          <reference field="0" count="1" selected="0">
            <x v="7"/>
          </reference>
          <reference field="1" count="0" selected="0"/>
          <reference field="2" count="1">
            <x v="1"/>
          </reference>
          <reference field="3" count="1" selected="0">
            <x v="0"/>
          </reference>
        </references>
      </pivotArea>
    </format>
    <format dxfId="1059">
      <pivotArea dataOnly="0" labelOnly="1" outline="0" fieldPosition="0">
        <references count="4">
          <reference field="0" count="1" selected="0">
            <x v="10"/>
          </reference>
          <reference field="1" count="0" selected="0"/>
          <reference field="2" count="1">
            <x v="0"/>
          </reference>
          <reference field="3" count="1" selected="0">
            <x v="0"/>
          </reference>
        </references>
      </pivotArea>
    </format>
    <format dxfId="1058">
      <pivotArea dataOnly="0" labelOnly="1" outline="0" fieldPosition="0">
        <references count="4">
          <reference field="0" count="1" selected="0">
            <x v="8"/>
          </reference>
          <reference field="1" count="0" selected="0"/>
          <reference field="2" count="1">
            <x v="1"/>
          </reference>
          <reference field="3" count="1" selected="0">
            <x v="0"/>
          </reference>
        </references>
      </pivotArea>
    </format>
    <format dxfId="1057">
      <pivotArea dataOnly="0" labelOnly="1" outline="0" fieldPosition="0">
        <references count="5">
          <reference field="0" count="1" selected="0">
            <x v="1"/>
          </reference>
          <reference field="1" count="0" selected="0"/>
          <reference field="2" count="1" selected="0">
            <x v="0"/>
          </reference>
          <reference field="3" count="1" selected="0">
            <x v="0"/>
          </reference>
          <reference field="4" count="1">
            <x v="1"/>
          </reference>
        </references>
      </pivotArea>
    </format>
    <format dxfId="1056">
      <pivotArea dataOnly="0" labelOnly="1" outline="0" fieldPosition="0">
        <references count="5">
          <reference field="0" count="1" selected="0">
            <x v="4"/>
          </reference>
          <reference field="1" count="0" selected="0"/>
          <reference field="2" count="1" selected="0">
            <x v="0"/>
          </reference>
          <reference field="3" count="1" selected="0">
            <x v="0"/>
          </reference>
          <reference field="4" count="1">
            <x v="1"/>
          </reference>
        </references>
      </pivotArea>
    </format>
    <format dxfId="1055">
      <pivotArea dataOnly="0" labelOnly="1" outline="0" fieldPosition="0">
        <references count="5">
          <reference field="0" count="1" selected="0">
            <x v="7"/>
          </reference>
          <reference field="1" count="0" selected="0"/>
          <reference field="2" count="1" selected="0">
            <x v="1"/>
          </reference>
          <reference field="3" count="1" selected="0">
            <x v="0"/>
          </reference>
          <reference field="4" count="1">
            <x v="2"/>
          </reference>
        </references>
      </pivotArea>
    </format>
    <format dxfId="1054">
      <pivotArea dataOnly="0" labelOnly="1" outline="0" fieldPosition="0">
        <references count="5">
          <reference field="0" count="1" selected="0">
            <x v="10"/>
          </reference>
          <reference field="1" count="0" selected="0"/>
          <reference field="2" count="1" selected="0">
            <x v="0"/>
          </reference>
          <reference field="3" count="1" selected="0">
            <x v="0"/>
          </reference>
          <reference field="4" count="1">
            <x v="1"/>
          </reference>
        </references>
      </pivotArea>
    </format>
    <format dxfId="1053">
      <pivotArea dataOnly="0" labelOnly="1" outline="0" fieldPosition="0">
        <references count="5">
          <reference field="0" count="1" selected="0">
            <x v="6"/>
          </reference>
          <reference field="1" count="0" selected="0"/>
          <reference field="2" count="1" selected="0">
            <x v="0"/>
          </reference>
          <reference field="3" count="1" selected="0">
            <x v="1"/>
          </reference>
          <reference field="4" count="1">
            <x v="1"/>
          </reference>
        </references>
      </pivotArea>
    </format>
    <format dxfId="1052">
      <pivotArea dataOnly="0" labelOnly="1" outline="0" fieldPosition="0">
        <references count="5">
          <reference field="0" count="1" selected="0">
            <x v="3"/>
          </reference>
          <reference field="1" count="0" selected="0"/>
          <reference field="2" count="1" selected="0">
            <x v="0"/>
          </reference>
          <reference field="3" count="1" selected="0">
            <x v="1"/>
          </reference>
          <reference field="4" count="1">
            <x v="1"/>
          </reference>
        </references>
      </pivotArea>
    </format>
    <format dxfId="1051">
      <pivotArea dataOnly="0" labelOnly="1" outline="0" fieldPosition="0">
        <references count="5">
          <reference field="0" count="1" selected="0">
            <x v="2"/>
          </reference>
          <reference field="1" count="0" selected="0"/>
          <reference field="2" count="1" selected="0">
            <x v="0"/>
          </reference>
          <reference field="3" count="1" selected="0">
            <x v="0"/>
          </reference>
          <reference field="4" count="1">
            <x v="1"/>
          </reference>
        </references>
      </pivotArea>
    </format>
    <format dxfId="1050">
      <pivotArea dataOnly="0" labelOnly="1" outline="0" fieldPosition="0">
        <references count="5">
          <reference field="0" count="1" selected="0">
            <x v="0"/>
          </reference>
          <reference field="1" count="0" selected="0"/>
          <reference field="2" count="1" selected="0">
            <x v="0"/>
          </reference>
          <reference field="3" count="1" selected="0">
            <x v="0"/>
          </reference>
          <reference field="4" count="1">
            <x v="0"/>
          </reference>
        </references>
      </pivotArea>
    </format>
    <format dxfId="1049">
      <pivotArea dataOnly="0" labelOnly="1" outline="0" fieldPosition="0">
        <references count="5">
          <reference field="0" count="1" selected="0">
            <x v="9"/>
          </reference>
          <reference field="1" count="0" selected="0"/>
          <reference field="2" count="1" selected="0">
            <x v="0"/>
          </reference>
          <reference field="3" count="1" selected="0">
            <x v="0"/>
          </reference>
          <reference field="4" count="1">
            <x v="1"/>
          </reference>
        </references>
      </pivotArea>
    </format>
    <format dxfId="1048">
      <pivotArea dataOnly="0" labelOnly="1" outline="0" fieldPosition="0">
        <references count="5">
          <reference field="0" count="1" selected="0">
            <x v="5"/>
          </reference>
          <reference field="1" count="0" selected="0"/>
          <reference field="2" count="1" selected="0">
            <x v="0"/>
          </reference>
          <reference field="3" count="1" selected="0">
            <x v="1"/>
          </reference>
          <reference field="4" count="1">
            <x v="1"/>
          </reference>
        </references>
      </pivotArea>
    </format>
    <format dxfId="1047">
      <pivotArea dataOnly="0" labelOnly="1" outline="0" fieldPosition="0">
        <references count="5">
          <reference field="0" count="1" selected="0">
            <x v="8"/>
          </reference>
          <reference field="1" count="0" selected="0"/>
          <reference field="2" count="1" selected="0">
            <x v="1"/>
          </reference>
          <reference field="3" count="1" selected="0">
            <x v="0"/>
          </reference>
          <reference field="4" count="1">
            <x v="2"/>
          </reference>
        </references>
      </pivotArea>
    </format>
    <format dxfId="1046">
      <pivotArea dataOnly="0" labelOnly="1" outline="0" axis="axisValues" fieldPosition="0"/>
    </format>
  </formats>
  <conditionalFormats count="2">
    <conditionalFormat priority="1">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s>
  <pivotHierarchies count="11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5">
    <rowHierarchyUsage hierarchyUsage="10"/>
    <rowHierarchyUsage hierarchyUsage="17"/>
    <rowHierarchyUsage hierarchyUsage="35"/>
    <rowHierarchyUsage hierarchyUsage="14"/>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356BA845-4BD5-4C6C-8E04-0BE7276D6D14}" name="PivotTable19" cacheId="358" applyNumberFormats="0" applyBorderFormats="0" applyFontFormats="0" applyPatternFormats="0" applyAlignmentFormats="0" applyWidthHeightFormats="1" dataCaption="Values" tag="87f67184-8518-4bcc-951d-0d7341054d2b" updatedVersion="8" minRefreshableVersion="3" useAutoFormatting="1" rowGrandTotals="0" colGrandTotals="0" itemPrintTitles="1" createdVersion="8" indent="0" outline="1" outlineData="1" multipleFieldFilters="0" chartFormat="3" rowHeaderCaption="Post ID">
  <location ref="T5:Y16" firstHeaderRow="0" firstDataRow="1" firstDataCol="1" rowPageCount="1" colPageCount="1"/>
  <pivotFields count="8">
    <pivotField axis="axisRow" allDrilled="1"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4"/>
            </reference>
          </references>
        </pivotArea>
      </autoSortScope>
    </pivotField>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1"/>
    </i>
    <i>
      <x v="4"/>
    </i>
    <i>
      <x v="7"/>
    </i>
    <i>
      <x v="10"/>
    </i>
    <i>
      <x v="8"/>
    </i>
    <i>
      <x/>
    </i>
    <i>
      <x v="9"/>
    </i>
    <i>
      <x v="6"/>
    </i>
    <i>
      <x v="2"/>
    </i>
    <i>
      <x v="5"/>
    </i>
    <i>
      <x v="3"/>
    </i>
  </rowItems>
  <colFields count="1">
    <field x="-2"/>
  </colFields>
  <colItems count="5">
    <i>
      <x/>
    </i>
    <i i="1">
      <x v="1"/>
    </i>
    <i i="2">
      <x v="2"/>
    </i>
    <i i="3">
      <x v="3"/>
    </i>
    <i i="4">
      <x v="4"/>
    </i>
  </colItems>
  <pageFields count="1">
    <pageField fld="1" hier="35" name="[social_media_performance_].[IS_Viral].&amp;[Viral]" cap="Viral"/>
  </pageFields>
  <dataFields count="5">
    <dataField fld="2" subtotal="count" baseField="0" baseItem="0"/>
    <dataField fld="3" subtotal="count" baseField="0" baseItem="0"/>
    <dataField fld="4" subtotal="count" baseField="0" baseItem="0"/>
    <dataField fld="5" subtotal="count" baseField="0" baseItem="0"/>
    <dataField fld="6" subtotal="count" baseField="0" baseItem="0" numFmtId="2"/>
  </dataFields>
  <formats count="15">
    <format dxfId="812">
      <pivotArea type="all" dataOnly="0" outline="0" fieldPosition="0"/>
    </format>
    <format dxfId="811">
      <pivotArea dataOnly="0" labelOnly="1" outline="0" axis="axisValues" fieldPosition="0"/>
    </format>
    <format dxfId="810">
      <pivotArea outline="0" collapsedLevelsAreSubtotals="1" fieldPosition="0"/>
    </format>
    <format dxfId="809">
      <pivotArea outline="0" collapsedLevelsAreSubtotals="1" fieldPosition="0">
        <references count="1">
          <reference field="4294967294" count="1" selected="0">
            <x v="4"/>
          </reference>
        </references>
      </pivotArea>
    </format>
    <format dxfId="808">
      <pivotArea type="all" dataOnly="0" outline="0" fieldPosition="0"/>
    </format>
    <format dxfId="807">
      <pivotArea outline="0" collapsedLevelsAreSubtotals="1" fieldPosition="0"/>
    </format>
    <format dxfId="806">
      <pivotArea field="0" type="button" dataOnly="0" labelOnly="1" outline="0" axis="axisRow" fieldPosition="0"/>
    </format>
    <format dxfId="805">
      <pivotArea dataOnly="0" labelOnly="1" fieldPosition="0">
        <references count="1">
          <reference field="0" count="0"/>
        </references>
      </pivotArea>
    </format>
    <format dxfId="804">
      <pivotArea dataOnly="0" labelOnly="1" outline="0" fieldPosition="0">
        <references count="1">
          <reference field="4294967294" count="5">
            <x v="0"/>
            <x v="1"/>
            <x v="2"/>
            <x v="3"/>
            <x v="4"/>
          </reference>
        </references>
      </pivotArea>
    </format>
    <format dxfId="803">
      <pivotArea field="0" type="button" dataOnly="0" labelOnly="1" outline="0" axis="axisRow" fieldPosition="0"/>
    </format>
    <format dxfId="802">
      <pivotArea dataOnly="0" labelOnly="1" outline="0" fieldPosition="0">
        <references count="1">
          <reference field="4294967294" count="5">
            <x v="0"/>
            <x v="1"/>
            <x v="2"/>
            <x v="3"/>
            <x v="4"/>
          </reference>
        </references>
      </pivotArea>
    </format>
    <format dxfId="801">
      <pivotArea field="0" type="button" dataOnly="0" labelOnly="1" outline="0" axis="axisRow" fieldPosition="0"/>
    </format>
    <format dxfId="800">
      <pivotArea dataOnly="0" labelOnly="1" outline="0" fieldPosition="0">
        <references count="1">
          <reference field="4294967294" count="5">
            <x v="0"/>
            <x v="1"/>
            <x v="2"/>
            <x v="3"/>
            <x v="4"/>
          </reference>
        </references>
      </pivotArea>
    </format>
    <format dxfId="799">
      <pivotArea outline="0" collapsedLevelsAreSubtotals="1" fieldPosition="0"/>
    </format>
    <format dxfId="798">
      <pivotArea dataOnly="0" labelOnly="1" fieldPosition="0">
        <references count="1">
          <reference field="0" count="0"/>
        </references>
      </pivotArea>
    </format>
  </formats>
  <conditionalFormats count="1">
    <conditionalFormat priority="4">
      <pivotAreas count="1">
        <pivotArea type="data" outline="0" collapsedLevelsAreSubtotals="1" fieldPosition="0">
          <references count="1">
            <reference field="4294967294" count="1" selected="0">
              <x v="4"/>
            </reference>
          </references>
        </pivotArea>
      </pivotAreas>
    </conditionalFormat>
  </conditionalFormats>
  <pivotHierarchies count="115">
    <pivotHierarchy dragToData="1"/>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ocial_media_performance_].[IS_Viral].&amp;[Viral]"/>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09F5AC6-8D30-45CF-845F-7F1257356F7D}" name="PivotTable17" cacheId="352" applyNumberFormats="0" applyBorderFormats="0" applyFontFormats="0" applyPatternFormats="0" applyAlignmentFormats="0" applyWidthHeightFormats="1" dataCaption="Values" tag="1a7f81bf-6290-4e93-b416-af5e75cdd362" updatedVersion="8" minRefreshableVersion="3" useAutoFormatting="1" rowGrandTotals="0" colGrandTotals="0" itemPrintTitles="1" createdVersion="8" indent="0" outline="1" outlineData="1" multipleFieldFilters="0" chartFormat="5">
  <location ref="B21:E2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Likes" fld="0" baseField="0" baseItem="0"/>
    <dataField name="Sum of Comments" fld="1" baseField="0" baseItem="0"/>
    <dataField name="Sum of Shares" fld="2" baseField="0" baseItem="0"/>
    <dataField name="Sum of Saves" fld="3" baseField="0" baseItem="0"/>
  </dataFields>
  <formats count="3">
    <format dxfId="815">
      <pivotArea type="all" dataOnly="0" outline="0" fieldPosition="0"/>
    </format>
    <format dxfId="814">
      <pivotArea dataOnly="0" labelOnly="1" outline="0" axis="axisValues" fieldPosition="0"/>
    </format>
    <format dxfId="813">
      <pivotArea outline="0" collapsedLevelsAreSubtotals="1" fieldPosition="0"/>
    </format>
  </formats>
  <pivotHierarchies count="115">
    <pivotHierarchy dragToData="1"/>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6C5A5224-7316-42BA-A83B-0D3ACCDECDF4}" name="PivotTable20" cacheId="361" applyNumberFormats="0" applyBorderFormats="0" applyFontFormats="0" applyPatternFormats="0" applyAlignmentFormats="0" applyWidthHeightFormats="1" dataCaption="Values" tag="25b6be7b-2bee-4643-8f40-dc328d141570" updatedVersion="8" minRefreshableVersion="3" rowGrandTotals="0" colGrandTotals="0" itemPrintTitles="1" createdVersion="8" indent="0" outline="1" outlineData="1" multipleFieldFilters="0" chartFormat="3" rowHeaderCaption="Platform">
  <location ref="AC7:AG12" firstHeaderRow="1" firstDataRow="2"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4">
        <item x="0"/>
        <item x="1"/>
        <item x="2"/>
        <item x="3"/>
      </items>
    </pivotField>
  </pivotFields>
  <rowFields count="1">
    <field x="2"/>
  </rowFields>
  <rowItems count="4">
    <i>
      <x/>
    </i>
    <i>
      <x v="1"/>
    </i>
    <i>
      <x v="2"/>
    </i>
    <i>
      <x v="3"/>
    </i>
  </rowItems>
  <colFields count="1">
    <field x="3"/>
  </colFields>
  <colItems count="4">
    <i>
      <x/>
    </i>
    <i>
      <x v="1"/>
    </i>
    <i>
      <x v="2"/>
    </i>
    <i>
      <x v="3"/>
    </i>
  </colItems>
  <dataFields count="1">
    <dataField fld="1" subtotal="count" baseField="0" baseItem="0"/>
  </dataFields>
  <formats count="11">
    <format dxfId="826">
      <pivotArea type="all" dataOnly="0" outline="0" fieldPosition="0"/>
    </format>
    <format dxfId="825">
      <pivotArea dataOnly="0" labelOnly="1" outline="0" axis="axisValues" fieldPosition="0"/>
    </format>
    <format dxfId="824">
      <pivotArea outline="0" collapsedLevelsAreSubtotals="1" fieldPosition="0"/>
    </format>
    <format dxfId="823">
      <pivotArea type="all" dataOnly="0" outline="0" fieldPosition="0"/>
    </format>
    <format dxfId="822">
      <pivotArea outline="0" collapsedLevelsAreSubtotals="1" fieldPosition="0"/>
    </format>
    <format dxfId="821">
      <pivotArea field="2" type="button" dataOnly="0" labelOnly="1" outline="0" axis="axisRow" fieldPosition="0"/>
    </format>
    <format dxfId="820">
      <pivotArea dataOnly="0" labelOnly="1" fieldPosition="0">
        <references count="1">
          <reference field="3" count="0"/>
        </references>
      </pivotArea>
    </format>
    <format dxfId="819">
      <pivotArea outline="0" collapsedLevelsAreSubtotals="1" fieldPosition="0"/>
    </format>
    <format dxfId="818">
      <pivotArea field="2" type="button" dataOnly="0" labelOnly="1" outline="0" axis="axisRow" fieldPosition="0"/>
    </format>
    <format dxfId="817">
      <pivotArea dataOnly="0" labelOnly="1" fieldPosition="0">
        <references count="1">
          <reference field="2" count="0"/>
        </references>
      </pivotArea>
    </format>
    <format dxfId="816">
      <pivotArea dataOnly="0" labelOnly="1" fieldPosition="0">
        <references count="1">
          <reference field="3" count="0"/>
        </references>
      </pivotArea>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pivotHierarchies count="115">
    <pivotHierarchy dragToData="1"/>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ocial_media_performance_].[IS_Viral].&amp;[Viral]"/>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4"/>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B00FADBF-595C-4BE2-BD59-0CE34655CDCA}" name="KPI1234" cacheId="349" applyNumberFormats="0" applyBorderFormats="0" applyFontFormats="0" applyPatternFormats="0" applyAlignmentFormats="0" applyWidthHeightFormats="1" dataCaption="Values" tag="5c8998da-ce6a-48d0-a574-d1090fdce0ed" updatedVersion="8" minRefreshableVersion="3" useAutoFormatting="1" rowGrandTotals="0" colGrandTotals="0" itemPrintTitles="1" createdVersion="8" indent="0" outline="1" outlineData="1" multipleFieldFilters="0" chartFormat="11">
  <location ref="L4:N16"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Fields count="1">
    <field x="-2"/>
  </colFields>
  <colItems count="2">
    <i>
      <x/>
    </i>
    <i i="1">
      <x v="1"/>
    </i>
  </colItems>
  <dataFields count="2">
    <dataField fld="1" subtotal="count" baseField="0" baseItem="0"/>
    <dataField fld="2" subtotal="count" baseField="0" baseItem="0"/>
  </dataFields>
  <formats count="3">
    <format dxfId="829">
      <pivotArea type="all" dataOnly="0" outline="0" fieldPosition="0"/>
    </format>
    <format dxfId="828">
      <pivotArea dataOnly="0" labelOnly="1" outline="0" axis="axisValues" fieldPosition="0"/>
    </format>
    <format dxfId="827">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Hierarchies count="11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E62FD046-EA97-4DF8-9FFC-A2A391F99EAE}" name="Kpi12" cacheId="343" applyNumberFormats="0" applyBorderFormats="0" applyFontFormats="0" applyPatternFormats="0" applyAlignmentFormats="0" applyWidthHeightFormats="1" dataCaption="Values" tag="442b8da6-dd59-4cad-8dee-6cba8559466e" updatedVersion="8" minRefreshableVersion="3" useAutoFormatting="1" rowGrandTotals="0" colGrandTotals="0" itemPrintTitles="1" createdVersion="8" indent="0" outline="1" outlineData="1" multipleFieldFilters="0" chartFormat="11">
  <location ref="F4:G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numFmtId="10"/>
  </dataFields>
  <formats count="3">
    <format dxfId="832">
      <pivotArea type="all" dataOnly="0" outline="0" fieldPosition="0"/>
    </format>
    <format dxfId="831">
      <pivotArea dataOnly="0" labelOnly="1" outline="0" axis="axisValues" fieldPosition="0"/>
    </format>
    <format dxfId="830">
      <pivotArea outline="0" collapsedLevelsAreSubtotals="1" fieldPosition="0"/>
    </format>
  </formats>
  <pivotHierarchies count="115">
    <pivotHierarchy dragToData="1"/>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AC95A37E-630D-481A-9132-D1F62EB2FFC8}" name="KPI123" cacheId="346" applyNumberFormats="0" applyBorderFormats="0" applyFontFormats="0" applyPatternFormats="0" applyAlignmentFormats="0" applyWidthHeightFormats="1" dataCaption="Values" tag="7d32fd3c-678f-4d09-a059-65f202ef0803" updatedVersion="8" minRefreshableVersion="3" useAutoFormatting="1" rowGrandTotals="0" colGrandTotals="0" itemPrintTitles="1" createdVersion="8" indent="0" outline="1" outlineData="1" multipleFieldFilters="0" chartFormat="8">
  <location ref="I4:J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formats count="3">
    <format dxfId="835">
      <pivotArea type="all" dataOnly="0" outline="0" fieldPosition="0"/>
    </format>
    <format dxfId="834">
      <pivotArea dataOnly="0" labelOnly="1" outline="0" axis="axisValues" fieldPosition="0"/>
    </format>
    <format dxfId="833">
      <pivotArea outline="0" collapsedLevelsAreSubtotals="1" fieldPosition="0"/>
    </format>
  </formats>
  <pivotHierarchies count="11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74C93F65-A550-46D0-9699-BE8B4B3435AB}" name="Kpi1" cacheId="340" applyNumberFormats="0" applyBorderFormats="0" applyFontFormats="0" applyPatternFormats="0" applyAlignmentFormats="0" applyWidthHeightFormats="1" dataCaption="Values" tag="d4357357-a801-4090-9c38-d1eaf92cb027" updatedVersion="8" minRefreshableVersion="3" useAutoFormatting="1" rowGrandTotals="0" colGrandTotals="0" itemPrintTitles="1" createdVersion="8" indent="0" outline="1" outlineData="1" multipleFieldFilters="0" chartFormat="8">
  <location ref="B4:D16"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Fields count="1">
    <field x="-2"/>
  </colFields>
  <colItems count="2">
    <i>
      <x/>
    </i>
    <i i="1">
      <x v="1"/>
    </i>
  </colItems>
  <dataFields count="2">
    <dataField fld="1" subtotal="count" baseField="0" baseItem="0"/>
    <dataField fld="2" subtotal="count" baseField="0" baseItem="0"/>
  </dataFields>
  <formats count="3">
    <format dxfId="838">
      <pivotArea type="all" dataOnly="0" outline="0" fieldPosition="0"/>
    </format>
    <format dxfId="837">
      <pivotArea dataOnly="0" labelOnly="1" outline="0" axis="axisValues" fieldPosition="0"/>
    </format>
    <format dxfId="836">
      <pivotArea outline="0" collapsedLevelsAreSubtotals="1" fieldPosition="0"/>
    </format>
  </formats>
  <pivotHierarchies count="11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F0C0FFD4-EE9F-4035-ABE2-AC6A7968135A}" name="PivotTable18" cacheId="355" applyNumberFormats="0" applyBorderFormats="0" applyFontFormats="0" applyPatternFormats="0" applyAlignmentFormats="0" applyWidthHeightFormats="1" dataCaption="Values" tag="32c494c1-307a-4dbf-b49f-99268f4d7ce7" updatedVersion="8" minRefreshableVersion="3" preserveFormatting="0" subtotalHiddenItems="1" rowGrandTotals="0" colGrandTotals="0" itemPrintTitles="1" createdVersion="8" indent="0" outline="1" outlineData="1" multipleFieldFilters="0" chartFormat="5">
  <location ref="B30:D31"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115">
    <pivotHierarchy dragToData="1"/>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
        <x15:activeTabTopLevelEntity name="[_Analysi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1E1EA810-7AD8-4150-858C-17B3E38E060D}" autoFormatId="16" applyNumberFormats="0" applyBorderFormats="0" applyFontFormats="0" applyPatternFormats="0" applyAlignmentFormats="0" applyWidthHeightFormats="0">
  <queryTableRefresh nextId="32" unboundColumnsRight="5">
    <queryTableFields count="29">
      <queryTableField id="1" name="Post_ID" tableColumnId="1"/>
      <queryTableField id="2" name="Post_Date" tableColumnId="2"/>
      <queryTableField id="3" name="Post_Time" tableColumnId="3"/>
      <queryTableField id="4" name="Post_Time_Slot" tableColumnId="4"/>
      <queryTableField id="5" name="Platform" tableColumnId="5"/>
      <queryTableField id="6" name="Content_Type" tableColumnId="6"/>
      <queryTableField id="7" name="Campaign" tableColumnId="7"/>
      <queryTableField id="8" name="Is_Boosted" tableColumnId="8"/>
      <queryTableField id="9" name="Has_Link" tableColumnId="9"/>
      <queryTableField id="10" name="Hashtags_Count" tableColumnId="10"/>
      <queryTableField id="11" name="Video_Duration_Sec" tableColumnId="11"/>
      <queryTableField id="12" name="Image_Count" tableColumnId="12"/>
      <queryTableField id="13" name="Caption_Length" tableColumnId="13"/>
      <queryTableField id="14" name="Production_Cost" tableColumnId="14"/>
      <queryTableField id="15" name="Promotion_Budget" tableColumnId="15"/>
      <queryTableField id="16" name="Reach" tableColumnId="16"/>
      <queryTableField id="17" name="Frequency" tableColumnId="17"/>
      <queryTableField id="18" name="Impressions" tableColumnId="18"/>
      <queryTableField id="19" name="Likes" tableColumnId="19"/>
      <queryTableField id="20" name="Comments" tableColumnId="20"/>
      <queryTableField id="21" name="Shares" tableColumnId="21"/>
      <queryTableField id="22" name="Saves" tableColumnId="22"/>
      <queryTableField id="23" name="Link_Clicks" tableColumnId="23"/>
      <queryTableField id="24" name="Followers_Gained" tableColumnId="24"/>
      <queryTableField id="25" dataBound="0" tableColumnId="25"/>
      <queryTableField id="28" dataBound="0" tableColumnId="27"/>
      <queryTableField id="29" dataBound="0" tableColumnId="26"/>
      <queryTableField id="30" dataBound="0" tableColumnId="28"/>
      <queryTableField id="31" dataBound="0"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ACA35411-4C6C-4446-B219-A046842E0507}" sourceName="[social_media_performance_].[Platform]">
  <pivotTables>
    <pivotTable tabId="9" name="PivotTable25"/>
    <pivotTable tabId="9" name="PivotTable10"/>
    <pivotTable tabId="9" name="PivotTable11"/>
    <pivotTable tabId="9" name="PivotTable12"/>
    <pivotTable tabId="9" name="PivotTable13"/>
    <pivotTable tabId="9" name="PivotTable14"/>
    <pivotTable tabId="9" name="PivotTable15"/>
    <pivotTable tabId="9" name="PivotTable16"/>
    <pivotTable tabId="9" name="PivotTable17"/>
    <pivotTable tabId="9" name="PivotTable18"/>
    <pivotTable tabId="9" name="PivotTable19"/>
    <pivotTable tabId="9" name="PivotTable2"/>
    <pivotTable tabId="9" name="PivotTable20"/>
    <pivotTable tabId="9" name="PivotTable21"/>
    <pivotTable tabId="9" name="PivotTable22"/>
    <pivotTable tabId="9" name="PivotTable23"/>
    <pivotTable tabId="9" name="PivotTable24"/>
    <pivotTable tabId="9" name="PivotTable3"/>
    <pivotTable tabId="9" name="PivotTable4"/>
    <pivotTable tabId="9" name="PivotTable5"/>
    <pivotTable tabId="9" name="PivotTable6"/>
    <pivotTable tabId="9" name="PivotTable7"/>
    <pivotTable tabId="9" name="PivotTable8"/>
    <pivotTable tabId="9" name="PivotTable9"/>
    <pivotTable tabId="3" name="Kpi1"/>
    <pivotTable tabId="3" name="Kpi12"/>
    <pivotTable tabId="3" name="KPI123"/>
    <pivotTable tabId="3" name="KPI1234"/>
    <pivotTable tabId="3" name="PivotTable17"/>
    <pivotTable tabId="3" name="PivotTable18"/>
    <pivotTable tabId="3" name="PivotTable19"/>
    <pivotTable tabId="3" name="PivotTable20"/>
    <pivotTable tabId="10" name="PivotTable4"/>
  </pivotTables>
  <data>
    <olap pivotCacheId="1048864517">
      <levels count="2">
        <level uniqueName="[social_media_performance_].[Platform].[(All)]" sourceCaption="(All)" count="0"/>
        <level uniqueName="[social_media_performance_].[Platform].[Platform]" sourceCaption="Platform" count="4">
          <ranges>
            <range startItem="0">
              <i n="[social_media_performance_].[Platform].&amp;[Instagram]" c="Instagram"/>
              <i n="[social_media_performance_].[Platform].&amp;[TikTok]" c="TikTok"/>
              <i n="[social_media_performance_].[Platform].&amp;[Facebook]" c="Facebook"/>
              <i n="[social_media_performance_].[Platform].&amp;[Twitter/X]" c="Twitter/X"/>
            </range>
          </ranges>
        </level>
      </levels>
      <selections count="1">
        <selection n="[social_media_performance_].[Platform].[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Type" xr10:uid="{243405EF-4914-43AA-BD56-9EA27318E924}" sourceName="[social_media_performance_].[Content_Type]">
  <pivotTables>
    <pivotTable tabId="9" name="PivotTable25"/>
    <pivotTable tabId="9" name="PivotTable10"/>
    <pivotTable tabId="9" name="PivotTable11"/>
    <pivotTable tabId="9" name="PivotTable12"/>
    <pivotTable tabId="9" name="PivotTable13"/>
    <pivotTable tabId="9" name="PivotTable14"/>
    <pivotTable tabId="9" name="PivotTable15"/>
    <pivotTable tabId="9" name="PivotTable16"/>
    <pivotTable tabId="9" name="PivotTable17"/>
    <pivotTable tabId="9" name="PivotTable18"/>
    <pivotTable tabId="9" name="PivotTable19"/>
    <pivotTable tabId="9" name="PivotTable2"/>
    <pivotTable tabId="9" name="PivotTable20"/>
    <pivotTable tabId="9" name="PivotTable21"/>
    <pivotTable tabId="9" name="PivotTable22"/>
    <pivotTable tabId="9" name="PivotTable23"/>
    <pivotTable tabId="9" name="PivotTable24"/>
    <pivotTable tabId="9" name="PivotTable3"/>
    <pivotTable tabId="9" name="PivotTable4"/>
    <pivotTable tabId="9" name="PivotTable5"/>
    <pivotTable tabId="9" name="PivotTable6"/>
    <pivotTable tabId="9" name="PivotTable7"/>
    <pivotTable tabId="9" name="PivotTable8"/>
    <pivotTable tabId="9" name="PivotTable9"/>
    <pivotTable tabId="3" name="Kpi1"/>
    <pivotTable tabId="3" name="Kpi12"/>
    <pivotTable tabId="3" name="KPI123"/>
    <pivotTable tabId="3" name="KPI1234"/>
    <pivotTable tabId="3" name="PivotTable17"/>
    <pivotTable tabId="3" name="PivotTable18"/>
    <pivotTable tabId="3" name="PivotTable19"/>
    <pivotTable tabId="3" name="PivotTable20"/>
    <pivotTable tabId="10" name="PivotTable4"/>
  </pivotTables>
  <data>
    <olap pivotCacheId="1048864517">
      <levels count="2">
        <level uniqueName="[social_media_performance_].[Content_Type].[(All)]" sourceCaption="(All)" count="0"/>
        <level uniqueName="[social_media_performance_].[Content_Type].[Content_Type]" sourceCaption="Content_Type" count="4">
          <ranges>
            <range startItem="0">
              <i n="[social_media_performance_].[Content_Type].&amp;[Carousel]" c="Carousel"/>
              <i n="[social_media_performance_].[Content_Type].&amp;[Image]" c="Image"/>
              <i n="[social_media_performance_].[Content_Type].&amp;[Video]" c="Video"/>
              <i n="[social_media_performance_].[Content_Type].&amp;[Text]" c="Text"/>
            </range>
          </ranges>
        </level>
      </levels>
      <selections count="1">
        <selection n="[social_media_performance_].[Content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 xr10:uid="{60CD1FEA-B7A6-4DD5-B395-B822421EBDA8}" sourceName="[social_media_performance_].[Campaign]">
  <pivotTables>
    <pivotTable tabId="9" name="PivotTable25"/>
    <pivotTable tabId="9" name="PivotTable10"/>
    <pivotTable tabId="9" name="PivotTable11"/>
    <pivotTable tabId="9" name="PivotTable12"/>
    <pivotTable tabId="9" name="PivotTable13"/>
    <pivotTable tabId="9" name="PivotTable14"/>
    <pivotTable tabId="9" name="PivotTable15"/>
    <pivotTable tabId="9" name="PivotTable16"/>
    <pivotTable tabId="9" name="PivotTable17"/>
    <pivotTable tabId="9" name="PivotTable18"/>
    <pivotTable tabId="9" name="PivotTable19"/>
    <pivotTable tabId="9" name="PivotTable2"/>
    <pivotTable tabId="9" name="PivotTable20"/>
    <pivotTable tabId="9" name="PivotTable21"/>
    <pivotTable tabId="9" name="PivotTable22"/>
    <pivotTable tabId="9" name="PivotTable23"/>
    <pivotTable tabId="9" name="PivotTable24"/>
    <pivotTable tabId="9" name="PivotTable3"/>
    <pivotTable tabId="9" name="PivotTable4"/>
    <pivotTable tabId="9" name="PivotTable5"/>
    <pivotTable tabId="9" name="PivotTable6"/>
    <pivotTable tabId="9" name="PivotTable7"/>
    <pivotTable tabId="9" name="PivotTable8"/>
    <pivotTable tabId="9" name="PivotTable9"/>
    <pivotTable tabId="3" name="Kpi1"/>
    <pivotTable tabId="3" name="Kpi12"/>
    <pivotTable tabId="3" name="KPI123"/>
    <pivotTable tabId="3" name="KPI1234"/>
    <pivotTable tabId="3" name="PivotTable17"/>
    <pivotTable tabId="3" name="PivotTable18"/>
    <pivotTable tabId="3" name="PivotTable19"/>
    <pivotTable tabId="3" name="PivotTable20"/>
    <pivotTable tabId="10" name="PivotTable4"/>
  </pivotTables>
  <data>
    <olap pivotCacheId="1048864517">
      <levels count="2">
        <level uniqueName="[social_media_performance_].[Campaign].[(All)]" sourceCaption="(All)" count="0"/>
        <level uniqueName="[social_media_performance_].[Campaign].[Campaign]" sourceCaption="Campaign" count="6">
          <ranges>
            <range startItem="0">
              <i n="[social_media_performance_].[Campaign].&amp;[Back to School]" c="Back to School"/>
              <i n="[social_media_performance_].[Campaign].&amp;[New Year Reset]" c="New Year Reset"/>
              <i n="[social_media_performance_].[Campaign].&amp;[Spring Launch]" c="Spring Launch"/>
              <i n="[social_media_performance_].[Campaign].&amp;[Summer Vibes]" c="Summer Vibes"/>
              <i n="[social_media_performance_].[Campaign].&amp;[Fall Collection]" c="Fall Collection"/>
              <i n="[social_media_performance_].[Campaign].&amp;[Holiday Magic]" c="Holiday Magic"/>
            </range>
          </ranges>
        </level>
      </levels>
      <selections count="1">
        <selection n="[social_media_performance_].[Campaig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Boosted" xr10:uid="{4FE34484-6889-4B92-952E-6F48AB71A080}" sourceName="[social_media_performance_].[Is_Boosted]">
  <pivotTables>
    <pivotTable tabId="9" name="PivotTable25"/>
    <pivotTable tabId="9" name="PivotTable10"/>
    <pivotTable tabId="9" name="PivotTable11"/>
    <pivotTable tabId="9" name="PivotTable12"/>
    <pivotTable tabId="9" name="PivotTable13"/>
    <pivotTable tabId="9" name="PivotTable14"/>
    <pivotTable tabId="9" name="PivotTable15"/>
    <pivotTable tabId="9" name="PivotTable16"/>
    <pivotTable tabId="9" name="PivotTable17"/>
    <pivotTable tabId="9" name="PivotTable18"/>
    <pivotTable tabId="9" name="PivotTable19"/>
    <pivotTable tabId="9" name="PivotTable2"/>
    <pivotTable tabId="9" name="PivotTable20"/>
    <pivotTable tabId="9" name="PivotTable21"/>
    <pivotTable tabId="9" name="PivotTable22"/>
    <pivotTable tabId="9" name="PivotTable23"/>
    <pivotTable tabId="9" name="PivotTable24"/>
    <pivotTable tabId="9" name="PivotTable3"/>
    <pivotTable tabId="9" name="PivotTable4"/>
    <pivotTable tabId="9" name="PivotTable5"/>
    <pivotTable tabId="9" name="PivotTable6"/>
    <pivotTable tabId="9" name="PivotTable7"/>
    <pivotTable tabId="9" name="PivotTable8"/>
    <pivotTable tabId="9" name="PivotTable9"/>
    <pivotTable tabId="3" name="Kpi1"/>
    <pivotTable tabId="3" name="Kpi12"/>
    <pivotTable tabId="3" name="KPI123"/>
    <pivotTable tabId="3" name="KPI1234"/>
    <pivotTable tabId="3" name="PivotTable17"/>
    <pivotTable tabId="3" name="PivotTable18"/>
    <pivotTable tabId="3" name="PivotTable19"/>
    <pivotTable tabId="3" name="PivotTable20"/>
    <pivotTable tabId="10" name="PivotTable4"/>
  </pivotTables>
  <data>
    <olap pivotCacheId="1048864517">
      <levels count="2">
        <level uniqueName="[social_media_performance_].[Is_Boosted].[(All)]" sourceCaption="(All)" count="0"/>
        <level uniqueName="[social_media_performance_].[Is_Boosted].[Is_Boosted]" sourceCaption="Is_Boosted" count="2">
          <ranges>
            <range startItem="0">
              <i n="[social_media_performance_].[Is_Boosted].&amp;[No]" c="No"/>
              <i n="[social_media_performance_].[Is_Boosted].&amp;[Yes]" c="Yes"/>
            </range>
          </ranges>
        </level>
      </levels>
      <selections count="1">
        <selection n="[social_media_performance_].[Is_Booste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_Boosted" xr10:uid="{72D03DBA-0E1A-495C-9BF0-2C2D39D80AB7}" cache="Slicer_Is_Boosted" caption="Is_Boosted" level="1" style="SlicerStyleLight5"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0735586E-4172-4495-9A57-28483E988AD3}" cache="Slicer_Platform" caption="Platform" startItem="2" level="1" style="Slicer Style 1" rowHeight="251883"/>
  <slicer name="Content_Type 1" xr10:uid="{4E95A2C7-FCF4-48E9-A407-A2168DC161CB}" cache="Slicer_Content_Type" caption="Content_Type" startItem="3" level="1" style="Slicer Style 1" rowHeight="251883"/>
  <slicer name="Campaign 1" xr10:uid="{78C4D4AE-E95D-4F49-A3A2-5C02D1CCE225}" cache="Slicer_Campaign" caption="Campaign" level="1" style="Slicer Style 1" rowHeight="251883"/>
  <slicer name="Is_Boosted 1" xr10:uid="{0F04ED41-5A52-46C4-A0B2-2B6DC30D495D}" cache="Slicer_Is_Boosted" caption="Is_Boosted" startItem="1" level="1" style="Slicer Style 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2" xr10:uid="{15B63F38-954E-4B66-8CEA-BCF9F5D6DE57}" cache="Slicer_Platform" caption="Platform" startItem="2" level="1" style="Slicer Style 1" rowHeight="251883"/>
  <slicer name="Content_Type 2" xr10:uid="{21CA5506-6276-4A3F-9A63-FCB40D0FE905}" cache="Slicer_Content_Type" caption="Content_Type" level="1" style="Slicer Style 1" rowHeight="251883"/>
  <slicer name="Campaign 2" xr10:uid="{0E8BDCA8-6D1A-475B-9480-B6587295A5AE}" cache="Slicer_Campaign" caption="Campaign" level="1" style="Slicer Style 1" rowHeight="251883"/>
  <slicer name="Is_Boosted 2" xr10:uid="{E2FEBF9A-308C-4E41-B3CC-D80AD09712CC}" cache="Slicer_Is_Boosted" caption="Is_Boosted" level="1" style="Slicer Style 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10C5B7-91F8-4842-80BE-071B763BE1B6}" name="social_media_performance_" displayName="social_media_performance_" ref="A1:AC451" tableType="queryTable" totalsRowShown="0">
  <autoFilter ref="A1:AC451" xr:uid="{B310C5B7-91F8-4842-80BE-071B763BE1B6}"/>
  <tableColumns count="29">
    <tableColumn id="1" xr3:uid="{A040F5FF-EFE5-4FDF-B0DB-FEFA45571E11}" uniqueName="1" name="Post_ID" queryTableFieldId="1" dataDxfId="852"/>
    <tableColumn id="2" xr3:uid="{F1B4FFA9-04A2-40AB-8B8A-BFACC83E26D3}" uniqueName="2" name="Post_Date" queryTableFieldId="2" dataDxfId="851"/>
    <tableColumn id="3" xr3:uid="{E3342CB1-F07E-431C-A915-1FC30FE97BB3}" uniqueName="3" name="Post_Time" queryTableFieldId="3" dataDxfId="850"/>
    <tableColumn id="4" xr3:uid="{BD189912-1D26-461B-81A6-76E13B7177A2}" uniqueName="4" name="Post_Time_Slot" queryTableFieldId="4" dataDxfId="849"/>
    <tableColumn id="5" xr3:uid="{22714AAE-9C7C-4276-AC3F-04458068DF1A}" uniqueName="5" name="Platform" queryTableFieldId="5" dataDxfId="848"/>
    <tableColumn id="6" xr3:uid="{183C2671-F6E3-4E32-824A-D923733227EE}" uniqueName="6" name="Content_Type" queryTableFieldId="6" dataDxfId="847"/>
    <tableColumn id="7" xr3:uid="{4EE314A7-8850-4312-AFAA-8BCA7F7230E7}" uniqueName="7" name="Campaign" queryTableFieldId="7" dataDxfId="846"/>
    <tableColumn id="8" xr3:uid="{34F89EE5-6D33-4AE5-8B91-0243FAACC910}" uniqueName="8" name="Is_Boosted" queryTableFieldId="8" dataDxfId="845"/>
    <tableColumn id="9" xr3:uid="{8ED1DC86-09B6-4D31-9145-4418983394E1}" uniqueName="9" name="Has_Link" queryTableFieldId="9" dataDxfId="844"/>
    <tableColumn id="10" xr3:uid="{4013B3C4-F238-46FE-A8E4-9E2CA41C281C}" uniqueName="10" name="Hashtags_Count" queryTableFieldId="10"/>
    <tableColumn id="11" xr3:uid="{F13D15FF-962C-43DA-BB9F-2BFE14E0495B}" uniqueName="11" name="Video_Duration_Sec" queryTableFieldId="11"/>
    <tableColumn id="12" xr3:uid="{588EECBB-8289-4FA7-8953-BA6D42B3D0E8}" uniqueName="12" name="Image_Count" queryTableFieldId="12"/>
    <tableColumn id="13" xr3:uid="{46D6C98F-06B3-4872-B3B2-F429C0AA8EE9}" uniqueName="13" name="Caption_Length" queryTableFieldId="13"/>
    <tableColumn id="14" xr3:uid="{A4C9D327-7E63-4645-9543-D8098ECC85F8}" uniqueName="14" name="Production_Cost" queryTableFieldId="14"/>
    <tableColumn id="15" xr3:uid="{495F4EFB-DC8A-4E42-A6F4-E3819A1D4946}" uniqueName="15" name="Promotion_Budget" queryTableFieldId="15"/>
    <tableColumn id="16" xr3:uid="{3E4B77C3-8CD0-4CE2-8BE6-F808261A7BA9}" uniqueName="16" name="Reach" queryTableFieldId="16"/>
    <tableColumn id="17" xr3:uid="{68C393AD-ED45-4813-9047-54281811DDA2}" uniqueName="17" name="Frequency" queryTableFieldId="17"/>
    <tableColumn id="18" xr3:uid="{4D0E21FE-7B8B-4D67-AC92-E94AA59DE29D}" uniqueName="18" name="Impressions" queryTableFieldId="18"/>
    <tableColumn id="19" xr3:uid="{E1F2463D-C864-4251-969F-F0560FD7A97B}" uniqueName="19" name="Likes" queryTableFieldId="19"/>
    <tableColumn id="20" xr3:uid="{16FCFA62-D0B3-449F-A4C2-B39B027553EC}" uniqueName="20" name="Comments" queryTableFieldId="20"/>
    <tableColumn id="21" xr3:uid="{87A26BE7-165F-4F68-8982-A0E0DBCF9BD3}" uniqueName="21" name="Shares" queryTableFieldId="21"/>
    <tableColumn id="22" xr3:uid="{E0101982-5688-47CF-94EF-0D2935E242C8}" uniqueName="22" name="Saves" queryTableFieldId="22"/>
    <tableColumn id="23" xr3:uid="{DE72D5B7-03CA-4BBC-8C7E-D6CF95AB0D5E}" uniqueName="23" name="Link_Clicks" queryTableFieldId="23"/>
    <tableColumn id="24" xr3:uid="{69ADFB26-D577-47D4-B9C8-64B234551A49}" uniqueName="24" name="Followers_Gained" queryTableFieldId="24"/>
    <tableColumn id="25" xr3:uid="{FC26CDDE-2CD0-4717-8DF1-DE5823728374}" uniqueName="25" name="Engagement" queryTableFieldId="25" dataDxfId="843">
      <calculatedColumnFormula>SUM(social_media_performance_[[#This Row],[Likes]:[Link_Clicks]])</calculatedColumnFormula>
    </tableColumn>
    <tableColumn id="27" xr3:uid="{D43F98BB-C835-43AB-BDDD-5190A6723CDA}" uniqueName="27" name="IS_Viral" queryTableFieldId="28" dataDxfId="842">
      <calculatedColumnFormula>IF(social_media_performance_[[#This Row],[Engagement]]&gt;AVERAGE(Y:Y)*5,"Viral","Normal")</calculatedColumnFormula>
    </tableColumn>
    <tableColumn id="26" xr3:uid="{B8A73622-0403-4C37-B423-FC3F9AD8CC8F}" uniqueName="26" name="Year" queryTableFieldId="29" dataDxfId="841">
      <calculatedColumnFormula>YEAR(B:B)</calculatedColumnFormula>
    </tableColumn>
    <tableColumn id="28" xr3:uid="{9F7D1193-9A87-4F9B-93B9-E6E5F8C69435}" uniqueName="28" name="Month_No" queryTableFieldId="30" dataDxfId="840">
      <calculatedColumnFormula>MONTH(B:B)</calculatedColumnFormula>
    </tableColumn>
    <tableColumn id="29" xr3:uid="{D0EA1135-7114-4073-AFD5-10832E1D08DC}" uniqueName="29" name="Month_Name" queryTableFieldId="31" dataDxfId="839">
      <calculatedColumnFormula>TEXT(B1,"MMM")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18" Type="http://schemas.openxmlformats.org/officeDocument/2006/relationships/pivotTable" Target="../pivotTables/pivotTable19.xml"/><Relationship Id="rId26" Type="http://schemas.microsoft.com/office/2007/relationships/slicer" Target="../slicers/slicer1.xml"/><Relationship Id="rId3" Type="http://schemas.openxmlformats.org/officeDocument/2006/relationships/pivotTable" Target="../pivotTables/pivotTable4.xml"/><Relationship Id="rId21" Type="http://schemas.openxmlformats.org/officeDocument/2006/relationships/pivotTable" Target="../pivotTables/pivotTable22.xml"/><Relationship Id="rId7" Type="http://schemas.openxmlformats.org/officeDocument/2006/relationships/pivotTable" Target="../pivotTables/pivotTable8.xml"/><Relationship Id="rId12" Type="http://schemas.openxmlformats.org/officeDocument/2006/relationships/pivotTable" Target="../pivotTables/pivotTable13.xml"/><Relationship Id="rId17" Type="http://schemas.openxmlformats.org/officeDocument/2006/relationships/pivotTable" Target="../pivotTables/pivotTable18.xml"/><Relationship Id="rId25" Type="http://schemas.openxmlformats.org/officeDocument/2006/relationships/drawing" Target="../drawings/drawing1.xml"/><Relationship Id="rId2" Type="http://schemas.openxmlformats.org/officeDocument/2006/relationships/pivotTable" Target="../pivotTables/pivotTable3.xml"/><Relationship Id="rId16" Type="http://schemas.openxmlformats.org/officeDocument/2006/relationships/pivotTable" Target="../pivotTables/pivotTable17.xml"/><Relationship Id="rId20" Type="http://schemas.openxmlformats.org/officeDocument/2006/relationships/pivotTable" Target="../pivotTables/pivotTable21.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24" Type="http://schemas.openxmlformats.org/officeDocument/2006/relationships/pivotTable" Target="../pivotTables/pivotTable25.xml"/><Relationship Id="rId5" Type="http://schemas.openxmlformats.org/officeDocument/2006/relationships/pivotTable" Target="../pivotTables/pivotTable6.xml"/><Relationship Id="rId15" Type="http://schemas.openxmlformats.org/officeDocument/2006/relationships/pivotTable" Target="../pivotTables/pivotTable16.xml"/><Relationship Id="rId23" Type="http://schemas.openxmlformats.org/officeDocument/2006/relationships/pivotTable" Target="../pivotTables/pivotTable24.xml"/><Relationship Id="rId10" Type="http://schemas.openxmlformats.org/officeDocument/2006/relationships/pivotTable" Target="../pivotTables/pivotTable11.xml"/><Relationship Id="rId19" Type="http://schemas.openxmlformats.org/officeDocument/2006/relationships/pivotTable" Target="../pivotTables/pivotTable20.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 Id="rId22" Type="http://schemas.openxmlformats.org/officeDocument/2006/relationships/pivotTable" Target="../pivotTables/pivotTable23.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33.xml"/><Relationship Id="rId3" Type="http://schemas.openxmlformats.org/officeDocument/2006/relationships/pivotTable" Target="../pivotTables/pivotTable28.xml"/><Relationship Id="rId7" Type="http://schemas.openxmlformats.org/officeDocument/2006/relationships/pivotTable" Target="../pivotTables/pivotTable32.xml"/><Relationship Id="rId2" Type="http://schemas.openxmlformats.org/officeDocument/2006/relationships/pivotTable" Target="../pivotTables/pivotTable27.xml"/><Relationship Id="rId1" Type="http://schemas.openxmlformats.org/officeDocument/2006/relationships/pivotTable" Target="../pivotTables/pivotTable26.xml"/><Relationship Id="rId6" Type="http://schemas.openxmlformats.org/officeDocument/2006/relationships/pivotTable" Target="../pivotTables/pivotTable31.xml"/><Relationship Id="rId5" Type="http://schemas.openxmlformats.org/officeDocument/2006/relationships/pivotTable" Target="../pivotTables/pivotTable30.xml"/><Relationship Id="rId4" Type="http://schemas.openxmlformats.org/officeDocument/2006/relationships/pivotTable" Target="../pivotTables/pivotTable29.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68DF3-E4D5-4A24-BDB0-04FD5DCB2496}">
  <dimension ref="B3:D20"/>
  <sheetViews>
    <sheetView workbookViewId="0">
      <selection activeCell="B3" sqref="B3"/>
    </sheetView>
  </sheetViews>
  <sheetFormatPr defaultRowHeight="14.5" x14ac:dyDescent="0.35"/>
  <sheetData>
    <row r="3" spans="2:4" x14ac:dyDescent="0.35">
      <c r="B3" s="19"/>
      <c r="C3" s="20"/>
      <c r="D3" s="21"/>
    </row>
    <row r="4" spans="2:4" x14ac:dyDescent="0.35">
      <c r="B4" s="22"/>
      <c r="C4" s="23"/>
      <c r="D4" s="24"/>
    </row>
    <row r="5" spans="2:4" x14ac:dyDescent="0.35">
      <c r="B5" s="22"/>
      <c r="C5" s="23"/>
      <c r="D5" s="24"/>
    </row>
    <row r="6" spans="2:4" x14ac:dyDescent="0.35">
      <c r="B6" s="22"/>
      <c r="C6" s="23"/>
      <c r="D6" s="24"/>
    </row>
    <row r="7" spans="2:4" x14ac:dyDescent="0.35">
      <c r="B7" s="22"/>
      <c r="C7" s="23"/>
      <c r="D7" s="24"/>
    </row>
    <row r="8" spans="2:4" x14ac:dyDescent="0.35">
      <c r="B8" s="22"/>
      <c r="C8" s="23"/>
      <c r="D8" s="24"/>
    </row>
    <row r="9" spans="2:4" x14ac:dyDescent="0.35">
      <c r="B9" s="22"/>
      <c r="C9" s="23"/>
      <c r="D9" s="24"/>
    </row>
    <row r="10" spans="2:4" x14ac:dyDescent="0.35">
      <c r="B10" s="22"/>
      <c r="C10" s="23"/>
      <c r="D10" s="24"/>
    </row>
    <row r="11" spans="2:4" x14ac:dyDescent="0.35">
      <c r="B11" s="22"/>
      <c r="C11" s="23"/>
      <c r="D11" s="24"/>
    </row>
    <row r="12" spans="2:4" x14ac:dyDescent="0.35">
      <c r="B12" s="22"/>
      <c r="C12" s="23"/>
      <c r="D12" s="24"/>
    </row>
    <row r="13" spans="2:4" x14ac:dyDescent="0.35">
      <c r="B13" s="22"/>
      <c r="C13" s="23"/>
      <c r="D13" s="24"/>
    </row>
    <row r="14" spans="2:4" x14ac:dyDescent="0.35">
      <c r="B14" s="22"/>
      <c r="C14" s="23"/>
      <c r="D14" s="24"/>
    </row>
    <row r="15" spans="2:4" x14ac:dyDescent="0.35">
      <c r="B15" s="22"/>
      <c r="C15" s="23"/>
      <c r="D15" s="24"/>
    </row>
    <row r="16" spans="2:4" x14ac:dyDescent="0.35">
      <c r="B16" s="22"/>
      <c r="C16" s="23"/>
      <c r="D16" s="24"/>
    </row>
    <row r="17" spans="2:4" x14ac:dyDescent="0.35">
      <c r="B17" s="22"/>
      <c r="C17" s="23"/>
      <c r="D17" s="24"/>
    </row>
    <row r="18" spans="2:4" x14ac:dyDescent="0.35">
      <c r="B18" s="22"/>
      <c r="C18" s="23"/>
      <c r="D18" s="24"/>
    </row>
    <row r="19" spans="2:4" x14ac:dyDescent="0.35">
      <c r="B19" s="22"/>
      <c r="C19" s="23"/>
      <c r="D19" s="24"/>
    </row>
    <row r="20" spans="2:4" x14ac:dyDescent="0.35">
      <c r="B20" s="25"/>
      <c r="C20" s="26"/>
      <c r="D20" s="2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43F3E-68CC-495C-93FF-BB43D9C6191F}">
  <dimension ref="A1:U197"/>
  <sheetViews>
    <sheetView showGridLines="0" tabSelected="1" topLeftCell="A103" zoomScale="89" zoomScaleNormal="89" workbookViewId="0">
      <selection activeCell="H137" sqref="H137"/>
    </sheetView>
  </sheetViews>
  <sheetFormatPr defaultRowHeight="14.5" x14ac:dyDescent="0.35"/>
  <cols>
    <col min="1" max="1" width="13.90625" bestFit="1" customWidth="1"/>
    <col min="2" max="2" width="22.36328125" bestFit="1" customWidth="1"/>
    <col min="3" max="3" width="28.36328125" bestFit="1" customWidth="1"/>
    <col min="4" max="4" width="14.08984375" bestFit="1" customWidth="1"/>
    <col min="5" max="5" width="10.08984375" bestFit="1" customWidth="1"/>
    <col min="6" max="6" width="16.36328125" bestFit="1" customWidth="1"/>
    <col min="7" max="7" width="14.6328125" bestFit="1" customWidth="1"/>
    <col min="8" max="8" width="19.81640625" bestFit="1" customWidth="1"/>
    <col min="9" max="9" width="13" bestFit="1" customWidth="1"/>
    <col min="10" max="10" width="16.36328125" bestFit="1" customWidth="1"/>
    <col min="11" max="11" width="12.81640625" bestFit="1" customWidth="1"/>
    <col min="12" max="12" width="5.7265625" bestFit="1" customWidth="1"/>
    <col min="13" max="13" width="7" bestFit="1" customWidth="1"/>
    <col min="14" max="14" width="14.6328125" bestFit="1" customWidth="1"/>
    <col min="15" max="15" width="19.6328125" bestFit="1" customWidth="1"/>
    <col min="16" max="16" width="13" bestFit="1" customWidth="1"/>
    <col min="17" max="17" width="23.54296875" bestFit="1" customWidth="1"/>
    <col min="18" max="18" width="19.6328125" bestFit="1" customWidth="1"/>
    <col min="19" max="19" width="16.08984375" bestFit="1" customWidth="1"/>
    <col min="20" max="20" width="14.6328125" bestFit="1" customWidth="1"/>
    <col min="21" max="21" width="19.6328125" bestFit="1" customWidth="1"/>
  </cols>
  <sheetData>
    <row r="1" spans="1:11" x14ac:dyDescent="0.35">
      <c r="A1" s="28" t="s">
        <v>554</v>
      </c>
      <c r="E1" s="28" t="s">
        <v>555</v>
      </c>
    </row>
    <row r="3" spans="1:11" x14ac:dyDescent="0.35">
      <c r="A3" s="34" t="s">
        <v>533</v>
      </c>
      <c r="B3" s="34" t="s">
        <v>534</v>
      </c>
      <c r="C3" s="34" t="s">
        <v>536</v>
      </c>
      <c r="D3" s="34" t="s">
        <v>537</v>
      </c>
      <c r="E3" s="34" t="s">
        <v>538</v>
      </c>
      <c r="G3" t="str">
        <f>A3</f>
        <v>Total_Post</v>
      </c>
      <c r="H3" t="str">
        <f>B3</f>
        <v>Total_Engagement</v>
      </c>
      <c r="I3" t="str">
        <f t="shared" ref="I3:I4" si="0">C3</f>
        <v>Total_Impressions</v>
      </c>
      <c r="J3" t="str">
        <f t="shared" ref="J3:J4" si="1">D3</f>
        <v>Total_Reach</v>
      </c>
      <c r="K3" t="str">
        <f t="shared" ref="K3:K4" si="2">E3</f>
        <v>Total_Followers</v>
      </c>
    </row>
    <row r="4" spans="1:11" x14ac:dyDescent="0.35">
      <c r="A4" s="35">
        <v>450</v>
      </c>
      <c r="B4" s="35">
        <v>870973</v>
      </c>
      <c r="C4" s="35">
        <v>13167415</v>
      </c>
      <c r="D4" s="35">
        <v>9547432</v>
      </c>
      <c r="E4" s="35">
        <v>10031</v>
      </c>
      <c r="G4">
        <f>A4</f>
        <v>450</v>
      </c>
      <c r="H4" s="37">
        <f>B4</f>
        <v>870973</v>
      </c>
      <c r="I4" s="38">
        <f t="shared" si="0"/>
        <v>13167415</v>
      </c>
      <c r="J4">
        <f t="shared" si="1"/>
        <v>9547432</v>
      </c>
      <c r="K4">
        <f t="shared" si="2"/>
        <v>10031</v>
      </c>
    </row>
    <row r="9" spans="1:11" x14ac:dyDescent="0.35">
      <c r="A9" s="28" t="s">
        <v>556</v>
      </c>
    </row>
    <row r="11" spans="1:11" x14ac:dyDescent="0.35">
      <c r="A11" s="34" t="s">
        <v>540</v>
      </c>
      <c r="B11" s="34" t="s">
        <v>541</v>
      </c>
      <c r="C11" s="34" t="s">
        <v>542</v>
      </c>
      <c r="D11" s="34" t="s">
        <v>543</v>
      </c>
      <c r="E11" s="34" t="s">
        <v>544</v>
      </c>
      <c r="F11" s="34" t="s">
        <v>545</v>
      </c>
      <c r="G11" s="34" t="s">
        <v>557</v>
      </c>
      <c r="H11" s="34" t="s">
        <v>546</v>
      </c>
    </row>
    <row r="12" spans="1:11" x14ac:dyDescent="0.35">
      <c r="A12" s="42">
        <v>6.6146088659011656E-2</v>
      </c>
      <c r="B12" s="35">
        <v>1935.4955555555555</v>
      </c>
      <c r="C12" s="42">
        <v>0.57494204757208323</v>
      </c>
      <c r="D12" s="42">
        <v>0.10166790474561209</v>
      </c>
      <c r="E12" s="42">
        <v>0.15487047244862928</v>
      </c>
      <c r="F12" s="42">
        <v>3.0589926438592242E-2</v>
      </c>
      <c r="G12" s="35">
        <v>1547421</v>
      </c>
      <c r="H12" s="42">
        <v>1.0506490122160598E-3</v>
      </c>
    </row>
    <row r="15" spans="1:11" x14ac:dyDescent="0.35">
      <c r="A15" s="28" t="s">
        <v>558</v>
      </c>
    </row>
    <row r="17" spans="1:11" x14ac:dyDescent="0.35">
      <c r="A17" s="34" t="s">
        <v>547</v>
      </c>
      <c r="B17" s="34" t="s">
        <v>548</v>
      </c>
      <c r="C17" s="34" t="s">
        <v>549</v>
      </c>
      <c r="D17" s="34" t="s">
        <v>550</v>
      </c>
      <c r="E17" s="34" t="s">
        <v>551</v>
      </c>
      <c r="F17" s="34" t="s">
        <v>552</v>
      </c>
    </row>
    <row r="18" spans="1:11" x14ac:dyDescent="0.35">
      <c r="A18" s="40">
        <v>117573</v>
      </c>
      <c r="B18" s="40">
        <v>0.13499040728013384</v>
      </c>
      <c r="C18" s="40">
        <v>8.9290874480678255</v>
      </c>
      <c r="D18" s="40">
        <v>11.720965008473732</v>
      </c>
      <c r="E18" s="42">
        <v>9.1235067779059133E-3</v>
      </c>
      <c r="F18" s="35">
        <v>7.4079337943235268</v>
      </c>
    </row>
    <row r="26" spans="1:11" ht="21" x14ac:dyDescent="0.5">
      <c r="C26" s="29" t="s">
        <v>559</v>
      </c>
    </row>
    <row r="27" spans="1:11" x14ac:dyDescent="0.35">
      <c r="F27" t="s">
        <v>564</v>
      </c>
    </row>
    <row r="28" spans="1:11" x14ac:dyDescent="0.35">
      <c r="A28" t="s">
        <v>561</v>
      </c>
    </row>
    <row r="29" spans="1:11" x14ac:dyDescent="0.35">
      <c r="F29" s="36" t="s">
        <v>498</v>
      </c>
      <c r="G29" s="34" t="s">
        <v>534</v>
      </c>
      <c r="H29" s="34" t="s">
        <v>541</v>
      </c>
      <c r="I29" s="34" t="s">
        <v>553</v>
      </c>
      <c r="J29" s="34" t="s">
        <v>548</v>
      </c>
      <c r="K29" s="34" t="s">
        <v>547</v>
      </c>
    </row>
    <row r="30" spans="1:11" x14ac:dyDescent="0.35">
      <c r="A30" s="36" t="s">
        <v>498</v>
      </c>
      <c r="B30" s="34" t="s">
        <v>539</v>
      </c>
      <c r="C30" s="34" t="s">
        <v>540</v>
      </c>
      <c r="F30" s="48" t="s">
        <v>29</v>
      </c>
      <c r="G30" s="45">
        <v>392761</v>
      </c>
      <c r="H30" s="45">
        <v>1246.8603174603174</v>
      </c>
      <c r="I30" s="45">
        <v>13930.231746031746</v>
      </c>
      <c r="J30" s="45">
        <v>0.12388449973393488</v>
      </c>
      <c r="K30" s="45">
        <v>48657</v>
      </c>
    </row>
    <row r="31" spans="1:11" x14ac:dyDescent="0.35">
      <c r="A31" s="48" t="s">
        <v>48</v>
      </c>
      <c r="B31" s="49">
        <v>4.3896418863145666E-2</v>
      </c>
      <c r="C31" s="49">
        <v>3.4639866470521669E-2</v>
      </c>
      <c r="F31" s="39" t="s">
        <v>36</v>
      </c>
      <c r="G31" s="35">
        <v>478212</v>
      </c>
      <c r="H31" s="35">
        <v>3542.3111111111111</v>
      </c>
      <c r="I31" s="35">
        <v>38217.844444444447</v>
      </c>
      <c r="J31" s="35">
        <v>0.14411181651652405</v>
      </c>
      <c r="K31" s="35">
        <v>68916</v>
      </c>
    </row>
    <row r="32" spans="1:11" x14ac:dyDescent="0.35">
      <c r="A32" s="48" t="s">
        <v>32</v>
      </c>
      <c r="B32" s="49">
        <v>8.9598973912755481E-2</v>
      </c>
      <c r="C32" s="49">
        <v>6.2624207668514051E-2</v>
      </c>
    </row>
    <row r="33" spans="1:3" x14ac:dyDescent="0.35">
      <c r="A33" s="48" t="s">
        <v>26</v>
      </c>
      <c r="B33" s="49">
        <v>0.12344372508379967</v>
      </c>
      <c r="C33" s="49">
        <v>8.9704878382164871E-2</v>
      </c>
    </row>
    <row r="34" spans="1:3" x14ac:dyDescent="0.35">
      <c r="A34" s="39" t="s">
        <v>39</v>
      </c>
      <c r="B34" s="42">
        <v>5.3196231329660566E-2</v>
      </c>
      <c r="C34" s="42">
        <v>3.8573924134761774E-2</v>
      </c>
    </row>
    <row r="42" spans="1:3" x14ac:dyDescent="0.35">
      <c r="A42" s="31" t="s">
        <v>560</v>
      </c>
    </row>
    <row r="44" spans="1:3" x14ac:dyDescent="0.35">
      <c r="A44" s="36" t="s">
        <v>498</v>
      </c>
      <c r="B44" s="35" t="s">
        <v>552</v>
      </c>
    </row>
    <row r="45" spans="1:3" x14ac:dyDescent="0.35">
      <c r="A45" s="48" t="s">
        <v>33</v>
      </c>
      <c r="B45" s="51">
        <v>6.7915313095104741</v>
      </c>
    </row>
    <row r="46" spans="1:3" x14ac:dyDescent="0.35">
      <c r="A46" s="48" t="s">
        <v>27</v>
      </c>
      <c r="B46" s="51">
        <v>6.075624214118915</v>
      </c>
    </row>
    <row r="47" spans="1:3" x14ac:dyDescent="0.35">
      <c r="A47" s="48" t="s">
        <v>42</v>
      </c>
      <c r="B47" s="51">
        <v>3.512603183962264</v>
      </c>
    </row>
    <row r="48" spans="1:3" x14ac:dyDescent="0.35">
      <c r="A48" s="39" t="s">
        <v>45</v>
      </c>
      <c r="B48" s="40">
        <v>9.5631618376561587</v>
      </c>
    </row>
    <row r="58" spans="1:13" x14ac:dyDescent="0.35">
      <c r="A58" t="s">
        <v>562</v>
      </c>
      <c r="I58" s="28" t="s">
        <v>565</v>
      </c>
      <c r="J58" s="28"/>
      <c r="K58" s="28"/>
      <c r="L58" s="28"/>
      <c r="M58" s="28"/>
    </row>
    <row r="60" spans="1:13" x14ac:dyDescent="0.35">
      <c r="A60" s="36" t="s">
        <v>498</v>
      </c>
      <c r="B60" s="34" t="s">
        <v>539</v>
      </c>
      <c r="C60" s="34" t="s">
        <v>540</v>
      </c>
      <c r="D60" s="34" t="s">
        <v>538</v>
      </c>
      <c r="E60" s="34" t="s">
        <v>547</v>
      </c>
      <c r="F60" s="34" t="s">
        <v>534</v>
      </c>
    </row>
    <row r="61" spans="1:13" x14ac:dyDescent="0.35">
      <c r="A61" s="48" t="s">
        <v>254</v>
      </c>
      <c r="B61" s="49">
        <v>7.2972056148205608E-2</v>
      </c>
      <c r="C61" s="49">
        <v>5.1775196002762321E-2</v>
      </c>
      <c r="D61" s="50">
        <v>913</v>
      </c>
      <c r="E61" s="51">
        <v>10157</v>
      </c>
      <c r="F61" s="50">
        <v>50982</v>
      </c>
      <c r="I61" s="36" t="s">
        <v>539</v>
      </c>
      <c r="J61" s="36" t="s">
        <v>504</v>
      </c>
      <c r="K61" s="34"/>
      <c r="L61" s="34"/>
      <c r="M61" s="34"/>
    </row>
    <row r="62" spans="1:13" x14ac:dyDescent="0.35">
      <c r="A62" s="48" t="s">
        <v>293</v>
      </c>
      <c r="B62" s="49">
        <v>8.1754396411416783E-2</v>
      </c>
      <c r="C62" s="49">
        <v>6.3373141401211169E-2</v>
      </c>
      <c r="D62" s="50">
        <v>1254</v>
      </c>
      <c r="E62" s="51">
        <v>14674</v>
      </c>
      <c r="F62" s="50">
        <v>82379</v>
      </c>
      <c r="I62" s="36" t="s">
        <v>498</v>
      </c>
      <c r="J62" s="34" t="s">
        <v>48</v>
      </c>
      <c r="K62" s="34" t="s">
        <v>32</v>
      </c>
      <c r="L62" s="34" t="s">
        <v>26</v>
      </c>
      <c r="M62" s="34" t="s">
        <v>39</v>
      </c>
    </row>
    <row r="63" spans="1:13" x14ac:dyDescent="0.35">
      <c r="A63" s="48" t="s">
        <v>360</v>
      </c>
      <c r="B63" s="49">
        <v>8.317504944668748E-2</v>
      </c>
      <c r="C63" s="49">
        <v>5.9789952599506958E-2</v>
      </c>
      <c r="D63" s="50">
        <v>1188</v>
      </c>
      <c r="E63" s="51">
        <v>14814</v>
      </c>
      <c r="F63" s="50">
        <v>101768</v>
      </c>
      <c r="I63" s="48" t="s">
        <v>38</v>
      </c>
      <c r="J63" s="45">
        <v>5.8934659282316636E-2</v>
      </c>
      <c r="K63" s="45">
        <v>9.1307763662416816E-2</v>
      </c>
      <c r="L63" s="45">
        <v>0.14507325230040993</v>
      </c>
      <c r="M63" s="45">
        <v>6.0039525268157971E-2</v>
      </c>
    </row>
    <row r="64" spans="1:13" x14ac:dyDescent="0.35">
      <c r="A64" s="48" t="s">
        <v>406</v>
      </c>
      <c r="B64" s="49">
        <v>8.0633910980845935E-2</v>
      </c>
      <c r="C64" s="49">
        <v>5.6771974615512831E-2</v>
      </c>
      <c r="D64" s="50">
        <v>1452</v>
      </c>
      <c r="E64" s="51">
        <v>22674</v>
      </c>
      <c r="F64" s="50">
        <v>139646</v>
      </c>
      <c r="I64" s="48" t="s">
        <v>35</v>
      </c>
      <c r="J64" s="45">
        <v>4.4901642774929369E-2</v>
      </c>
      <c r="K64" s="45">
        <v>0.106061359249041</v>
      </c>
      <c r="L64" s="45">
        <v>0.1239841278438427</v>
      </c>
      <c r="M64" s="45">
        <v>5.8726123290010084E-2</v>
      </c>
    </row>
    <row r="65" spans="1:13" x14ac:dyDescent="0.35">
      <c r="A65" s="48" t="s">
        <v>28</v>
      </c>
      <c r="B65" s="49">
        <v>8.955920847388707E-2</v>
      </c>
      <c r="C65" s="49">
        <v>6.6955666395790855E-2</v>
      </c>
      <c r="D65" s="50">
        <v>2833</v>
      </c>
      <c r="E65" s="51">
        <v>28878</v>
      </c>
      <c r="F65" s="50">
        <v>227078</v>
      </c>
      <c r="I65" s="48" t="s">
        <v>25</v>
      </c>
      <c r="J65" s="45">
        <v>2.9327084425027818E-2</v>
      </c>
      <c r="K65" s="45">
        <v>7.632549066733671E-2</v>
      </c>
      <c r="L65" s="45">
        <v>0.11057824360086674</v>
      </c>
      <c r="M65" s="45">
        <v>4.6090397596345666E-2</v>
      </c>
    </row>
    <row r="66" spans="1:13" x14ac:dyDescent="0.35">
      <c r="A66" s="39" t="s">
        <v>157</v>
      </c>
      <c r="B66" s="42">
        <v>0.11450735711471415</v>
      </c>
      <c r="C66" s="42">
        <v>8.0828929019693949E-2</v>
      </c>
      <c r="D66" s="41">
        <v>2391</v>
      </c>
      <c r="E66" s="40">
        <v>26376</v>
      </c>
      <c r="F66" s="41">
        <v>269120</v>
      </c>
      <c r="I66" s="39" t="s">
        <v>31</v>
      </c>
      <c r="J66" s="35">
        <v>3.8991426326756007E-2</v>
      </c>
      <c r="K66" s="35">
        <v>8.0936753317787949E-2</v>
      </c>
      <c r="L66" s="35">
        <v>9.8313055700221502E-2</v>
      </c>
      <c r="M66" s="35">
        <v>4.0484444849922453E-2</v>
      </c>
    </row>
    <row r="78" spans="1:13" x14ac:dyDescent="0.35">
      <c r="A78" t="s">
        <v>563</v>
      </c>
      <c r="I78" t="s">
        <v>566</v>
      </c>
    </row>
    <row r="79" spans="1:13" x14ac:dyDescent="0.35">
      <c r="I79" s="32">
        <f>CORREL(social_media_performance_[Production_Cost],social_media_performance_[Engagement])</f>
        <v>0.14807092596195517</v>
      </c>
    </row>
    <row r="80" spans="1:13" x14ac:dyDescent="0.35">
      <c r="A80" s="32">
        <f>CORREL(social_media_performance_data_!R:R,social_media_performance_data_!Y:Y)</f>
        <v>0.77696271538669648</v>
      </c>
    </row>
    <row r="88" spans="1:21" x14ac:dyDescent="0.35">
      <c r="I88" s="31" t="s">
        <v>567</v>
      </c>
    </row>
    <row r="90" spans="1:21" x14ac:dyDescent="0.35">
      <c r="I90" s="46"/>
      <c r="J90" s="36" t="s">
        <v>504</v>
      </c>
      <c r="K90" s="34"/>
      <c r="L90" s="34"/>
      <c r="M90" s="34"/>
      <c r="N90" s="34"/>
      <c r="O90" s="34"/>
      <c r="P90" s="34"/>
      <c r="Q90" s="34"/>
      <c r="R90" s="34"/>
      <c r="S90" s="34"/>
      <c r="T90" s="34"/>
      <c r="U90" s="34"/>
    </row>
    <row r="91" spans="1:21" x14ac:dyDescent="0.35">
      <c r="I91" s="34"/>
      <c r="J91" s="34" t="s">
        <v>48</v>
      </c>
      <c r="K91" s="34"/>
      <c r="L91" s="34"/>
      <c r="M91" s="34" t="s">
        <v>32</v>
      </c>
      <c r="N91" s="34"/>
      <c r="O91" s="34"/>
      <c r="P91" s="34" t="s">
        <v>26</v>
      </c>
      <c r="Q91" s="34"/>
      <c r="R91" s="34"/>
      <c r="S91" s="34" t="s">
        <v>39</v>
      </c>
      <c r="T91" s="34"/>
      <c r="U91" s="34"/>
    </row>
    <row r="92" spans="1:21" x14ac:dyDescent="0.35">
      <c r="I92" s="36" t="s">
        <v>498</v>
      </c>
      <c r="J92" s="34" t="s">
        <v>568</v>
      </c>
      <c r="K92" s="34" t="s">
        <v>569</v>
      </c>
      <c r="L92" s="34" t="s">
        <v>570</v>
      </c>
      <c r="M92" s="34" t="s">
        <v>568</v>
      </c>
      <c r="N92" s="34" t="s">
        <v>569</v>
      </c>
      <c r="O92" s="34" t="s">
        <v>570</v>
      </c>
      <c r="P92" s="34" t="s">
        <v>568</v>
      </c>
      <c r="Q92" s="34" t="s">
        <v>569</v>
      </c>
      <c r="R92" s="34" t="s">
        <v>570</v>
      </c>
      <c r="S92" s="34" t="s">
        <v>568</v>
      </c>
      <c r="T92" s="34" t="s">
        <v>569</v>
      </c>
      <c r="U92" s="34" t="s">
        <v>570</v>
      </c>
    </row>
    <row r="93" spans="1:21" x14ac:dyDescent="0.35">
      <c r="I93" s="48" t="s">
        <v>496</v>
      </c>
      <c r="J93" s="45">
        <v>85.303797468354432</v>
      </c>
      <c r="K93" s="45">
        <v>253.68354430379748</v>
      </c>
      <c r="L93" s="45">
        <v>64.924050632911388</v>
      </c>
      <c r="M93" s="45">
        <v>201.37007874015748</v>
      </c>
      <c r="N93" s="45">
        <v>865.37795275590554</v>
      </c>
      <c r="O93" s="45">
        <v>161.25196850393701</v>
      </c>
      <c r="P93" s="45">
        <v>480.8</v>
      </c>
      <c r="Q93" s="45">
        <v>1835.2782608695652</v>
      </c>
      <c r="R93" s="45">
        <v>266.61739130434785</v>
      </c>
      <c r="S93" s="45">
        <v>162.09322033898306</v>
      </c>
      <c r="T93" s="45">
        <v>352.20338983050846</v>
      </c>
      <c r="U93" s="45">
        <v>127.43220338983051</v>
      </c>
    </row>
    <row r="94" spans="1:21" x14ac:dyDescent="0.35">
      <c r="I94" s="39" t="s">
        <v>497</v>
      </c>
      <c r="J94" s="35"/>
      <c r="K94" s="35"/>
      <c r="L94" s="35"/>
      <c r="M94" s="35">
        <v>2173.5</v>
      </c>
      <c r="N94" s="35">
        <v>9704</v>
      </c>
      <c r="O94" s="35">
        <v>2001</v>
      </c>
      <c r="P94" s="35">
        <v>2645.4444444444443</v>
      </c>
      <c r="Q94" s="35">
        <v>10976.666666666666</v>
      </c>
      <c r="R94" s="35">
        <v>1471.3333333333333</v>
      </c>
      <c r="S94" s="35"/>
      <c r="T94" s="35"/>
      <c r="U94" s="35"/>
    </row>
    <row r="95" spans="1:21" x14ac:dyDescent="0.35">
      <c r="A95" s="31" t="s">
        <v>572</v>
      </c>
    </row>
    <row r="96" spans="1:21" x14ac:dyDescent="0.35">
      <c r="A96" s="6">
        <f>CORREL(social_media_performance_[Hashtags_Count],social_media_performance_[Engagement])</f>
        <v>0.10402804902389616</v>
      </c>
    </row>
    <row r="97" spans="2:17" x14ac:dyDescent="0.35">
      <c r="B97" s="36" t="s">
        <v>498</v>
      </c>
      <c r="C97" s="34" t="s">
        <v>539</v>
      </c>
      <c r="D97" s="34" t="s">
        <v>535</v>
      </c>
    </row>
    <row r="98" spans="2:17" x14ac:dyDescent="0.35">
      <c r="B98" s="48">
        <v>1</v>
      </c>
      <c r="C98" s="45">
        <v>6.4278874842147629E-2</v>
      </c>
      <c r="D98" s="45">
        <v>16314</v>
      </c>
    </row>
    <row r="99" spans="2:17" x14ac:dyDescent="0.35">
      <c r="B99" s="48">
        <v>2</v>
      </c>
      <c r="C99" s="45">
        <v>4.313421971198541E-2</v>
      </c>
      <c r="D99" s="45">
        <v>16522</v>
      </c>
    </row>
    <row r="100" spans="2:17" x14ac:dyDescent="0.35">
      <c r="B100" s="48">
        <v>3</v>
      </c>
      <c r="C100" s="45">
        <v>8.3044665091628889E-2</v>
      </c>
      <c r="D100" s="45">
        <v>109022</v>
      </c>
    </row>
    <row r="101" spans="2:17" x14ac:dyDescent="0.35">
      <c r="B101" s="48">
        <v>4</v>
      </c>
      <c r="C101" s="45">
        <v>8.5829401447592699E-2</v>
      </c>
      <c r="D101" s="45">
        <v>146850</v>
      </c>
    </row>
    <row r="102" spans="2:17" x14ac:dyDescent="0.35">
      <c r="B102" s="48">
        <v>5</v>
      </c>
      <c r="C102" s="45">
        <v>8.4545678857048862E-2</v>
      </c>
      <c r="D102" s="45">
        <v>46024</v>
      </c>
    </row>
    <row r="103" spans="2:17" x14ac:dyDescent="0.35">
      <c r="B103" s="48">
        <v>6</v>
      </c>
      <c r="C103" s="45">
        <v>0.10402249701830954</v>
      </c>
      <c r="D103" s="45">
        <v>112318</v>
      </c>
    </row>
    <row r="104" spans="2:17" x14ac:dyDescent="0.35">
      <c r="B104" s="48">
        <v>7</v>
      </c>
      <c r="C104" s="45">
        <v>0.11120448627980595</v>
      </c>
      <c r="D104" s="45">
        <v>74599</v>
      </c>
    </row>
    <row r="105" spans="2:17" x14ac:dyDescent="0.35">
      <c r="B105" s="48">
        <v>8</v>
      </c>
      <c r="C105" s="45">
        <v>0.13435715192283285</v>
      </c>
      <c r="D105" s="45">
        <v>92986</v>
      </c>
    </row>
    <row r="106" spans="2:17" x14ac:dyDescent="0.35">
      <c r="B106" s="48">
        <v>9</v>
      </c>
      <c r="C106" s="45">
        <v>8.5601640886106264E-2</v>
      </c>
      <c r="D106" s="45">
        <v>18907</v>
      </c>
    </row>
    <row r="107" spans="2:17" x14ac:dyDescent="0.35">
      <c r="B107" s="48">
        <v>10</v>
      </c>
      <c r="C107" s="45">
        <v>7.9048332538763644E-2</v>
      </c>
      <c r="D107" s="45">
        <v>15584</v>
      </c>
      <c r="I107" s="31" t="s">
        <v>571</v>
      </c>
    </row>
    <row r="108" spans="2:17" x14ac:dyDescent="0.35">
      <c r="B108" s="48">
        <v>11</v>
      </c>
      <c r="C108" s="45">
        <v>9.0491667633056161E-2</v>
      </c>
      <c r="D108" s="45">
        <v>24184</v>
      </c>
      <c r="N108" t="s">
        <v>575</v>
      </c>
      <c r="P108" t="s">
        <v>576</v>
      </c>
      <c r="Q108" t="s">
        <v>578</v>
      </c>
    </row>
    <row r="109" spans="2:17" x14ac:dyDescent="0.35">
      <c r="B109" s="48">
        <v>12</v>
      </c>
      <c r="C109" s="45">
        <v>7.1143629959719012E-2</v>
      </c>
      <c r="D109" s="45">
        <v>9137</v>
      </c>
      <c r="I109" s="36" t="s">
        <v>498</v>
      </c>
      <c r="J109" s="35" t="s">
        <v>499</v>
      </c>
      <c r="N109" s="3">
        <v>6.2624207668514051E-2</v>
      </c>
      <c r="P109" s="30" t="s">
        <v>32</v>
      </c>
      <c r="Q109">
        <f>GETPIVOTDATA("[Measures].[Total Posts]",$P$115,"[social_media_performance_].[Platform]","[social_media_performance_].[Platform].&amp;[Instagram]")</f>
        <v>129</v>
      </c>
    </row>
    <row r="110" spans="2:17" x14ac:dyDescent="0.35">
      <c r="B110" s="48">
        <v>13</v>
      </c>
      <c r="C110" s="45">
        <v>7.2665051000026626E-2</v>
      </c>
      <c r="D110" s="45">
        <v>10469</v>
      </c>
      <c r="I110" s="48" t="s">
        <v>48</v>
      </c>
      <c r="J110" s="45">
        <v>48978</v>
      </c>
      <c r="N110" s="3">
        <v>3.4599999999999999E-2</v>
      </c>
      <c r="P110" t="s">
        <v>48</v>
      </c>
      <c r="Q110">
        <f>GETPIVOTDATA("[Measures].[Total Posts]",$P$115,"[social_media_performance_].[Platform]","[social_media_performance_].[Platform].&amp;[Facebook]")</f>
        <v>79</v>
      </c>
    </row>
    <row r="111" spans="2:17" x14ac:dyDescent="0.35">
      <c r="B111" s="48">
        <v>14</v>
      </c>
      <c r="C111" s="45">
        <v>0.11304582147083289</v>
      </c>
      <c r="D111" s="45">
        <v>43615</v>
      </c>
      <c r="I111" s="48" t="s">
        <v>39</v>
      </c>
      <c r="J111" s="45">
        <v>97622</v>
      </c>
      <c r="N111" s="3">
        <v>8.9704878382164871E-2</v>
      </c>
      <c r="P111" t="s">
        <v>577</v>
      </c>
      <c r="Q111">
        <f>GETPIVOTDATA("[Measures].[Total Posts]",$P$115,"[social_media_performance_].[Platform]","[social_media_performance_].[Platform].&amp;[TikTok]")</f>
        <v>124</v>
      </c>
    </row>
    <row r="112" spans="2:17" x14ac:dyDescent="0.35">
      <c r="B112" s="39">
        <v>15</v>
      </c>
      <c r="C112" s="35">
        <v>7.4826782268076722E-2</v>
      </c>
      <c r="D112" s="35">
        <v>14309</v>
      </c>
      <c r="I112" s="48" t="s">
        <v>32</v>
      </c>
      <c r="J112" s="45">
        <v>238072</v>
      </c>
      <c r="N112" s="3">
        <v>3.8573924134761774E-2</v>
      </c>
      <c r="P112" t="s">
        <v>39</v>
      </c>
      <c r="Q112">
        <f>GETPIVOTDATA("[Measures].[Total Posts]",$P$115,"[social_media_performance_].[Platform]","[social_media_performance_].[Platform].&amp;[Twitter/X]")</f>
        <v>118</v>
      </c>
    </row>
    <row r="113" spans="1:17" x14ac:dyDescent="0.35">
      <c r="I113" s="39" t="s">
        <v>26</v>
      </c>
      <c r="J113" s="35">
        <v>486301</v>
      </c>
    </row>
    <row r="115" spans="1:17" x14ac:dyDescent="0.35">
      <c r="P115" s="36" t="s">
        <v>498</v>
      </c>
      <c r="Q115" s="35" t="s">
        <v>579</v>
      </c>
    </row>
    <row r="116" spans="1:17" x14ac:dyDescent="0.35">
      <c r="P116" s="48" t="s">
        <v>48</v>
      </c>
      <c r="Q116" s="50">
        <v>79</v>
      </c>
    </row>
    <row r="117" spans="1:17" x14ac:dyDescent="0.35">
      <c r="P117" s="48" t="s">
        <v>32</v>
      </c>
      <c r="Q117" s="50">
        <v>129</v>
      </c>
    </row>
    <row r="118" spans="1:17" x14ac:dyDescent="0.35">
      <c r="P118" s="48" t="s">
        <v>26</v>
      </c>
      <c r="Q118" s="50">
        <v>124</v>
      </c>
    </row>
    <row r="119" spans="1:17" x14ac:dyDescent="0.35">
      <c r="P119" s="39" t="s">
        <v>39</v>
      </c>
      <c r="Q119" s="41">
        <v>118</v>
      </c>
    </row>
    <row r="123" spans="1:17" x14ac:dyDescent="0.35">
      <c r="P123" s="36" t="s">
        <v>498</v>
      </c>
      <c r="Q123" s="35" t="s">
        <v>539</v>
      </c>
    </row>
    <row r="124" spans="1:17" x14ac:dyDescent="0.35">
      <c r="A124" s="31" t="s">
        <v>573</v>
      </c>
      <c r="P124" s="48" t="s">
        <v>510</v>
      </c>
      <c r="Q124" s="45">
        <v>8.6108379547708266E-2</v>
      </c>
    </row>
    <row r="125" spans="1:17" x14ac:dyDescent="0.35">
      <c r="P125" s="48" t="s">
        <v>509</v>
      </c>
      <c r="Q125" s="45">
        <v>7.6691342475930901E-2</v>
      </c>
    </row>
    <row r="126" spans="1:17" x14ac:dyDescent="0.35">
      <c r="A126" s="36" t="s">
        <v>498</v>
      </c>
      <c r="B126" s="34" t="s">
        <v>534</v>
      </c>
      <c r="C126" s="34" t="s">
        <v>547</v>
      </c>
      <c r="D126" s="34" t="s">
        <v>548</v>
      </c>
      <c r="I126" s="36" t="s">
        <v>498</v>
      </c>
      <c r="J126" s="34" t="s">
        <v>536</v>
      </c>
      <c r="K126" s="34" t="s">
        <v>537</v>
      </c>
      <c r="M126" t="str">
        <f>I126</f>
        <v>Row Labels</v>
      </c>
      <c r="N126" s="38" t="str">
        <f>J126</f>
        <v>Total_Impressions</v>
      </c>
      <c r="O126" s="38"/>
      <c r="P126" s="48" t="s">
        <v>513</v>
      </c>
      <c r="Q126" s="45">
        <v>7.9193127231236837E-2</v>
      </c>
    </row>
    <row r="127" spans="1:17" x14ac:dyDescent="0.35">
      <c r="A127" s="48" t="s">
        <v>48</v>
      </c>
      <c r="B127" s="45">
        <v>48978</v>
      </c>
      <c r="C127" s="51">
        <v>15764</v>
      </c>
      <c r="D127" s="51">
        <v>0.32185879374413001</v>
      </c>
      <c r="I127" s="48" t="s">
        <v>510</v>
      </c>
      <c r="J127" s="45">
        <v>950372</v>
      </c>
      <c r="K127" s="45">
        <v>725063</v>
      </c>
      <c r="M127" t="str">
        <f t="shared" ref="M127:N138" si="3">I127</f>
        <v>Jan</v>
      </c>
      <c r="N127" s="38">
        <f t="shared" si="3"/>
        <v>950372</v>
      </c>
      <c r="O127" s="38">
        <f>AVERAGE($N$127:$N$138)</f>
        <v>1097284.5833333333</v>
      </c>
      <c r="P127" s="48" t="s">
        <v>506</v>
      </c>
      <c r="Q127" s="45">
        <v>9.8470800193347099E-2</v>
      </c>
    </row>
    <row r="128" spans="1:17" x14ac:dyDescent="0.35">
      <c r="A128" s="48" t="s">
        <v>32</v>
      </c>
      <c r="B128" s="45">
        <v>238072</v>
      </c>
      <c r="C128" s="51">
        <v>35008</v>
      </c>
      <c r="D128" s="51">
        <v>0.1470479518801035</v>
      </c>
      <c r="I128" s="48" t="s">
        <v>509</v>
      </c>
      <c r="J128" s="45">
        <v>1509398</v>
      </c>
      <c r="K128" s="45">
        <v>1006789</v>
      </c>
      <c r="M128" t="str">
        <f t="shared" si="3"/>
        <v>Feb</v>
      </c>
      <c r="N128" s="38">
        <f t="shared" si="3"/>
        <v>1509398</v>
      </c>
      <c r="O128" s="38">
        <f t="shared" ref="O128:O138" si="4">AVERAGE($N$127:$N$138)</f>
        <v>1097284.5833333333</v>
      </c>
      <c r="P128" s="48" t="s">
        <v>514</v>
      </c>
      <c r="Q128" s="45">
        <v>8.7933099405374734E-2</v>
      </c>
    </row>
    <row r="129" spans="1:17" x14ac:dyDescent="0.35">
      <c r="A129" s="48" t="s">
        <v>26</v>
      </c>
      <c r="B129" s="45">
        <v>486301</v>
      </c>
      <c r="C129" s="51">
        <v>35277</v>
      </c>
      <c r="D129" s="51">
        <v>7.2541491792120522E-2</v>
      </c>
      <c r="I129" s="48" t="s">
        <v>513</v>
      </c>
      <c r="J129" s="45">
        <v>797639</v>
      </c>
      <c r="K129" s="45">
        <v>625774</v>
      </c>
      <c r="M129" t="str">
        <f t="shared" si="3"/>
        <v>Mar</v>
      </c>
      <c r="N129" s="38">
        <f t="shared" si="3"/>
        <v>797639</v>
      </c>
      <c r="O129" s="38">
        <f t="shared" si="4"/>
        <v>1097284.5833333333</v>
      </c>
      <c r="P129" s="48" t="s">
        <v>512</v>
      </c>
      <c r="Q129" s="45">
        <v>0.1274646283364568</v>
      </c>
    </row>
    <row r="130" spans="1:17" x14ac:dyDescent="0.35">
      <c r="A130" s="39" t="s">
        <v>39</v>
      </c>
      <c r="B130" s="35">
        <v>97622</v>
      </c>
      <c r="C130" s="40">
        <v>31524</v>
      </c>
      <c r="D130" s="40">
        <v>0.32291901415664503</v>
      </c>
      <c r="I130" s="48" t="s">
        <v>506</v>
      </c>
      <c r="J130" s="45">
        <v>1303480</v>
      </c>
      <c r="K130" s="45">
        <v>910280</v>
      </c>
      <c r="M130" t="str">
        <f t="shared" si="3"/>
        <v>Apr</v>
      </c>
      <c r="N130" s="38">
        <f t="shared" si="3"/>
        <v>1303480</v>
      </c>
      <c r="O130" s="38">
        <f t="shared" si="4"/>
        <v>1097284.5833333333</v>
      </c>
      <c r="P130" s="48" t="s">
        <v>511</v>
      </c>
      <c r="Q130" s="45">
        <v>9.8533269793856973E-2</v>
      </c>
    </row>
    <row r="131" spans="1:17" x14ac:dyDescent="0.35">
      <c r="I131" s="48" t="s">
        <v>514</v>
      </c>
      <c r="J131" s="45">
        <v>1290349</v>
      </c>
      <c r="K131" s="45">
        <v>999453</v>
      </c>
      <c r="M131" t="str">
        <f t="shared" si="3"/>
        <v>May</v>
      </c>
      <c r="N131" s="38">
        <f t="shared" si="3"/>
        <v>1290349</v>
      </c>
      <c r="O131" s="38">
        <f t="shared" si="4"/>
        <v>1097284.5833333333</v>
      </c>
      <c r="P131" s="48" t="s">
        <v>507</v>
      </c>
      <c r="Q131" s="45">
        <v>0.11303352590029063</v>
      </c>
    </row>
    <row r="132" spans="1:17" x14ac:dyDescent="0.35">
      <c r="I132" s="48" t="s">
        <v>512</v>
      </c>
      <c r="J132" s="45">
        <v>1513486</v>
      </c>
      <c r="K132" s="45">
        <v>1058121</v>
      </c>
      <c r="M132" t="str">
        <f t="shared" si="3"/>
        <v>Jun</v>
      </c>
      <c r="N132" s="38">
        <f t="shared" si="3"/>
        <v>1513486</v>
      </c>
      <c r="O132" s="38">
        <f t="shared" si="4"/>
        <v>1097284.5833333333</v>
      </c>
      <c r="P132" s="48" t="s">
        <v>517</v>
      </c>
      <c r="Q132" s="45">
        <v>7.2972056148205608E-2</v>
      </c>
    </row>
    <row r="133" spans="1:17" x14ac:dyDescent="0.35">
      <c r="I133" s="48" t="s">
        <v>511</v>
      </c>
      <c r="J133" s="45">
        <v>1115268</v>
      </c>
      <c r="K133" s="45">
        <v>814192</v>
      </c>
      <c r="M133" t="str">
        <f t="shared" si="3"/>
        <v>Jul</v>
      </c>
      <c r="N133" s="38">
        <f t="shared" si="3"/>
        <v>1115268</v>
      </c>
      <c r="O133" s="38">
        <f t="shared" si="4"/>
        <v>1097284.5833333333</v>
      </c>
      <c r="P133" s="48" t="s">
        <v>516</v>
      </c>
      <c r="Q133" s="45">
        <v>8.8477369997762734E-2</v>
      </c>
    </row>
    <row r="134" spans="1:17" x14ac:dyDescent="0.35">
      <c r="I134" s="48" t="s">
        <v>507</v>
      </c>
      <c r="J134" s="45">
        <v>700747</v>
      </c>
      <c r="K134" s="45">
        <v>477929</v>
      </c>
      <c r="M134" t="str">
        <f t="shared" si="3"/>
        <v>Aug</v>
      </c>
      <c r="N134" s="38">
        <f t="shared" si="3"/>
        <v>700747</v>
      </c>
      <c r="O134" s="38">
        <f t="shared" si="4"/>
        <v>1097284.5833333333</v>
      </c>
      <c r="P134" s="48" t="s">
        <v>515</v>
      </c>
      <c r="Q134" s="45">
        <v>7.3681750574956156E-2</v>
      </c>
    </row>
    <row r="135" spans="1:17" x14ac:dyDescent="0.35">
      <c r="I135" s="48" t="s">
        <v>517</v>
      </c>
      <c r="J135" s="45">
        <v>984680</v>
      </c>
      <c r="K135" s="45">
        <v>698651</v>
      </c>
      <c r="M135" t="str">
        <f t="shared" si="3"/>
        <v>Sep</v>
      </c>
      <c r="N135" s="38">
        <f t="shared" si="3"/>
        <v>984680</v>
      </c>
      <c r="O135" s="38">
        <f t="shared" si="4"/>
        <v>1097284.5833333333</v>
      </c>
      <c r="P135" s="39" t="s">
        <v>508</v>
      </c>
      <c r="Q135" s="35">
        <v>8.317504944668748E-2</v>
      </c>
    </row>
    <row r="136" spans="1:17" x14ac:dyDescent="0.35">
      <c r="H136" t="s">
        <v>574</v>
      </c>
      <c r="I136" s="48" t="s">
        <v>516</v>
      </c>
      <c r="J136" s="45">
        <v>704665</v>
      </c>
      <c r="K136" s="45">
        <v>549779</v>
      </c>
      <c r="M136" t="str">
        <f t="shared" si="3"/>
        <v>Oct</v>
      </c>
      <c r="N136" s="38">
        <f t="shared" si="3"/>
        <v>704665</v>
      </c>
      <c r="O136" s="38">
        <f t="shared" si="4"/>
        <v>1097284.5833333333</v>
      </c>
    </row>
    <row r="137" spans="1:17" x14ac:dyDescent="0.35">
      <c r="I137" s="48" t="s">
        <v>515</v>
      </c>
      <c r="J137" s="45">
        <v>595239</v>
      </c>
      <c r="K137" s="45">
        <v>457861</v>
      </c>
      <c r="M137" t="str">
        <f t="shared" si="3"/>
        <v>Nov</v>
      </c>
      <c r="N137" s="38">
        <f t="shared" si="3"/>
        <v>595239</v>
      </c>
      <c r="O137" s="38">
        <f t="shared" si="4"/>
        <v>1097284.5833333333</v>
      </c>
    </row>
    <row r="138" spans="1:17" x14ac:dyDescent="0.35">
      <c r="I138" s="39" t="s">
        <v>508</v>
      </c>
      <c r="J138" s="35">
        <v>1702092</v>
      </c>
      <c r="K138" s="35">
        <v>1223540</v>
      </c>
      <c r="M138" t="str">
        <f t="shared" si="3"/>
        <v>Dec</v>
      </c>
      <c r="N138" s="38">
        <f t="shared" si="3"/>
        <v>1702092</v>
      </c>
      <c r="O138" s="38">
        <f t="shared" si="4"/>
        <v>1097284.5833333333</v>
      </c>
    </row>
    <row r="140" spans="1:17" x14ac:dyDescent="0.35">
      <c r="P140" s="36" t="s">
        <v>498</v>
      </c>
      <c r="Q140" s="35" t="s">
        <v>502</v>
      </c>
    </row>
    <row r="141" spans="1:17" x14ac:dyDescent="0.35">
      <c r="I141" s="34" t="s">
        <v>519</v>
      </c>
      <c r="J141" s="34" t="s">
        <v>522</v>
      </c>
      <c r="K141" s="34" t="s">
        <v>521</v>
      </c>
      <c r="L141" s="34" t="s">
        <v>520</v>
      </c>
      <c r="P141" s="48" t="s">
        <v>510</v>
      </c>
      <c r="Q141" s="45">
        <v>702</v>
      </c>
    </row>
    <row r="142" spans="1:17" x14ac:dyDescent="0.35">
      <c r="I142" s="35">
        <v>500759</v>
      </c>
      <c r="J142" s="35">
        <v>26643</v>
      </c>
      <c r="K142" s="35">
        <v>134888</v>
      </c>
      <c r="L142" s="35">
        <v>88550</v>
      </c>
      <c r="P142" s="48" t="s">
        <v>509</v>
      </c>
      <c r="Q142" s="45">
        <v>750</v>
      </c>
    </row>
    <row r="143" spans="1:17" x14ac:dyDescent="0.35">
      <c r="P143" s="48" t="s">
        <v>513</v>
      </c>
      <c r="Q143" s="45">
        <v>694</v>
      </c>
    </row>
    <row r="144" spans="1:17" x14ac:dyDescent="0.35">
      <c r="I144" t="s">
        <v>18</v>
      </c>
      <c r="J144">
        <f>GETPIVOTDATA("[Measures].[Sum of Likes]",$I$141)</f>
        <v>500759</v>
      </c>
      <c r="P144" s="48" t="s">
        <v>506</v>
      </c>
      <c r="Q144" s="45">
        <v>1085</v>
      </c>
    </row>
    <row r="145" spans="9:17" x14ac:dyDescent="0.35">
      <c r="I145" t="s">
        <v>21</v>
      </c>
      <c r="J145">
        <f>GETPIVOTDATA("[Measures].[Sum of Saves]",$I$141)</f>
        <v>26643</v>
      </c>
      <c r="P145" s="48" t="s">
        <v>514</v>
      </c>
      <c r="Q145" s="45">
        <v>1054</v>
      </c>
    </row>
    <row r="146" spans="9:17" x14ac:dyDescent="0.35">
      <c r="I146" t="s">
        <v>20</v>
      </c>
      <c r="J146">
        <f>GETPIVOTDATA("[Measures].[Sum of Shares]",$I$141)</f>
        <v>134888</v>
      </c>
      <c r="P146" s="48" t="s">
        <v>512</v>
      </c>
      <c r="Q146" s="45">
        <v>1147</v>
      </c>
    </row>
    <row r="147" spans="9:17" x14ac:dyDescent="0.35">
      <c r="I147" t="s">
        <v>19</v>
      </c>
      <c r="J147">
        <f>GETPIVOTDATA("[Measures].[Sum of Comments]",$I$141)</f>
        <v>88550</v>
      </c>
      <c r="P147" s="48" t="s">
        <v>511</v>
      </c>
      <c r="Q147" s="45">
        <v>939</v>
      </c>
    </row>
    <row r="148" spans="9:17" x14ac:dyDescent="0.35">
      <c r="P148" s="48" t="s">
        <v>507</v>
      </c>
      <c r="Q148" s="45">
        <v>305</v>
      </c>
    </row>
    <row r="149" spans="9:17" x14ac:dyDescent="0.35">
      <c r="P149" s="48" t="s">
        <v>517</v>
      </c>
      <c r="Q149" s="45">
        <v>913</v>
      </c>
    </row>
    <row r="150" spans="9:17" x14ac:dyDescent="0.35">
      <c r="I150" s="36" t="s">
        <v>498</v>
      </c>
      <c r="J150" s="35" t="s">
        <v>533</v>
      </c>
      <c r="P150" s="48" t="s">
        <v>516</v>
      </c>
      <c r="Q150" s="45">
        <v>684</v>
      </c>
    </row>
    <row r="151" spans="9:17" x14ac:dyDescent="0.35">
      <c r="I151" s="48" t="s">
        <v>42</v>
      </c>
      <c r="J151" s="50">
        <v>69</v>
      </c>
      <c r="P151" s="48" t="s">
        <v>515</v>
      </c>
      <c r="Q151" s="45">
        <v>570</v>
      </c>
    </row>
    <row r="152" spans="9:17" x14ac:dyDescent="0.35">
      <c r="I152" s="48" t="s">
        <v>33</v>
      </c>
      <c r="J152" s="50">
        <v>105</v>
      </c>
      <c r="P152" s="39" t="s">
        <v>508</v>
      </c>
      <c r="Q152" s="35">
        <v>1188</v>
      </c>
    </row>
    <row r="153" spans="9:17" x14ac:dyDescent="0.35">
      <c r="I153" s="48" t="s">
        <v>27</v>
      </c>
      <c r="J153" s="50">
        <v>113</v>
      </c>
    </row>
    <row r="154" spans="9:17" x14ac:dyDescent="0.35">
      <c r="I154" s="39" t="s">
        <v>45</v>
      </c>
      <c r="J154" s="41">
        <v>163</v>
      </c>
    </row>
    <row r="155" spans="9:17" x14ac:dyDescent="0.35">
      <c r="P155" s="36" t="s">
        <v>498</v>
      </c>
      <c r="Q155" s="35" t="s">
        <v>540</v>
      </c>
    </row>
    <row r="156" spans="9:17" x14ac:dyDescent="0.35">
      <c r="P156" s="48" t="s">
        <v>510</v>
      </c>
      <c r="Q156" s="49">
        <v>6.5694275504749725E-2</v>
      </c>
    </row>
    <row r="157" spans="9:17" x14ac:dyDescent="0.35">
      <c r="I157" s="36" t="s">
        <v>540</v>
      </c>
      <c r="J157" s="36" t="s">
        <v>504</v>
      </c>
      <c r="K157" s="34"/>
      <c r="L157" s="34"/>
      <c r="M157" s="34"/>
      <c r="P157" s="48" t="s">
        <v>509</v>
      </c>
      <c r="Q157" s="49">
        <v>5.1154168748070425E-2</v>
      </c>
    </row>
    <row r="158" spans="9:17" x14ac:dyDescent="0.35">
      <c r="I158" s="36" t="s">
        <v>498</v>
      </c>
      <c r="J158" s="34" t="s">
        <v>33</v>
      </c>
      <c r="K158" s="34" t="s">
        <v>27</v>
      </c>
      <c r="L158" s="34" t="s">
        <v>42</v>
      </c>
      <c r="M158" s="34" t="s">
        <v>45</v>
      </c>
      <c r="P158" s="48" t="s">
        <v>513</v>
      </c>
      <c r="Q158" s="49">
        <v>6.2129610011546578E-2</v>
      </c>
    </row>
    <row r="159" spans="9:17" x14ac:dyDescent="0.35">
      <c r="I159" s="48" t="s">
        <v>48</v>
      </c>
      <c r="J159" s="49">
        <v>5.1437034411610197E-2</v>
      </c>
      <c r="K159" s="49">
        <v>3.6389233157255105E-2</v>
      </c>
      <c r="L159" s="49">
        <v>2.187657345036402E-2</v>
      </c>
      <c r="M159" s="49">
        <v>3.740688978583858E-2</v>
      </c>
      <c r="P159" s="48" t="s">
        <v>506</v>
      </c>
      <c r="Q159" s="49">
        <v>6.8766686101819741E-2</v>
      </c>
    </row>
    <row r="160" spans="9:17" x14ac:dyDescent="0.35">
      <c r="I160" s="48" t="s">
        <v>32</v>
      </c>
      <c r="J160" s="49">
        <v>7.6307424938830581E-2</v>
      </c>
      <c r="K160" s="49">
        <v>5.7640588700586082E-2</v>
      </c>
      <c r="L160" s="49">
        <v>1.7892003710359122E-2</v>
      </c>
      <c r="M160" s="49">
        <v>5.7468939588066564E-2</v>
      </c>
      <c r="P160" s="48" t="s">
        <v>514</v>
      </c>
      <c r="Q160" s="49">
        <v>6.810948045838762E-2</v>
      </c>
    </row>
    <row r="161" spans="9:17" x14ac:dyDescent="0.35">
      <c r="I161" s="48" t="s">
        <v>26</v>
      </c>
      <c r="J161" s="49">
        <v>4.5495679513499261E-2</v>
      </c>
      <c r="K161" s="49">
        <v>5.1257212203793992E-2</v>
      </c>
      <c r="L161" s="49">
        <v>2.7451706266406407E-2</v>
      </c>
      <c r="M161" s="49">
        <v>0.14027907990757199</v>
      </c>
      <c r="P161" s="48" t="s">
        <v>512</v>
      </c>
      <c r="Q161" s="49">
        <v>8.9114137824862605E-2</v>
      </c>
    </row>
    <row r="162" spans="9:17" x14ac:dyDescent="0.35">
      <c r="I162" s="39" t="s">
        <v>39</v>
      </c>
      <c r="J162" s="42">
        <v>3.8679690696771622E-2</v>
      </c>
      <c r="K162" s="42">
        <v>4.1392457320478887E-2</v>
      </c>
      <c r="L162" s="42">
        <v>4.1503511716079307E-2</v>
      </c>
      <c r="M162" s="42">
        <v>3.4563157675059249E-2</v>
      </c>
      <c r="P162" s="48" t="s">
        <v>511</v>
      </c>
      <c r="Q162" s="49">
        <v>7.1933382828163278E-2</v>
      </c>
    </row>
    <row r="163" spans="9:17" x14ac:dyDescent="0.35">
      <c r="J163" s="33"/>
      <c r="K163" s="33"/>
      <c r="L163" s="33"/>
      <c r="M163" s="33"/>
      <c r="P163" s="48" t="s">
        <v>507</v>
      </c>
      <c r="Q163" s="49">
        <v>7.7092017518448172E-2</v>
      </c>
    </row>
    <row r="164" spans="9:17" x14ac:dyDescent="0.35">
      <c r="P164" s="48" t="s">
        <v>517</v>
      </c>
      <c r="Q164" s="49">
        <v>5.1775196002762321E-2</v>
      </c>
    </row>
    <row r="165" spans="9:17" x14ac:dyDescent="0.35">
      <c r="I165" s="36" t="s">
        <v>498</v>
      </c>
      <c r="J165" s="34" t="s">
        <v>580</v>
      </c>
      <c r="K165" s="34" t="s">
        <v>534</v>
      </c>
      <c r="P165" s="48" t="s">
        <v>516</v>
      </c>
      <c r="Q165" s="49">
        <v>6.9029964593104523E-2</v>
      </c>
    </row>
    <row r="166" spans="9:17" x14ac:dyDescent="0.35">
      <c r="I166" s="48" t="s">
        <v>254</v>
      </c>
      <c r="J166" s="50">
        <v>913</v>
      </c>
      <c r="K166" s="50">
        <v>50982</v>
      </c>
      <c r="P166" s="48" t="s">
        <v>515</v>
      </c>
      <c r="Q166" s="49">
        <v>5.6676393851881342E-2</v>
      </c>
    </row>
    <row r="167" spans="9:17" x14ac:dyDescent="0.35">
      <c r="I167" s="48" t="s">
        <v>293</v>
      </c>
      <c r="J167" s="50">
        <v>1254</v>
      </c>
      <c r="K167" s="50">
        <v>82379</v>
      </c>
      <c r="P167" s="39" t="s">
        <v>508</v>
      </c>
      <c r="Q167" s="42">
        <v>5.9789952599506958E-2</v>
      </c>
    </row>
    <row r="168" spans="9:17" x14ac:dyDescent="0.35">
      <c r="I168" s="48" t="s">
        <v>360</v>
      </c>
      <c r="J168" s="50">
        <v>1188</v>
      </c>
      <c r="K168" s="50">
        <v>101768</v>
      </c>
    </row>
    <row r="169" spans="9:17" x14ac:dyDescent="0.35">
      <c r="I169" s="48" t="s">
        <v>406</v>
      </c>
      <c r="J169" s="50">
        <v>1452</v>
      </c>
      <c r="K169" s="50">
        <v>139646</v>
      </c>
    </row>
    <row r="170" spans="9:17" x14ac:dyDescent="0.35">
      <c r="I170" s="48" t="s">
        <v>28</v>
      </c>
      <c r="J170" s="50">
        <v>2833</v>
      </c>
      <c r="K170" s="50">
        <v>227078</v>
      </c>
    </row>
    <row r="171" spans="9:17" x14ac:dyDescent="0.35">
      <c r="I171" s="39" t="s">
        <v>157</v>
      </c>
      <c r="J171" s="41">
        <v>2391</v>
      </c>
      <c r="K171" s="41">
        <v>269120</v>
      </c>
    </row>
    <row r="174" spans="9:17" x14ac:dyDescent="0.35">
      <c r="I174" s="36" t="s">
        <v>498</v>
      </c>
      <c r="J174" s="34" t="s">
        <v>581</v>
      </c>
      <c r="K174" s="34" t="s">
        <v>534</v>
      </c>
      <c r="L174" s="34" t="s">
        <v>548</v>
      </c>
    </row>
    <row r="175" spans="9:17" x14ac:dyDescent="0.35">
      <c r="I175" s="48" t="s">
        <v>29</v>
      </c>
      <c r="J175" s="45">
        <v>315</v>
      </c>
      <c r="K175" s="45">
        <v>392761</v>
      </c>
      <c r="L175" s="45">
        <v>0.12388449973393488</v>
      </c>
    </row>
    <row r="176" spans="9:17" x14ac:dyDescent="0.35">
      <c r="I176" s="39" t="s">
        <v>36</v>
      </c>
      <c r="J176" s="35">
        <v>135</v>
      </c>
      <c r="K176" s="35">
        <v>478212</v>
      </c>
      <c r="L176" s="35">
        <v>0.14411181651652405</v>
      </c>
    </row>
    <row r="179" spans="9:14" x14ac:dyDescent="0.35">
      <c r="I179" s="36" t="s">
        <v>498</v>
      </c>
      <c r="J179" s="35" t="s">
        <v>540</v>
      </c>
    </row>
    <row r="180" spans="9:14" x14ac:dyDescent="0.35">
      <c r="I180" s="48" t="s">
        <v>38</v>
      </c>
      <c r="J180" s="49">
        <v>7.4706500157586953E-2</v>
      </c>
    </row>
    <row r="181" spans="9:14" x14ac:dyDescent="0.35">
      <c r="I181" s="48" t="s">
        <v>35</v>
      </c>
      <c r="J181" s="49">
        <v>7.14557679223881E-2</v>
      </c>
    </row>
    <row r="182" spans="9:14" x14ac:dyDescent="0.35">
      <c r="I182" s="48" t="s">
        <v>25</v>
      </c>
      <c r="J182" s="49">
        <v>5.5274817743403142E-2</v>
      </c>
    </row>
    <row r="183" spans="9:14" x14ac:dyDescent="0.35">
      <c r="I183" s="39" t="s">
        <v>31</v>
      </c>
      <c r="J183" s="42">
        <v>5.6941822988048008E-2</v>
      </c>
    </row>
    <row r="186" spans="9:14" x14ac:dyDescent="0.35">
      <c r="I186" s="36" t="s">
        <v>0</v>
      </c>
      <c r="J186" s="36" t="s">
        <v>7</v>
      </c>
      <c r="K186" s="36" t="s">
        <v>495</v>
      </c>
      <c r="L186" s="36" t="s">
        <v>4</v>
      </c>
      <c r="M186" s="36" t="s">
        <v>5</v>
      </c>
      <c r="N186" s="35" t="s">
        <v>535</v>
      </c>
    </row>
    <row r="187" spans="9:14" x14ac:dyDescent="0.35">
      <c r="I187" s="46" t="s">
        <v>34</v>
      </c>
      <c r="J187" s="46" t="s">
        <v>36</v>
      </c>
      <c r="K187" s="46" t="s">
        <v>497</v>
      </c>
      <c r="L187" s="46" t="s">
        <v>26</v>
      </c>
      <c r="M187" s="34" t="s">
        <v>27</v>
      </c>
      <c r="N187" s="45">
        <v>9955</v>
      </c>
    </row>
    <row r="188" spans="9:14" x14ac:dyDescent="0.35">
      <c r="I188" s="46" t="s">
        <v>95</v>
      </c>
      <c r="J188" s="34" t="s">
        <v>36</v>
      </c>
      <c r="K188" s="34" t="s">
        <v>497</v>
      </c>
      <c r="L188" s="34" t="s">
        <v>26</v>
      </c>
      <c r="M188" s="34" t="s">
        <v>45</v>
      </c>
      <c r="N188" s="45">
        <v>33252</v>
      </c>
    </row>
    <row r="189" spans="9:14" x14ac:dyDescent="0.35">
      <c r="I189" s="46" t="s">
        <v>98</v>
      </c>
      <c r="J189" s="34" t="s">
        <v>36</v>
      </c>
      <c r="K189" s="46" t="s">
        <v>497</v>
      </c>
      <c r="L189" s="46" t="s">
        <v>26</v>
      </c>
      <c r="M189" s="34" t="s">
        <v>45</v>
      </c>
      <c r="N189" s="45">
        <v>10051</v>
      </c>
    </row>
    <row r="190" spans="9:14" x14ac:dyDescent="0.35">
      <c r="I190" s="46" t="s">
        <v>144</v>
      </c>
      <c r="J190" s="46" t="s">
        <v>29</v>
      </c>
      <c r="K190" s="46" t="s">
        <v>497</v>
      </c>
      <c r="L190" s="46" t="s">
        <v>26</v>
      </c>
      <c r="M190" s="34" t="s">
        <v>45</v>
      </c>
      <c r="N190" s="45">
        <v>10180</v>
      </c>
    </row>
    <row r="191" spans="9:14" x14ac:dyDescent="0.35">
      <c r="I191" s="46" t="s">
        <v>159</v>
      </c>
      <c r="J191" s="46" t="s">
        <v>36</v>
      </c>
      <c r="K191" s="46" t="s">
        <v>497</v>
      </c>
      <c r="L191" s="46" t="s">
        <v>26</v>
      </c>
      <c r="M191" s="34" t="s">
        <v>45</v>
      </c>
      <c r="N191" s="45">
        <v>28084</v>
      </c>
    </row>
    <row r="192" spans="9:14" x14ac:dyDescent="0.35">
      <c r="I192" s="46" t="s">
        <v>177</v>
      </c>
      <c r="J192" s="34" t="s">
        <v>29</v>
      </c>
      <c r="K192" s="46" t="s">
        <v>497</v>
      </c>
      <c r="L192" s="46" t="s">
        <v>26</v>
      </c>
      <c r="M192" s="34" t="s">
        <v>45</v>
      </c>
      <c r="N192" s="45">
        <v>9354</v>
      </c>
    </row>
    <row r="193" spans="9:14" x14ac:dyDescent="0.35">
      <c r="I193" s="46" t="s">
        <v>186</v>
      </c>
      <c r="J193" s="34" t="s">
        <v>29</v>
      </c>
      <c r="K193" s="46" t="s">
        <v>497</v>
      </c>
      <c r="L193" s="46" t="s">
        <v>26</v>
      </c>
      <c r="M193" s="34" t="s">
        <v>45</v>
      </c>
      <c r="N193" s="45">
        <v>12102</v>
      </c>
    </row>
    <row r="194" spans="9:14" x14ac:dyDescent="0.35">
      <c r="I194" s="46" t="s">
        <v>190</v>
      </c>
      <c r="J194" s="46" t="s">
        <v>36</v>
      </c>
      <c r="K194" s="46" t="s">
        <v>497</v>
      </c>
      <c r="L194" s="34" t="s">
        <v>32</v>
      </c>
      <c r="M194" s="34" t="s">
        <v>33</v>
      </c>
      <c r="N194" s="45">
        <v>22264</v>
      </c>
    </row>
    <row r="195" spans="9:14" x14ac:dyDescent="0.35">
      <c r="I195" s="46" t="s">
        <v>276</v>
      </c>
      <c r="J195" s="34" t="s">
        <v>36</v>
      </c>
      <c r="K195" s="46" t="s">
        <v>497</v>
      </c>
      <c r="L195" s="34" t="s">
        <v>32</v>
      </c>
      <c r="M195" s="34" t="s">
        <v>33</v>
      </c>
      <c r="N195" s="45">
        <v>7910</v>
      </c>
    </row>
    <row r="196" spans="9:14" x14ac:dyDescent="0.35">
      <c r="I196" s="46" t="s">
        <v>413</v>
      </c>
      <c r="J196" s="46" t="s">
        <v>36</v>
      </c>
      <c r="K196" s="46" t="s">
        <v>497</v>
      </c>
      <c r="L196" s="46" t="s">
        <v>26</v>
      </c>
      <c r="M196" s="34" t="s">
        <v>45</v>
      </c>
      <c r="N196" s="45">
        <v>9815</v>
      </c>
    </row>
    <row r="197" spans="9:14" x14ac:dyDescent="0.35">
      <c r="I197" s="34" t="s">
        <v>458</v>
      </c>
      <c r="J197" s="34" t="s">
        <v>36</v>
      </c>
      <c r="K197" s="34" t="s">
        <v>497</v>
      </c>
      <c r="L197" s="34" t="s">
        <v>26</v>
      </c>
      <c r="M197" s="34" t="s">
        <v>45</v>
      </c>
      <c r="N197" s="35">
        <v>15974</v>
      </c>
    </row>
  </sheetData>
  <conditionalFormatting sqref="J163:M163">
    <cfRule type="colorScale" priority="5">
      <colorScale>
        <cfvo type="min"/>
        <cfvo type="percentile" val="50"/>
        <cfvo type="max"/>
        <color theme="8" tint="0.79998168889431442"/>
        <color theme="8" tint="0.59999389629810485"/>
        <color theme="8" tint="0.39997558519241921"/>
      </colorScale>
    </cfRule>
    <cfRule type="colorScale" priority="6">
      <colorScale>
        <cfvo type="min"/>
        <cfvo type="max"/>
        <color rgb="FFFCFCFF"/>
        <color rgb="FF63BE7B"/>
      </colorScale>
    </cfRule>
  </conditionalFormatting>
  <conditionalFormatting pivot="1" sqref="J159:M162">
    <cfRule type="colorScale" priority="4">
      <colorScale>
        <cfvo type="min"/>
        <cfvo type="max"/>
        <color rgb="FFFCFCFF"/>
        <color rgb="FF63BE7B"/>
      </colorScale>
    </cfRule>
  </conditionalFormatting>
  <conditionalFormatting pivot="1" sqref="J159:M162">
    <cfRule type="colorScale" priority="3">
      <colorScale>
        <cfvo type="min"/>
        <cfvo type="percentile" val="50"/>
        <cfvo type="max"/>
        <color theme="8" tint="0.79998168889431442"/>
        <color theme="8" tint="0.79998168889431442"/>
        <color theme="8" tint="0.59999389629810485"/>
      </colorScale>
    </cfRule>
  </conditionalFormatting>
  <conditionalFormatting pivot="1" sqref="N187:N197">
    <cfRule type="dataBar" priority="2">
      <dataBar>
        <cfvo type="min"/>
        <cfvo type="max"/>
        <color rgb="FF008AEF"/>
      </dataBar>
      <extLst>
        <ext xmlns:x14="http://schemas.microsoft.com/office/spreadsheetml/2009/9/main" uri="{B025F937-C7B1-47D3-B67F-A62EFF666E3E}">
          <x14:id>{80E129BA-00DF-4169-B304-B766471BDFB9}</x14:id>
        </ext>
      </extLst>
    </cfRule>
  </conditionalFormatting>
  <conditionalFormatting pivot="1" sqref="N187:N197">
    <cfRule type="dataBar" priority="1">
      <dataBar showValue="0">
        <cfvo type="min"/>
        <cfvo type="max"/>
        <color theme="8" tint="0.39997558519241921"/>
      </dataBar>
      <extLst>
        <ext xmlns:x14="http://schemas.microsoft.com/office/spreadsheetml/2009/9/main" uri="{B025F937-C7B1-47D3-B67F-A62EFF666E3E}">
          <x14:id>{03E17805-871F-4FD9-B39D-8C30878E60B7}</x14:id>
        </ext>
      </extLst>
    </cfRule>
  </conditionalFormatting>
  <pageMargins left="0.7" right="0.7" top="0.75" bottom="0.75" header="0.3" footer="0.3"/>
  <drawing r:id="rId25"/>
  <extLst>
    <ext xmlns:x14="http://schemas.microsoft.com/office/spreadsheetml/2009/9/main" uri="{78C0D931-6437-407d-A8EE-F0AAD7539E65}">
      <x14:conditionalFormattings>
        <x14:conditionalFormatting xmlns:xm="http://schemas.microsoft.com/office/excel/2006/main" pivot="1">
          <x14:cfRule type="dataBar" id="{80E129BA-00DF-4169-B304-B766471BDFB9}">
            <x14:dataBar minLength="0" maxLength="100" border="1" negativeBarBorderColorSameAsPositive="0">
              <x14:cfvo type="autoMin"/>
              <x14:cfvo type="autoMax"/>
              <x14:borderColor rgb="FF008AEF"/>
              <x14:negativeFillColor rgb="FFFF0000"/>
              <x14:negativeBorderColor rgb="FFFF0000"/>
              <x14:axisColor rgb="FF000000"/>
            </x14:dataBar>
          </x14:cfRule>
          <xm:sqref>N187:N197</xm:sqref>
        </x14:conditionalFormatting>
        <x14:conditionalFormatting xmlns:xm="http://schemas.microsoft.com/office/excel/2006/main" pivot="1">
          <x14:cfRule type="dataBar" id="{03E17805-871F-4FD9-B39D-8C30878E60B7}">
            <x14:dataBar minLength="0" maxLength="100" gradient="0">
              <x14:cfvo type="autoMin"/>
              <x14:cfvo type="autoMax"/>
              <x14:negativeFillColor rgb="FFFF0000"/>
              <x14:axisColor rgb="FF000000"/>
            </x14:dataBar>
          </x14:cfRule>
          <xm:sqref>N187:N197</xm:sqref>
        </x14:conditionalFormatting>
      </x14:conditionalFormattings>
    </ext>
    <ext xmlns:x14="http://schemas.microsoft.com/office/spreadsheetml/2009/9/main" uri="{A8765BA9-456A-4dab-B4F3-ACF838C121DE}">
      <x14:slicerList>
        <x14:slicer r:id="rId2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60DF5-A7FF-4AA9-A706-FB2D29D77CC0}">
  <sheetPr>
    <tabColor rgb="FFFB93EA"/>
  </sheetPr>
  <dimension ref="A1"/>
  <sheetViews>
    <sheetView showGridLines="0" zoomScale="64" zoomScaleNormal="64" workbookViewId="0">
      <selection activeCell="AB21" sqref="AB2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66B2-BB8B-4438-8165-0656C14D8F88}">
  <sheetPr>
    <tabColor rgb="FF7030A0"/>
  </sheetPr>
  <dimension ref="A1"/>
  <sheetViews>
    <sheetView showGridLines="0" zoomScale="60" zoomScaleNormal="60"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8DAC8-2F23-432D-A6D6-786473F5EBAF}">
  <sheetPr>
    <tabColor theme="3" tint="0.499984740745262"/>
  </sheetPr>
  <dimension ref="A1:AC451"/>
  <sheetViews>
    <sheetView topLeftCell="A221" workbookViewId="0">
      <selection activeCell="L1" sqref="L1:L1048576"/>
    </sheetView>
  </sheetViews>
  <sheetFormatPr defaultRowHeight="14.5" x14ac:dyDescent="0.35"/>
  <cols>
    <col min="1" max="1" width="10.08984375" bestFit="1" customWidth="1"/>
    <col min="2" max="2" width="11.54296875" bestFit="1" customWidth="1"/>
    <col min="3" max="3" width="11.81640625" bestFit="1" customWidth="1"/>
    <col min="4" max="4" width="16" bestFit="1" customWidth="1"/>
    <col min="5" max="5" width="10.453125" bestFit="1" customWidth="1"/>
    <col min="6" max="6" width="14.453125" bestFit="1" customWidth="1"/>
    <col min="7" max="7" width="13.6328125" bestFit="1" customWidth="1"/>
    <col min="8" max="8" width="12.1796875" bestFit="1" customWidth="1"/>
    <col min="9" max="9" width="10.6328125" bestFit="1" customWidth="1"/>
    <col min="10" max="10" width="16.6328125" bestFit="1" customWidth="1"/>
    <col min="11" max="11" width="20" bestFit="1" customWidth="1"/>
    <col min="12" max="12" width="14" bestFit="1" customWidth="1"/>
    <col min="13" max="13" width="16.08984375" bestFit="1" customWidth="1"/>
    <col min="14" max="14" width="17" bestFit="1" customWidth="1"/>
    <col min="15" max="15" width="18.54296875" bestFit="1" customWidth="1"/>
    <col min="16" max="16" width="8.36328125" bestFit="1" customWidth="1"/>
    <col min="17" max="17" width="11.90625" bestFit="1" customWidth="1"/>
    <col min="18" max="18" width="13.453125" bestFit="1" customWidth="1"/>
    <col min="19" max="19" width="7.54296875" bestFit="1" customWidth="1"/>
    <col min="20" max="20" width="12.36328125" bestFit="1" customWidth="1"/>
    <col min="22" max="22" width="8.08984375" bestFit="1" customWidth="1"/>
    <col min="23" max="23" width="12.6328125" bestFit="1" customWidth="1"/>
    <col min="24" max="24" width="18.08984375" bestFit="1" customWidth="1"/>
    <col min="25" max="25" width="13.36328125" bestFit="1" customWidth="1"/>
    <col min="26" max="26" width="11.7265625" customWidth="1"/>
    <col min="28" max="28" width="11.453125" customWidth="1"/>
    <col min="29" max="29" width="13.26953125" customWidth="1"/>
  </cols>
  <sheetData>
    <row r="1" spans="1:2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494</v>
      </c>
      <c r="Z1" t="s">
        <v>495</v>
      </c>
      <c r="AA1" t="s">
        <v>530</v>
      </c>
      <c r="AB1" t="s">
        <v>531</v>
      </c>
      <c r="AC1" t="s">
        <v>532</v>
      </c>
    </row>
    <row r="2" spans="1:29" x14ac:dyDescent="0.35">
      <c r="A2" t="s">
        <v>24</v>
      </c>
      <c r="B2" s="1">
        <v>45717</v>
      </c>
      <c r="C2" s="2">
        <v>0.56180555555555556</v>
      </c>
      <c r="D2" t="s">
        <v>25</v>
      </c>
      <c r="E2" t="s">
        <v>26</v>
      </c>
      <c r="F2" t="s">
        <v>27</v>
      </c>
      <c r="G2" t="s">
        <v>28</v>
      </c>
      <c r="H2" t="s">
        <v>29</v>
      </c>
      <c r="I2" t="s">
        <v>29</v>
      </c>
      <c r="J2">
        <v>8</v>
      </c>
      <c r="K2">
        <v>0</v>
      </c>
      <c r="L2">
        <v>1</v>
      </c>
      <c r="M2">
        <v>123</v>
      </c>
      <c r="N2">
        <v>73</v>
      </c>
      <c r="O2">
        <v>0</v>
      </c>
      <c r="P2">
        <v>13120</v>
      </c>
      <c r="Q2">
        <v>1.02</v>
      </c>
      <c r="R2">
        <v>13360</v>
      </c>
      <c r="S2">
        <v>247</v>
      </c>
      <c r="T2">
        <v>30</v>
      </c>
      <c r="U2">
        <v>70</v>
      </c>
      <c r="V2">
        <v>6</v>
      </c>
      <c r="W2">
        <v>0</v>
      </c>
      <c r="X2">
        <v>31</v>
      </c>
      <c r="Y2">
        <f>SUM(social_media_performance_[[#This Row],[Likes]:[Link_Clicks]])</f>
        <v>353</v>
      </c>
      <c r="Z2" t="str">
        <f>IF(social_media_performance_[[#This Row],[Engagement]]&gt;AVERAGE(Y:Y)*5,"Viral","Normal")</f>
        <v>Normal</v>
      </c>
      <c r="AA2">
        <f t="shared" ref="AA2:AA65" si="0">YEAR(B:B)</f>
        <v>2025</v>
      </c>
      <c r="AB2">
        <f t="shared" ref="AB2:AB65" si="1">MONTH(B:B)</f>
        <v>3</v>
      </c>
      <c r="AC2" t="str">
        <f>TEXT(B2,"MMM")</f>
        <v>Mar</v>
      </c>
    </row>
    <row r="3" spans="1:29" x14ac:dyDescent="0.35">
      <c r="A3" t="s">
        <v>30</v>
      </c>
      <c r="B3" s="1">
        <v>45718</v>
      </c>
      <c r="C3" s="2">
        <v>0.27986111111111112</v>
      </c>
      <c r="D3" t="s">
        <v>31</v>
      </c>
      <c r="E3" t="s">
        <v>32</v>
      </c>
      <c r="F3" t="s">
        <v>33</v>
      </c>
      <c r="G3" t="s">
        <v>28</v>
      </c>
      <c r="H3" t="s">
        <v>29</v>
      </c>
      <c r="I3" t="s">
        <v>29</v>
      </c>
      <c r="J3">
        <v>11</v>
      </c>
      <c r="K3">
        <v>0</v>
      </c>
      <c r="L3">
        <v>4</v>
      </c>
      <c r="M3">
        <v>266</v>
      </c>
      <c r="N3">
        <v>97</v>
      </c>
      <c r="O3">
        <v>0</v>
      </c>
      <c r="P3">
        <v>6812</v>
      </c>
      <c r="Q3">
        <v>1</v>
      </c>
      <c r="R3">
        <v>6812</v>
      </c>
      <c r="S3">
        <v>307</v>
      </c>
      <c r="T3">
        <v>52</v>
      </c>
      <c r="U3">
        <v>59</v>
      </c>
      <c r="V3">
        <v>40</v>
      </c>
      <c r="W3">
        <v>0</v>
      </c>
      <c r="X3">
        <v>17</v>
      </c>
      <c r="Y3">
        <f>SUM(social_media_performance_[[#This Row],[Likes]:[Link_Clicks]])</f>
        <v>458</v>
      </c>
      <c r="Z3" t="str">
        <f>IF(social_media_performance_[[#This Row],[Engagement]]&gt;AVERAGE(Y:Y)*5,"Viral","Normal")</f>
        <v>Normal</v>
      </c>
      <c r="AA3">
        <f t="shared" si="0"/>
        <v>2025</v>
      </c>
      <c r="AB3">
        <f t="shared" si="1"/>
        <v>3</v>
      </c>
      <c r="AC3" t="str">
        <f>TEXT(B3,"MMM")</f>
        <v>Mar</v>
      </c>
    </row>
    <row r="4" spans="1:29" x14ac:dyDescent="0.35">
      <c r="A4" t="s">
        <v>34</v>
      </c>
      <c r="B4" s="1">
        <v>45718</v>
      </c>
      <c r="C4" s="2">
        <v>0.89930555555555558</v>
      </c>
      <c r="D4" t="s">
        <v>35</v>
      </c>
      <c r="E4" t="s">
        <v>26</v>
      </c>
      <c r="F4" t="s">
        <v>27</v>
      </c>
      <c r="G4" t="s">
        <v>28</v>
      </c>
      <c r="H4" t="s">
        <v>36</v>
      </c>
      <c r="I4" t="s">
        <v>36</v>
      </c>
      <c r="J4">
        <v>4</v>
      </c>
      <c r="K4">
        <v>0</v>
      </c>
      <c r="L4">
        <v>1</v>
      </c>
      <c r="M4">
        <v>184</v>
      </c>
      <c r="N4">
        <v>72</v>
      </c>
      <c r="O4">
        <v>346</v>
      </c>
      <c r="P4">
        <v>93539</v>
      </c>
      <c r="Q4">
        <v>1.3</v>
      </c>
      <c r="R4">
        <v>121949</v>
      </c>
      <c r="S4">
        <v>6903</v>
      </c>
      <c r="T4">
        <v>1147</v>
      </c>
      <c r="U4">
        <v>1707</v>
      </c>
      <c r="V4">
        <v>198</v>
      </c>
      <c r="W4">
        <v>2815</v>
      </c>
      <c r="X4">
        <v>130</v>
      </c>
      <c r="Y4">
        <f>SUM(social_media_performance_[[#This Row],[Likes]:[Link_Clicks]])</f>
        <v>12770</v>
      </c>
      <c r="Z4" t="str">
        <f>IF(social_media_performance_[[#This Row],[Engagement]]&gt;AVERAGE(Y:Y)*5,"Viral","Normal")</f>
        <v>Viral</v>
      </c>
      <c r="AA4">
        <f t="shared" si="0"/>
        <v>2025</v>
      </c>
      <c r="AB4">
        <f t="shared" si="1"/>
        <v>3</v>
      </c>
      <c r="AC4" t="str">
        <f t="shared" ref="AC4:AC65" si="2">TEXT(B3,"MMM")</f>
        <v>Mar</v>
      </c>
    </row>
    <row r="5" spans="1:29" x14ac:dyDescent="0.35">
      <c r="A5" t="s">
        <v>37</v>
      </c>
      <c r="B5" s="1">
        <v>45719</v>
      </c>
      <c r="C5" s="2">
        <v>0.70208333333333328</v>
      </c>
      <c r="D5" t="s">
        <v>38</v>
      </c>
      <c r="E5" t="s">
        <v>39</v>
      </c>
      <c r="F5" t="s">
        <v>33</v>
      </c>
      <c r="G5" t="s">
        <v>28</v>
      </c>
      <c r="H5" t="s">
        <v>29</v>
      </c>
      <c r="I5" t="s">
        <v>29</v>
      </c>
      <c r="J5">
        <v>2</v>
      </c>
      <c r="K5">
        <v>0</v>
      </c>
      <c r="L5">
        <v>8</v>
      </c>
      <c r="M5">
        <v>176</v>
      </c>
      <c r="N5">
        <v>192</v>
      </c>
      <c r="O5">
        <v>0</v>
      </c>
      <c r="P5">
        <v>7487</v>
      </c>
      <c r="Q5">
        <v>1.01</v>
      </c>
      <c r="R5">
        <v>7591</v>
      </c>
      <c r="S5">
        <v>20</v>
      </c>
      <c r="T5">
        <v>6</v>
      </c>
      <c r="U5">
        <v>8</v>
      </c>
      <c r="V5">
        <v>0</v>
      </c>
      <c r="W5">
        <v>0</v>
      </c>
      <c r="X5">
        <v>5</v>
      </c>
      <c r="Y5">
        <f>SUM(social_media_performance_[[#This Row],[Likes]:[Link_Clicks]])</f>
        <v>34</v>
      </c>
      <c r="Z5" t="str">
        <f>IF(social_media_performance_[[#This Row],[Engagement]]&gt;AVERAGE(Y:Y)*5,"Viral","Normal")</f>
        <v>Normal</v>
      </c>
      <c r="AA5">
        <f t="shared" si="0"/>
        <v>2025</v>
      </c>
      <c r="AB5">
        <f t="shared" si="1"/>
        <v>3</v>
      </c>
      <c r="AC5" t="str">
        <f t="shared" si="2"/>
        <v>Mar</v>
      </c>
    </row>
    <row r="6" spans="1:29" x14ac:dyDescent="0.35">
      <c r="A6" t="s">
        <v>40</v>
      </c>
      <c r="B6" s="1">
        <v>45720</v>
      </c>
      <c r="C6" s="2">
        <v>0.72638888888888886</v>
      </c>
      <c r="D6" t="s">
        <v>38</v>
      </c>
      <c r="E6" t="s">
        <v>32</v>
      </c>
      <c r="F6" t="s">
        <v>27</v>
      </c>
      <c r="G6" t="s">
        <v>28</v>
      </c>
      <c r="H6" t="s">
        <v>29</v>
      </c>
      <c r="I6" t="s">
        <v>29</v>
      </c>
      <c r="J6">
        <v>8</v>
      </c>
      <c r="K6">
        <v>0</v>
      </c>
      <c r="L6">
        <v>1</v>
      </c>
      <c r="M6">
        <v>127</v>
      </c>
      <c r="N6">
        <v>183</v>
      </c>
      <c r="O6">
        <v>0</v>
      </c>
      <c r="P6">
        <v>2367</v>
      </c>
      <c r="Q6">
        <v>1.21</v>
      </c>
      <c r="R6">
        <v>2860</v>
      </c>
      <c r="S6">
        <v>176</v>
      </c>
      <c r="T6">
        <v>28</v>
      </c>
      <c r="U6">
        <v>39</v>
      </c>
      <c r="V6">
        <v>20</v>
      </c>
      <c r="W6">
        <v>0</v>
      </c>
      <c r="X6">
        <v>11</v>
      </c>
      <c r="Y6">
        <f>SUM(social_media_performance_[[#This Row],[Likes]:[Link_Clicks]])</f>
        <v>263</v>
      </c>
      <c r="Z6" t="str">
        <f>IF(social_media_performance_[[#This Row],[Engagement]]&gt;AVERAGE(Y:Y)*5,"Viral","Normal")</f>
        <v>Normal</v>
      </c>
      <c r="AA6">
        <f t="shared" si="0"/>
        <v>2025</v>
      </c>
      <c r="AB6">
        <f t="shared" si="1"/>
        <v>3</v>
      </c>
      <c r="AC6" t="str">
        <f t="shared" si="2"/>
        <v>Mar</v>
      </c>
    </row>
    <row r="7" spans="1:29" x14ac:dyDescent="0.35">
      <c r="A7" t="s">
        <v>41</v>
      </c>
      <c r="B7" s="1">
        <v>45720</v>
      </c>
      <c r="C7" s="2">
        <v>0.92152777777777772</v>
      </c>
      <c r="D7" t="s">
        <v>35</v>
      </c>
      <c r="E7" t="s">
        <v>39</v>
      </c>
      <c r="F7" t="s">
        <v>42</v>
      </c>
      <c r="G7" t="s">
        <v>28</v>
      </c>
      <c r="H7" t="s">
        <v>29</v>
      </c>
      <c r="I7" t="s">
        <v>29</v>
      </c>
      <c r="J7">
        <v>2</v>
      </c>
      <c r="K7">
        <v>0</v>
      </c>
      <c r="L7">
        <v>1</v>
      </c>
      <c r="M7">
        <v>164</v>
      </c>
      <c r="N7">
        <v>44</v>
      </c>
      <c r="O7">
        <v>0</v>
      </c>
      <c r="P7">
        <v>10023</v>
      </c>
      <c r="Q7">
        <v>1.1100000000000001</v>
      </c>
      <c r="R7">
        <v>11123</v>
      </c>
      <c r="S7">
        <v>205</v>
      </c>
      <c r="T7">
        <v>70</v>
      </c>
      <c r="U7">
        <v>81</v>
      </c>
      <c r="V7">
        <v>0</v>
      </c>
      <c r="W7">
        <v>0</v>
      </c>
      <c r="X7">
        <v>9</v>
      </c>
      <c r="Y7">
        <f>SUM(social_media_performance_[[#This Row],[Likes]:[Link_Clicks]])</f>
        <v>356</v>
      </c>
      <c r="Z7" t="str">
        <f>IF(social_media_performance_[[#This Row],[Engagement]]&gt;AVERAGE(Y:Y)*5,"Viral","Normal")</f>
        <v>Normal</v>
      </c>
      <c r="AA7">
        <f t="shared" si="0"/>
        <v>2025</v>
      </c>
      <c r="AB7">
        <f t="shared" si="1"/>
        <v>3</v>
      </c>
      <c r="AC7" t="str">
        <f t="shared" si="2"/>
        <v>Mar</v>
      </c>
    </row>
    <row r="8" spans="1:29" x14ac:dyDescent="0.35">
      <c r="A8" t="s">
        <v>43</v>
      </c>
      <c r="B8" s="1">
        <v>45723</v>
      </c>
      <c r="C8" s="2">
        <v>0.30833333333333335</v>
      </c>
      <c r="D8" t="s">
        <v>31</v>
      </c>
      <c r="E8" t="s">
        <v>39</v>
      </c>
      <c r="F8" t="s">
        <v>27</v>
      </c>
      <c r="G8" t="s">
        <v>28</v>
      </c>
      <c r="H8" t="s">
        <v>29</v>
      </c>
      <c r="I8" t="s">
        <v>36</v>
      </c>
      <c r="J8">
        <v>4</v>
      </c>
      <c r="K8">
        <v>0</v>
      </c>
      <c r="L8">
        <v>1</v>
      </c>
      <c r="M8">
        <v>104</v>
      </c>
      <c r="N8">
        <v>118</v>
      </c>
      <c r="O8">
        <v>0</v>
      </c>
      <c r="P8">
        <v>7591</v>
      </c>
      <c r="Q8">
        <v>1.1499999999999999</v>
      </c>
      <c r="R8">
        <v>8757</v>
      </c>
      <c r="S8">
        <v>140</v>
      </c>
      <c r="T8">
        <v>50</v>
      </c>
      <c r="U8">
        <v>69</v>
      </c>
      <c r="V8">
        <v>0</v>
      </c>
      <c r="W8">
        <v>127</v>
      </c>
      <c r="X8">
        <v>11</v>
      </c>
      <c r="Y8">
        <f>SUM(social_media_performance_[[#This Row],[Likes]:[Link_Clicks]])</f>
        <v>386</v>
      </c>
      <c r="Z8" t="str">
        <f>IF(social_media_performance_[[#This Row],[Engagement]]&gt;AVERAGE(Y:Y)*5,"Viral","Normal")</f>
        <v>Normal</v>
      </c>
      <c r="AA8">
        <f t="shared" si="0"/>
        <v>2025</v>
      </c>
      <c r="AB8">
        <f t="shared" si="1"/>
        <v>3</v>
      </c>
      <c r="AC8" t="str">
        <f t="shared" si="2"/>
        <v>Mar</v>
      </c>
    </row>
    <row r="9" spans="1:29" x14ac:dyDescent="0.35">
      <c r="A9" t="s">
        <v>44</v>
      </c>
      <c r="B9" s="1">
        <v>45723</v>
      </c>
      <c r="C9" s="2">
        <v>0.59930555555555554</v>
      </c>
      <c r="D9" t="s">
        <v>25</v>
      </c>
      <c r="E9" t="s">
        <v>26</v>
      </c>
      <c r="F9" t="s">
        <v>45</v>
      </c>
      <c r="G9" t="s">
        <v>28</v>
      </c>
      <c r="H9" t="s">
        <v>29</v>
      </c>
      <c r="I9" t="s">
        <v>29</v>
      </c>
      <c r="J9">
        <v>7</v>
      </c>
      <c r="K9">
        <v>60</v>
      </c>
      <c r="L9">
        <v>1</v>
      </c>
      <c r="M9">
        <v>157</v>
      </c>
      <c r="N9">
        <v>167</v>
      </c>
      <c r="O9">
        <v>0</v>
      </c>
      <c r="P9">
        <v>13697</v>
      </c>
      <c r="Q9">
        <v>1.01</v>
      </c>
      <c r="R9">
        <v>13834</v>
      </c>
      <c r="S9">
        <v>1458</v>
      </c>
      <c r="T9">
        <v>185</v>
      </c>
      <c r="U9">
        <v>313</v>
      </c>
      <c r="V9">
        <v>38</v>
      </c>
      <c r="W9">
        <v>0</v>
      </c>
      <c r="X9">
        <v>6</v>
      </c>
      <c r="Y9">
        <f>SUM(social_media_performance_[[#This Row],[Likes]:[Link_Clicks]])</f>
        <v>1994</v>
      </c>
      <c r="Z9" t="str">
        <f>IF(social_media_performance_[[#This Row],[Engagement]]&gt;AVERAGE(Y:Y)*5,"Viral","Normal")</f>
        <v>Normal</v>
      </c>
      <c r="AA9">
        <f t="shared" si="0"/>
        <v>2025</v>
      </c>
      <c r="AB9">
        <f t="shared" si="1"/>
        <v>3</v>
      </c>
      <c r="AC9" t="str">
        <f t="shared" si="2"/>
        <v>Mar</v>
      </c>
    </row>
    <row r="10" spans="1:29" x14ac:dyDescent="0.35">
      <c r="A10" t="s">
        <v>46</v>
      </c>
      <c r="B10" s="1">
        <v>45726</v>
      </c>
      <c r="C10" s="2">
        <v>0.26944444444444443</v>
      </c>
      <c r="D10" t="s">
        <v>31</v>
      </c>
      <c r="E10" t="s">
        <v>39</v>
      </c>
      <c r="F10" t="s">
        <v>42</v>
      </c>
      <c r="G10" t="s">
        <v>28</v>
      </c>
      <c r="H10" t="s">
        <v>36</v>
      </c>
      <c r="I10" t="s">
        <v>29</v>
      </c>
      <c r="J10">
        <v>4</v>
      </c>
      <c r="K10">
        <v>0</v>
      </c>
      <c r="L10">
        <v>1</v>
      </c>
      <c r="M10">
        <v>374</v>
      </c>
      <c r="N10">
        <v>60</v>
      </c>
      <c r="O10">
        <v>486</v>
      </c>
      <c r="P10">
        <v>14425</v>
      </c>
      <c r="Q10">
        <v>1.69</v>
      </c>
      <c r="R10">
        <v>24436</v>
      </c>
      <c r="S10">
        <v>581</v>
      </c>
      <c r="T10">
        <v>177</v>
      </c>
      <c r="U10">
        <v>270</v>
      </c>
      <c r="V10">
        <v>0</v>
      </c>
      <c r="W10">
        <v>0</v>
      </c>
      <c r="X10">
        <v>1</v>
      </c>
      <c r="Y10">
        <f>SUM(social_media_performance_[[#This Row],[Likes]:[Link_Clicks]])</f>
        <v>1028</v>
      </c>
      <c r="Z10" t="str">
        <f>IF(social_media_performance_[[#This Row],[Engagement]]&gt;AVERAGE(Y:Y)*5,"Viral","Normal")</f>
        <v>Normal</v>
      </c>
      <c r="AA10">
        <f t="shared" si="0"/>
        <v>2025</v>
      </c>
      <c r="AB10">
        <f t="shared" si="1"/>
        <v>3</v>
      </c>
      <c r="AC10" t="str">
        <f t="shared" si="2"/>
        <v>Mar</v>
      </c>
    </row>
    <row r="11" spans="1:29" x14ac:dyDescent="0.35">
      <c r="A11" t="s">
        <v>47</v>
      </c>
      <c r="B11" s="1">
        <v>45726</v>
      </c>
      <c r="C11" s="2">
        <v>0.51041666666666663</v>
      </c>
      <c r="D11" t="s">
        <v>25</v>
      </c>
      <c r="E11" t="s">
        <v>48</v>
      </c>
      <c r="F11" t="s">
        <v>42</v>
      </c>
      <c r="G11" t="s">
        <v>28</v>
      </c>
      <c r="H11" t="s">
        <v>29</v>
      </c>
      <c r="I11" t="s">
        <v>36</v>
      </c>
      <c r="J11">
        <v>6</v>
      </c>
      <c r="K11">
        <v>0</v>
      </c>
      <c r="L11">
        <v>1</v>
      </c>
      <c r="M11">
        <v>460</v>
      </c>
      <c r="N11">
        <v>72</v>
      </c>
      <c r="O11">
        <v>0</v>
      </c>
      <c r="P11">
        <v>43162</v>
      </c>
      <c r="Q11">
        <v>1.03</v>
      </c>
      <c r="R11">
        <v>44315</v>
      </c>
      <c r="S11">
        <v>180</v>
      </c>
      <c r="T11">
        <v>48</v>
      </c>
      <c r="U11">
        <v>64</v>
      </c>
      <c r="V11">
        <v>18</v>
      </c>
      <c r="W11">
        <v>591</v>
      </c>
      <c r="X11">
        <v>2</v>
      </c>
      <c r="Y11">
        <f>SUM(social_media_performance_[[#This Row],[Likes]:[Link_Clicks]])</f>
        <v>901</v>
      </c>
      <c r="Z11" t="str">
        <f>IF(social_media_performance_[[#This Row],[Engagement]]&gt;AVERAGE(Y:Y)*5,"Viral","Normal")</f>
        <v>Normal</v>
      </c>
      <c r="AA11">
        <f t="shared" si="0"/>
        <v>2025</v>
      </c>
      <c r="AB11">
        <f t="shared" si="1"/>
        <v>3</v>
      </c>
      <c r="AC11" t="str">
        <f t="shared" si="2"/>
        <v>Mar</v>
      </c>
    </row>
    <row r="12" spans="1:29" x14ac:dyDescent="0.35">
      <c r="A12" t="s">
        <v>49</v>
      </c>
      <c r="B12" s="1">
        <v>45726</v>
      </c>
      <c r="C12" s="2">
        <v>0.64375000000000004</v>
      </c>
      <c r="D12" t="s">
        <v>38</v>
      </c>
      <c r="E12" t="s">
        <v>32</v>
      </c>
      <c r="F12" t="s">
        <v>33</v>
      </c>
      <c r="G12" t="s">
        <v>28</v>
      </c>
      <c r="H12" t="s">
        <v>36</v>
      </c>
      <c r="I12" t="s">
        <v>29</v>
      </c>
      <c r="J12">
        <v>7</v>
      </c>
      <c r="K12">
        <v>0</v>
      </c>
      <c r="L12">
        <v>7</v>
      </c>
      <c r="M12">
        <v>123</v>
      </c>
      <c r="N12">
        <v>162</v>
      </c>
      <c r="O12">
        <v>358</v>
      </c>
      <c r="P12">
        <v>31202</v>
      </c>
      <c r="Q12">
        <v>1.95</v>
      </c>
      <c r="R12">
        <v>60828</v>
      </c>
      <c r="S12">
        <v>2493</v>
      </c>
      <c r="T12">
        <v>442</v>
      </c>
      <c r="U12">
        <v>622</v>
      </c>
      <c r="V12">
        <v>288</v>
      </c>
      <c r="W12">
        <v>0</v>
      </c>
      <c r="X12">
        <v>42</v>
      </c>
      <c r="Y12">
        <f>SUM(social_media_performance_[[#This Row],[Likes]:[Link_Clicks]])</f>
        <v>3845</v>
      </c>
      <c r="Z12" t="str">
        <f>IF(social_media_performance_[[#This Row],[Engagement]]&gt;AVERAGE(Y:Y)*5,"Viral","Normal")</f>
        <v>Normal</v>
      </c>
      <c r="AA12">
        <f t="shared" si="0"/>
        <v>2025</v>
      </c>
      <c r="AB12">
        <f t="shared" si="1"/>
        <v>3</v>
      </c>
      <c r="AC12" t="str">
        <f t="shared" si="2"/>
        <v>Mar</v>
      </c>
    </row>
    <row r="13" spans="1:29" x14ac:dyDescent="0.35">
      <c r="A13" t="s">
        <v>50</v>
      </c>
      <c r="B13" s="1">
        <v>45727</v>
      </c>
      <c r="C13" s="2">
        <v>0.51458333333333328</v>
      </c>
      <c r="D13" t="s">
        <v>25</v>
      </c>
      <c r="E13" t="s">
        <v>32</v>
      </c>
      <c r="F13" t="s">
        <v>33</v>
      </c>
      <c r="G13" t="s">
        <v>28</v>
      </c>
      <c r="H13" t="s">
        <v>36</v>
      </c>
      <c r="I13" t="s">
        <v>29</v>
      </c>
      <c r="J13">
        <v>15</v>
      </c>
      <c r="K13">
        <v>0</v>
      </c>
      <c r="L13">
        <v>8</v>
      </c>
      <c r="M13">
        <v>165</v>
      </c>
      <c r="N13">
        <v>284</v>
      </c>
      <c r="O13">
        <v>298</v>
      </c>
      <c r="P13">
        <v>20840</v>
      </c>
      <c r="Q13">
        <v>1.54</v>
      </c>
      <c r="R13">
        <v>32022</v>
      </c>
      <c r="S13">
        <v>1530</v>
      </c>
      <c r="T13">
        <v>240</v>
      </c>
      <c r="U13">
        <v>355</v>
      </c>
      <c r="V13">
        <v>177</v>
      </c>
      <c r="W13">
        <v>0</v>
      </c>
      <c r="X13">
        <v>6</v>
      </c>
      <c r="Y13">
        <f>SUM(social_media_performance_[[#This Row],[Likes]:[Link_Clicks]])</f>
        <v>2302</v>
      </c>
      <c r="Z13" t="str">
        <f>IF(social_media_performance_[[#This Row],[Engagement]]&gt;AVERAGE(Y:Y)*5,"Viral","Normal")</f>
        <v>Normal</v>
      </c>
      <c r="AA13">
        <f t="shared" si="0"/>
        <v>2025</v>
      </c>
      <c r="AB13">
        <f t="shared" si="1"/>
        <v>3</v>
      </c>
      <c r="AC13" t="str">
        <f t="shared" si="2"/>
        <v>Mar</v>
      </c>
    </row>
    <row r="14" spans="1:29" x14ac:dyDescent="0.35">
      <c r="A14" t="s">
        <v>51</v>
      </c>
      <c r="B14" s="1">
        <v>45727</v>
      </c>
      <c r="C14" s="2">
        <v>0.81527777777777777</v>
      </c>
      <c r="D14" t="s">
        <v>35</v>
      </c>
      <c r="E14" t="s">
        <v>32</v>
      </c>
      <c r="F14" t="s">
        <v>27</v>
      </c>
      <c r="G14" t="s">
        <v>28</v>
      </c>
      <c r="H14" t="s">
        <v>29</v>
      </c>
      <c r="I14" t="s">
        <v>36</v>
      </c>
      <c r="J14">
        <v>8</v>
      </c>
      <c r="K14">
        <v>0</v>
      </c>
      <c r="L14">
        <v>1</v>
      </c>
      <c r="M14">
        <v>86</v>
      </c>
      <c r="N14">
        <v>116</v>
      </c>
      <c r="O14">
        <v>0</v>
      </c>
      <c r="P14">
        <v>19020</v>
      </c>
      <c r="Q14">
        <v>1.48</v>
      </c>
      <c r="R14">
        <v>28238</v>
      </c>
      <c r="S14">
        <v>1119</v>
      </c>
      <c r="T14">
        <v>183</v>
      </c>
      <c r="U14">
        <v>278</v>
      </c>
      <c r="V14">
        <v>128</v>
      </c>
      <c r="W14">
        <v>694</v>
      </c>
      <c r="X14">
        <v>17</v>
      </c>
      <c r="Y14">
        <f>SUM(social_media_performance_[[#This Row],[Likes]:[Link_Clicks]])</f>
        <v>2402</v>
      </c>
      <c r="Z14" t="str">
        <f>IF(social_media_performance_[[#This Row],[Engagement]]&gt;AVERAGE(Y:Y)*5,"Viral","Normal")</f>
        <v>Normal</v>
      </c>
      <c r="AA14">
        <f t="shared" si="0"/>
        <v>2025</v>
      </c>
      <c r="AB14">
        <f t="shared" si="1"/>
        <v>3</v>
      </c>
      <c r="AC14" t="str">
        <f t="shared" si="2"/>
        <v>Mar</v>
      </c>
    </row>
    <row r="15" spans="1:29" x14ac:dyDescent="0.35">
      <c r="A15" t="s">
        <v>52</v>
      </c>
      <c r="B15" s="1">
        <v>45728</v>
      </c>
      <c r="C15" s="2">
        <v>0.94652777777777775</v>
      </c>
      <c r="D15" t="s">
        <v>35</v>
      </c>
      <c r="E15" t="s">
        <v>39</v>
      </c>
      <c r="F15" t="s">
        <v>27</v>
      </c>
      <c r="G15" t="s">
        <v>28</v>
      </c>
      <c r="H15" t="s">
        <v>29</v>
      </c>
      <c r="I15" t="s">
        <v>36</v>
      </c>
      <c r="J15">
        <v>4</v>
      </c>
      <c r="K15">
        <v>0</v>
      </c>
      <c r="L15">
        <v>1</v>
      </c>
      <c r="M15">
        <v>168</v>
      </c>
      <c r="N15">
        <v>109</v>
      </c>
      <c r="O15">
        <v>0</v>
      </c>
      <c r="P15">
        <v>12564</v>
      </c>
      <c r="Q15">
        <v>1.07</v>
      </c>
      <c r="R15">
        <v>13445</v>
      </c>
      <c r="S15">
        <v>279</v>
      </c>
      <c r="T15">
        <v>86</v>
      </c>
      <c r="U15">
        <v>133</v>
      </c>
      <c r="V15">
        <v>0</v>
      </c>
      <c r="W15">
        <v>255</v>
      </c>
      <c r="X15">
        <v>8</v>
      </c>
      <c r="Y15">
        <f>SUM(social_media_performance_[[#This Row],[Likes]:[Link_Clicks]])</f>
        <v>753</v>
      </c>
      <c r="Z15" t="str">
        <f>IF(social_media_performance_[[#This Row],[Engagement]]&gt;AVERAGE(Y:Y)*5,"Viral","Normal")</f>
        <v>Normal</v>
      </c>
      <c r="AA15">
        <f t="shared" si="0"/>
        <v>2025</v>
      </c>
      <c r="AB15">
        <f t="shared" si="1"/>
        <v>3</v>
      </c>
      <c r="AC15" t="str">
        <f t="shared" si="2"/>
        <v>Mar</v>
      </c>
    </row>
    <row r="16" spans="1:29" x14ac:dyDescent="0.35">
      <c r="A16" t="s">
        <v>53</v>
      </c>
      <c r="B16" s="1">
        <v>45731</v>
      </c>
      <c r="C16" s="2">
        <v>0.52500000000000002</v>
      </c>
      <c r="D16" t="s">
        <v>25</v>
      </c>
      <c r="E16" t="s">
        <v>48</v>
      </c>
      <c r="F16" t="s">
        <v>42</v>
      </c>
      <c r="G16" t="s">
        <v>28</v>
      </c>
      <c r="H16" t="s">
        <v>29</v>
      </c>
      <c r="I16" t="s">
        <v>29</v>
      </c>
      <c r="J16">
        <v>6</v>
      </c>
      <c r="K16">
        <v>0</v>
      </c>
      <c r="L16">
        <v>1</v>
      </c>
      <c r="M16">
        <v>308</v>
      </c>
      <c r="N16">
        <v>59</v>
      </c>
      <c r="O16">
        <v>0</v>
      </c>
      <c r="P16">
        <v>11982</v>
      </c>
      <c r="Q16">
        <v>1.06</v>
      </c>
      <c r="R16">
        <v>12751</v>
      </c>
      <c r="S16">
        <v>97</v>
      </c>
      <c r="T16">
        <v>23</v>
      </c>
      <c r="U16">
        <v>34</v>
      </c>
      <c r="V16">
        <v>7</v>
      </c>
      <c r="W16">
        <v>0</v>
      </c>
      <c r="X16">
        <v>2</v>
      </c>
      <c r="Y16">
        <f>SUM(social_media_performance_[[#This Row],[Likes]:[Link_Clicks]])</f>
        <v>161</v>
      </c>
      <c r="Z16" t="str">
        <f>IF(social_media_performance_[[#This Row],[Engagement]]&gt;AVERAGE(Y:Y)*5,"Viral","Normal")</f>
        <v>Normal</v>
      </c>
      <c r="AA16">
        <f t="shared" si="0"/>
        <v>2025</v>
      </c>
      <c r="AB16">
        <f t="shared" si="1"/>
        <v>3</v>
      </c>
      <c r="AC16" t="str">
        <f t="shared" si="2"/>
        <v>Mar</v>
      </c>
    </row>
    <row r="17" spans="1:29" x14ac:dyDescent="0.35">
      <c r="A17" t="s">
        <v>54</v>
      </c>
      <c r="B17" s="1">
        <v>45733</v>
      </c>
      <c r="C17" s="2">
        <v>0.54305555555555551</v>
      </c>
      <c r="D17" t="s">
        <v>25</v>
      </c>
      <c r="E17" t="s">
        <v>32</v>
      </c>
      <c r="F17" t="s">
        <v>27</v>
      </c>
      <c r="G17" t="s">
        <v>28</v>
      </c>
      <c r="H17" t="s">
        <v>29</v>
      </c>
      <c r="I17" t="s">
        <v>36</v>
      </c>
      <c r="J17">
        <v>14</v>
      </c>
      <c r="K17">
        <v>0</v>
      </c>
      <c r="L17">
        <v>1</v>
      </c>
      <c r="M17">
        <v>210</v>
      </c>
      <c r="N17">
        <v>76</v>
      </c>
      <c r="O17">
        <v>0</v>
      </c>
      <c r="P17">
        <v>13721</v>
      </c>
      <c r="Q17">
        <v>1.1599999999999999</v>
      </c>
      <c r="R17">
        <v>15958</v>
      </c>
      <c r="S17">
        <v>422</v>
      </c>
      <c r="T17">
        <v>87</v>
      </c>
      <c r="U17">
        <v>87</v>
      </c>
      <c r="V17">
        <v>61</v>
      </c>
      <c r="W17">
        <v>326</v>
      </c>
      <c r="X17">
        <v>13</v>
      </c>
      <c r="Y17">
        <f>SUM(social_media_performance_[[#This Row],[Likes]:[Link_Clicks]])</f>
        <v>983</v>
      </c>
      <c r="Z17" t="str">
        <f>IF(social_media_performance_[[#This Row],[Engagement]]&gt;AVERAGE(Y:Y)*5,"Viral","Normal")</f>
        <v>Normal</v>
      </c>
      <c r="AA17">
        <f t="shared" si="0"/>
        <v>2025</v>
      </c>
      <c r="AB17">
        <f t="shared" si="1"/>
        <v>3</v>
      </c>
      <c r="AC17" t="str">
        <f t="shared" si="2"/>
        <v>Mar</v>
      </c>
    </row>
    <row r="18" spans="1:29" x14ac:dyDescent="0.35">
      <c r="A18" t="s">
        <v>55</v>
      </c>
      <c r="B18" s="1">
        <v>45734</v>
      </c>
      <c r="C18" s="2">
        <v>0.67152777777777772</v>
      </c>
      <c r="D18" t="s">
        <v>38</v>
      </c>
      <c r="E18" t="s">
        <v>48</v>
      </c>
      <c r="F18" t="s">
        <v>27</v>
      </c>
      <c r="G18" t="s">
        <v>28</v>
      </c>
      <c r="H18" t="s">
        <v>29</v>
      </c>
      <c r="I18" t="s">
        <v>36</v>
      </c>
      <c r="J18">
        <v>3</v>
      </c>
      <c r="K18">
        <v>0</v>
      </c>
      <c r="L18">
        <v>1</v>
      </c>
      <c r="M18">
        <v>129</v>
      </c>
      <c r="N18">
        <v>98</v>
      </c>
      <c r="O18">
        <v>0</v>
      </c>
      <c r="P18">
        <v>12866</v>
      </c>
      <c r="Q18">
        <v>1</v>
      </c>
      <c r="R18">
        <v>12866</v>
      </c>
      <c r="S18">
        <v>164</v>
      </c>
      <c r="T18">
        <v>36</v>
      </c>
      <c r="U18">
        <v>57</v>
      </c>
      <c r="V18">
        <v>11</v>
      </c>
      <c r="W18">
        <v>271</v>
      </c>
      <c r="X18">
        <v>6</v>
      </c>
      <c r="Y18">
        <f>SUM(social_media_performance_[[#This Row],[Likes]:[Link_Clicks]])</f>
        <v>539</v>
      </c>
      <c r="Z18" t="str">
        <f>IF(social_media_performance_[[#This Row],[Engagement]]&gt;AVERAGE(Y:Y)*5,"Viral","Normal")</f>
        <v>Normal</v>
      </c>
      <c r="AA18">
        <f t="shared" si="0"/>
        <v>2025</v>
      </c>
      <c r="AB18">
        <f t="shared" si="1"/>
        <v>3</v>
      </c>
      <c r="AC18" t="str">
        <f t="shared" si="2"/>
        <v>Mar</v>
      </c>
    </row>
    <row r="19" spans="1:29" x14ac:dyDescent="0.35">
      <c r="A19" t="s">
        <v>56</v>
      </c>
      <c r="B19" s="1">
        <v>45735</v>
      </c>
      <c r="C19" s="2">
        <v>0.91874999999999996</v>
      </c>
      <c r="D19" t="s">
        <v>35</v>
      </c>
      <c r="E19" t="s">
        <v>26</v>
      </c>
      <c r="F19" t="s">
        <v>27</v>
      </c>
      <c r="G19" t="s">
        <v>28</v>
      </c>
      <c r="H19" t="s">
        <v>29</v>
      </c>
      <c r="I19" t="s">
        <v>36</v>
      </c>
      <c r="J19">
        <v>3</v>
      </c>
      <c r="K19">
        <v>0</v>
      </c>
      <c r="L19">
        <v>1</v>
      </c>
      <c r="M19">
        <v>169</v>
      </c>
      <c r="N19">
        <v>115</v>
      </c>
      <c r="O19">
        <v>0</v>
      </c>
      <c r="P19">
        <v>81163</v>
      </c>
      <c r="Q19">
        <v>1.21</v>
      </c>
      <c r="R19">
        <v>98366</v>
      </c>
      <c r="S19">
        <v>972</v>
      </c>
      <c r="T19">
        <v>149</v>
      </c>
      <c r="U19">
        <v>297</v>
      </c>
      <c r="V19">
        <v>28</v>
      </c>
      <c r="W19">
        <v>2454</v>
      </c>
      <c r="X19">
        <v>117</v>
      </c>
      <c r="Y19">
        <f>SUM(social_media_performance_[[#This Row],[Likes]:[Link_Clicks]])</f>
        <v>3900</v>
      </c>
      <c r="Z19" t="str">
        <f>IF(social_media_performance_[[#This Row],[Engagement]]&gt;AVERAGE(Y:Y)*5,"Viral","Normal")</f>
        <v>Normal</v>
      </c>
      <c r="AA19">
        <f t="shared" si="0"/>
        <v>2025</v>
      </c>
      <c r="AB19">
        <f t="shared" si="1"/>
        <v>3</v>
      </c>
      <c r="AC19" t="str">
        <f t="shared" si="2"/>
        <v>Mar</v>
      </c>
    </row>
    <row r="20" spans="1:29" x14ac:dyDescent="0.35">
      <c r="A20" t="s">
        <v>57</v>
      </c>
      <c r="B20" s="1">
        <v>45737</v>
      </c>
      <c r="C20" s="2">
        <v>0.60277777777777775</v>
      </c>
      <c r="D20" t="s">
        <v>25</v>
      </c>
      <c r="E20" t="s">
        <v>26</v>
      </c>
      <c r="F20" t="s">
        <v>27</v>
      </c>
      <c r="G20" t="s">
        <v>28</v>
      </c>
      <c r="H20" t="s">
        <v>29</v>
      </c>
      <c r="I20" t="s">
        <v>29</v>
      </c>
      <c r="J20">
        <v>6</v>
      </c>
      <c r="K20">
        <v>0</v>
      </c>
      <c r="L20">
        <v>1</v>
      </c>
      <c r="M20">
        <v>184</v>
      </c>
      <c r="N20">
        <v>160</v>
      </c>
      <c r="O20">
        <v>0</v>
      </c>
      <c r="P20">
        <v>4127</v>
      </c>
      <c r="Q20">
        <v>1.41</v>
      </c>
      <c r="R20">
        <v>5829</v>
      </c>
      <c r="S20">
        <v>163</v>
      </c>
      <c r="T20">
        <v>21</v>
      </c>
      <c r="U20">
        <v>38</v>
      </c>
      <c r="V20">
        <v>4</v>
      </c>
      <c r="W20">
        <v>0</v>
      </c>
      <c r="X20">
        <v>3</v>
      </c>
      <c r="Y20">
        <f>SUM(social_media_performance_[[#This Row],[Likes]:[Link_Clicks]])</f>
        <v>226</v>
      </c>
      <c r="Z20" t="str">
        <f>IF(social_media_performance_[[#This Row],[Engagement]]&gt;AVERAGE(Y:Y)*5,"Viral","Normal")</f>
        <v>Normal</v>
      </c>
      <c r="AA20">
        <f t="shared" si="0"/>
        <v>2025</v>
      </c>
      <c r="AB20">
        <f t="shared" si="1"/>
        <v>3</v>
      </c>
      <c r="AC20" t="str">
        <f t="shared" si="2"/>
        <v>Mar</v>
      </c>
    </row>
    <row r="21" spans="1:29" x14ac:dyDescent="0.35">
      <c r="A21" t="s">
        <v>58</v>
      </c>
      <c r="B21" s="1">
        <v>45739</v>
      </c>
      <c r="C21" s="2">
        <v>0.7895833333333333</v>
      </c>
      <c r="D21" t="s">
        <v>38</v>
      </c>
      <c r="E21" t="s">
        <v>26</v>
      </c>
      <c r="F21" t="s">
        <v>45</v>
      </c>
      <c r="G21" t="s">
        <v>28</v>
      </c>
      <c r="H21" t="s">
        <v>29</v>
      </c>
      <c r="I21" t="s">
        <v>29</v>
      </c>
      <c r="J21">
        <v>4</v>
      </c>
      <c r="K21">
        <v>23</v>
      </c>
      <c r="L21">
        <v>1</v>
      </c>
      <c r="M21">
        <v>179</v>
      </c>
      <c r="N21">
        <v>331</v>
      </c>
      <c r="O21">
        <v>0</v>
      </c>
      <c r="P21">
        <v>38320</v>
      </c>
      <c r="Q21">
        <v>1.08</v>
      </c>
      <c r="R21">
        <v>41471</v>
      </c>
      <c r="S21">
        <v>2935</v>
      </c>
      <c r="T21">
        <v>481</v>
      </c>
      <c r="U21">
        <v>711</v>
      </c>
      <c r="V21">
        <v>93</v>
      </c>
      <c r="W21">
        <v>0</v>
      </c>
      <c r="X21">
        <v>98</v>
      </c>
      <c r="Y21">
        <f>SUM(social_media_performance_[[#This Row],[Likes]:[Link_Clicks]])</f>
        <v>4220</v>
      </c>
      <c r="Z21" t="str">
        <f>IF(social_media_performance_[[#This Row],[Engagement]]&gt;AVERAGE(Y:Y)*5,"Viral","Normal")</f>
        <v>Normal</v>
      </c>
      <c r="AA21">
        <f t="shared" si="0"/>
        <v>2025</v>
      </c>
      <c r="AB21">
        <f t="shared" si="1"/>
        <v>3</v>
      </c>
      <c r="AC21" t="str">
        <f t="shared" si="2"/>
        <v>Mar</v>
      </c>
    </row>
    <row r="22" spans="1:29" x14ac:dyDescent="0.35">
      <c r="A22" t="s">
        <v>59</v>
      </c>
      <c r="B22" s="1">
        <v>45740</v>
      </c>
      <c r="C22" s="2">
        <v>0.48819444444444443</v>
      </c>
      <c r="D22" t="s">
        <v>25</v>
      </c>
      <c r="E22" t="s">
        <v>48</v>
      </c>
      <c r="F22" t="s">
        <v>42</v>
      </c>
      <c r="G22" t="s">
        <v>28</v>
      </c>
      <c r="H22" t="s">
        <v>29</v>
      </c>
      <c r="I22" t="s">
        <v>36</v>
      </c>
      <c r="J22">
        <v>4</v>
      </c>
      <c r="K22">
        <v>0</v>
      </c>
      <c r="L22">
        <v>1</v>
      </c>
      <c r="M22">
        <v>158</v>
      </c>
      <c r="N22">
        <v>62</v>
      </c>
      <c r="O22">
        <v>0</v>
      </c>
      <c r="P22">
        <v>9821</v>
      </c>
      <c r="Q22">
        <v>1.03</v>
      </c>
      <c r="R22">
        <v>10085</v>
      </c>
      <c r="S22">
        <v>77</v>
      </c>
      <c r="T22">
        <v>18</v>
      </c>
      <c r="U22">
        <v>21</v>
      </c>
      <c r="V22">
        <v>5</v>
      </c>
      <c r="W22">
        <v>127</v>
      </c>
      <c r="X22">
        <v>6</v>
      </c>
      <c r="Y22">
        <f>SUM(social_media_performance_[[#This Row],[Likes]:[Link_Clicks]])</f>
        <v>248</v>
      </c>
      <c r="Z22" t="str">
        <f>IF(social_media_performance_[[#This Row],[Engagement]]&gt;AVERAGE(Y:Y)*5,"Viral","Normal")</f>
        <v>Normal</v>
      </c>
      <c r="AA22">
        <f t="shared" si="0"/>
        <v>2025</v>
      </c>
      <c r="AB22">
        <f t="shared" si="1"/>
        <v>3</v>
      </c>
      <c r="AC22" t="str">
        <f t="shared" si="2"/>
        <v>Mar</v>
      </c>
    </row>
    <row r="23" spans="1:29" x14ac:dyDescent="0.35">
      <c r="A23" t="s">
        <v>60</v>
      </c>
      <c r="B23" s="1">
        <v>45740</v>
      </c>
      <c r="C23" s="2">
        <v>0.49305555555555558</v>
      </c>
      <c r="D23" t="s">
        <v>25</v>
      </c>
      <c r="E23" t="s">
        <v>48</v>
      </c>
      <c r="F23" t="s">
        <v>42</v>
      </c>
      <c r="G23" t="s">
        <v>28</v>
      </c>
      <c r="H23" t="s">
        <v>36</v>
      </c>
      <c r="I23" t="s">
        <v>29</v>
      </c>
      <c r="J23">
        <v>4</v>
      </c>
      <c r="K23">
        <v>0</v>
      </c>
      <c r="L23">
        <v>1</v>
      </c>
      <c r="M23">
        <v>193</v>
      </c>
      <c r="N23">
        <v>51</v>
      </c>
      <c r="O23">
        <v>394</v>
      </c>
      <c r="P23">
        <v>11617</v>
      </c>
      <c r="Q23">
        <v>1.47</v>
      </c>
      <c r="R23">
        <v>17050</v>
      </c>
      <c r="S23">
        <v>72</v>
      </c>
      <c r="T23">
        <v>18</v>
      </c>
      <c r="U23">
        <v>23</v>
      </c>
      <c r="V23">
        <v>6</v>
      </c>
      <c r="W23">
        <v>0</v>
      </c>
      <c r="X23">
        <v>8</v>
      </c>
      <c r="Y23">
        <f>SUM(social_media_performance_[[#This Row],[Likes]:[Link_Clicks]])</f>
        <v>119</v>
      </c>
      <c r="Z23" t="str">
        <f>IF(social_media_performance_[[#This Row],[Engagement]]&gt;AVERAGE(Y:Y)*5,"Viral","Normal")</f>
        <v>Normal</v>
      </c>
      <c r="AA23">
        <f t="shared" si="0"/>
        <v>2025</v>
      </c>
      <c r="AB23">
        <f t="shared" si="1"/>
        <v>3</v>
      </c>
      <c r="AC23" t="str">
        <f t="shared" si="2"/>
        <v>Mar</v>
      </c>
    </row>
    <row r="24" spans="1:29" x14ac:dyDescent="0.35">
      <c r="A24" t="s">
        <v>61</v>
      </c>
      <c r="B24" s="1">
        <v>45740</v>
      </c>
      <c r="C24" s="2">
        <v>0.90486111111111112</v>
      </c>
      <c r="D24" t="s">
        <v>35</v>
      </c>
      <c r="E24" t="s">
        <v>26</v>
      </c>
      <c r="F24" t="s">
        <v>27</v>
      </c>
      <c r="G24" t="s">
        <v>28</v>
      </c>
      <c r="H24" t="s">
        <v>29</v>
      </c>
      <c r="I24" t="s">
        <v>29</v>
      </c>
      <c r="J24">
        <v>3</v>
      </c>
      <c r="K24">
        <v>0</v>
      </c>
      <c r="L24">
        <v>1</v>
      </c>
      <c r="M24">
        <v>169</v>
      </c>
      <c r="N24">
        <v>235</v>
      </c>
      <c r="O24">
        <v>0</v>
      </c>
      <c r="P24">
        <v>462</v>
      </c>
      <c r="Q24">
        <v>1.32</v>
      </c>
      <c r="R24">
        <v>607</v>
      </c>
      <c r="S24">
        <v>9</v>
      </c>
      <c r="T24">
        <v>1</v>
      </c>
      <c r="U24">
        <v>2</v>
      </c>
      <c r="V24">
        <v>0</v>
      </c>
      <c r="W24">
        <v>0</v>
      </c>
      <c r="X24">
        <v>0</v>
      </c>
      <c r="Y24">
        <f>SUM(social_media_performance_[[#This Row],[Likes]:[Link_Clicks]])</f>
        <v>12</v>
      </c>
      <c r="Z24" t="str">
        <f>IF(social_media_performance_[[#This Row],[Engagement]]&gt;AVERAGE(Y:Y)*5,"Viral","Normal")</f>
        <v>Normal</v>
      </c>
      <c r="AA24">
        <f t="shared" si="0"/>
        <v>2025</v>
      </c>
      <c r="AB24">
        <f t="shared" si="1"/>
        <v>3</v>
      </c>
      <c r="AC24" t="str">
        <f t="shared" si="2"/>
        <v>Mar</v>
      </c>
    </row>
    <row r="25" spans="1:29" x14ac:dyDescent="0.35">
      <c r="A25" t="s">
        <v>62</v>
      </c>
      <c r="B25" s="1">
        <v>45741</v>
      </c>
      <c r="C25" s="2">
        <v>0.59097222222222223</v>
      </c>
      <c r="D25" t="s">
        <v>25</v>
      </c>
      <c r="E25" t="s">
        <v>26</v>
      </c>
      <c r="F25" t="s">
        <v>27</v>
      </c>
      <c r="G25" t="s">
        <v>28</v>
      </c>
      <c r="H25" t="s">
        <v>29</v>
      </c>
      <c r="I25" t="s">
        <v>29</v>
      </c>
      <c r="J25">
        <v>7</v>
      </c>
      <c r="K25">
        <v>0</v>
      </c>
      <c r="L25">
        <v>1</v>
      </c>
      <c r="M25">
        <v>183</v>
      </c>
      <c r="N25">
        <v>207</v>
      </c>
      <c r="O25">
        <v>0</v>
      </c>
      <c r="P25">
        <v>18951</v>
      </c>
      <c r="Q25">
        <v>1.1399999999999999</v>
      </c>
      <c r="R25">
        <v>21509</v>
      </c>
      <c r="S25">
        <v>352</v>
      </c>
      <c r="T25">
        <v>51</v>
      </c>
      <c r="U25">
        <v>91</v>
      </c>
      <c r="V25">
        <v>8</v>
      </c>
      <c r="W25">
        <v>0</v>
      </c>
      <c r="X25">
        <v>20</v>
      </c>
      <c r="Y25">
        <f>SUM(social_media_performance_[[#This Row],[Likes]:[Link_Clicks]])</f>
        <v>502</v>
      </c>
      <c r="Z25" t="str">
        <f>IF(social_media_performance_[[#This Row],[Engagement]]&gt;AVERAGE(Y:Y)*5,"Viral","Normal")</f>
        <v>Normal</v>
      </c>
      <c r="AA25">
        <f t="shared" si="0"/>
        <v>2025</v>
      </c>
      <c r="AB25">
        <f t="shared" si="1"/>
        <v>3</v>
      </c>
      <c r="AC25" t="str">
        <f t="shared" si="2"/>
        <v>Mar</v>
      </c>
    </row>
    <row r="26" spans="1:29" x14ac:dyDescent="0.35">
      <c r="A26" t="s">
        <v>63</v>
      </c>
      <c r="B26" s="1">
        <v>45741</v>
      </c>
      <c r="C26" s="2">
        <v>0.88680555555555551</v>
      </c>
      <c r="D26" t="s">
        <v>35</v>
      </c>
      <c r="E26" t="s">
        <v>32</v>
      </c>
      <c r="F26" t="s">
        <v>27</v>
      </c>
      <c r="G26" t="s">
        <v>28</v>
      </c>
      <c r="H26" t="s">
        <v>29</v>
      </c>
      <c r="I26" t="s">
        <v>29</v>
      </c>
      <c r="J26">
        <v>11</v>
      </c>
      <c r="K26">
        <v>0</v>
      </c>
      <c r="L26">
        <v>1</v>
      </c>
      <c r="M26">
        <v>166</v>
      </c>
      <c r="N26">
        <v>119</v>
      </c>
      <c r="O26">
        <v>0</v>
      </c>
      <c r="P26">
        <v>16286</v>
      </c>
      <c r="Q26">
        <v>1.27</v>
      </c>
      <c r="R26">
        <v>20745</v>
      </c>
      <c r="S26">
        <v>907</v>
      </c>
      <c r="T26">
        <v>155</v>
      </c>
      <c r="U26">
        <v>210</v>
      </c>
      <c r="V26">
        <v>109</v>
      </c>
      <c r="W26">
        <v>0</v>
      </c>
      <c r="X26">
        <v>23</v>
      </c>
      <c r="Y26">
        <f>SUM(social_media_performance_[[#This Row],[Likes]:[Link_Clicks]])</f>
        <v>1381</v>
      </c>
      <c r="Z26" t="str">
        <f>IF(social_media_performance_[[#This Row],[Engagement]]&gt;AVERAGE(Y:Y)*5,"Viral","Normal")</f>
        <v>Normal</v>
      </c>
      <c r="AA26">
        <f t="shared" si="0"/>
        <v>2025</v>
      </c>
      <c r="AB26">
        <f t="shared" si="1"/>
        <v>3</v>
      </c>
      <c r="AC26" t="str">
        <f t="shared" si="2"/>
        <v>Mar</v>
      </c>
    </row>
    <row r="27" spans="1:29" x14ac:dyDescent="0.35">
      <c r="A27" t="s">
        <v>64</v>
      </c>
      <c r="B27" s="1">
        <v>45743</v>
      </c>
      <c r="C27" s="2">
        <v>0.57222222222222219</v>
      </c>
      <c r="D27" t="s">
        <v>25</v>
      </c>
      <c r="E27" t="s">
        <v>39</v>
      </c>
      <c r="F27" t="s">
        <v>45</v>
      </c>
      <c r="G27" t="s">
        <v>28</v>
      </c>
      <c r="H27" t="s">
        <v>29</v>
      </c>
      <c r="I27" t="s">
        <v>29</v>
      </c>
      <c r="J27">
        <v>4</v>
      </c>
      <c r="K27">
        <v>43</v>
      </c>
      <c r="L27">
        <v>1</v>
      </c>
      <c r="M27">
        <v>127</v>
      </c>
      <c r="N27">
        <v>108</v>
      </c>
      <c r="O27">
        <v>0</v>
      </c>
      <c r="P27">
        <v>10285</v>
      </c>
      <c r="Q27">
        <v>1</v>
      </c>
      <c r="R27">
        <v>10285</v>
      </c>
      <c r="S27">
        <v>210</v>
      </c>
      <c r="T27">
        <v>76</v>
      </c>
      <c r="U27">
        <v>93</v>
      </c>
      <c r="V27">
        <v>0</v>
      </c>
      <c r="W27">
        <v>0</v>
      </c>
      <c r="X27">
        <v>10</v>
      </c>
      <c r="Y27">
        <f>SUM(social_media_performance_[[#This Row],[Likes]:[Link_Clicks]])</f>
        <v>379</v>
      </c>
      <c r="Z27" t="str">
        <f>IF(social_media_performance_[[#This Row],[Engagement]]&gt;AVERAGE(Y:Y)*5,"Viral","Normal")</f>
        <v>Normal</v>
      </c>
      <c r="AA27">
        <f t="shared" si="0"/>
        <v>2025</v>
      </c>
      <c r="AB27">
        <f t="shared" si="1"/>
        <v>3</v>
      </c>
      <c r="AC27" t="str">
        <f t="shared" si="2"/>
        <v>Mar</v>
      </c>
    </row>
    <row r="28" spans="1:29" x14ac:dyDescent="0.35">
      <c r="A28" t="s">
        <v>65</v>
      </c>
      <c r="B28" s="1">
        <v>45743</v>
      </c>
      <c r="C28" s="2">
        <v>0.71736111111111112</v>
      </c>
      <c r="D28" t="s">
        <v>38</v>
      </c>
      <c r="E28" t="s">
        <v>32</v>
      </c>
      <c r="F28" t="s">
        <v>45</v>
      </c>
      <c r="G28" t="s">
        <v>28</v>
      </c>
      <c r="H28" t="s">
        <v>29</v>
      </c>
      <c r="I28" t="s">
        <v>29</v>
      </c>
      <c r="J28">
        <v>9</v>
      </c>
      <c r="K28">
        <v>77</v>
      </c>
      <c r="L28">
        <v>1</v>
      </c>
      <c r="M28">
        <v>143</v>
      </c>
      <c r="N28">
        <v>207</v>
      </c>
      <c r="O28">
        <v>0</v>
      </c>
      <c r="P28">
        <v>7156</v>
      </c>
      <c r="Q28">
        <v>1.0900000000000001</v>
      </c>
      <c r="R28">
        <v>7788</v>
      </c>
      <c r="S28">
        <v>183</v>
      </c>
      <c r="T28">
        <v>38</v>
      </c>
      <c r="U28">
        <v>51</v>
      </c>
      <c r="V28">
        <v>23</v>
      </c>
      <c r="W28">
        <v>0</v>
      </c>
      <c r="X28">
        <v>10</v>
      </c>
      <c r="Y28">
        <f>SUM(social_media_performance_[[#This Row],[Likes]:[Link_Clicks]])</f>
        <v>295</v>
      </c>
      <c r="Z28" t="str">
        <f>IF(social_media_performance_[[#This Row],[Engagement]]&gt;AVERAGE(Y:Y)*5,"Viral","Normal")</f>
        <v>Normal</v>
      </c>
      <c r="AA28">
        <f t="shared" si="0"/>
        <v>2025</v>
      </c>
      <c r="AB28">
        <f t="shared" si="1"/>
        <v>3</v>
      </c>
      <c r="AC28" t="str">
        <f t="shared" si="2"/>
        <v>Mar</v>
      </c>
    </row>
    <row r="29" spans="1:29" x14ac:dyDescent="0.35">
      <c r="A29" t="s">
        <v>66</v>
      </c>
      <c r="B29" s="1">
        <v>45743</v>
      </c>
      <c r="C29" s="2">
        <v>0.75694444444444442</v>
      </c>
      <c r="D29" t="s">
        <v>38</v>
      </c>
      <c r="E29" t="s">
        <v>26</v>
      </c>
      <c r="F29" t="s">
        <v>45</v>
      </c>
      <c r="G29" t="s">
        <v>28</v>
      </c>
      <c r="H29" t="s">
        <v>29</v>
      </c>
      <c r="I29" t="s">
        <v>36</v>
      </c>
      <c r="J29">
        <v>7</v>
      </c>
      <c r="K29">
        <v>22</v>
      </c>
      <c r="L29">
        <v>1</v>
      </c>
      <c r="M29">
        <v>124</v>
      </c>
      <c r="N29">
        <v>223</v>
      </c>
      <c r="O29">
        <v>0</v>
      </c>
      <c r="P29">
        <v>18584</v>
      </c>
      <c r="Q29">
        <v>1.1499999999999999</v>
      </c>
      <c r="R29">
        <v>21451</v>
      </c>
      <c r="S29">
        <v>1215</v>
      </c>
      <c r="T29">
        <v>200</v>
      </c>
      <c r="U29">
        <v>335</v>
      </c>
      <c r="V29">
        <v>43</v>
      </c>
      <c r="W29">
        <v>674</v>
      </c>
      <c r="X29">
        <v>11</v>
      </c>
      <c r="Y29">
        <f>SUM(social_media_performance_[[#This Row],[Likes]:[Link_Clicks]])</f>
        <v>2467</v>
      </c>
      <c r="Z29" t="str">
        <f>IF(social_media_performance_[[#This Row],[Engagement]]&gt;AVERAGE(Y:Y)*5,"Viral","Normal")</f>
        <v>Normal</v>
      </c>
      <c r="AA29">
        <f t="shared" si="0"/>
        <v>2025</v>
      </c>
      <c r="AB29">
        <f t="shared" si="1"/>
        <v>3</v>
      </c>
      <c r="AC29" t="str">
        <f t="shared" si="2"/>
        <v>Mar</v>
      </c>
    </row>
    <row r="30" spans="1:29" x14ac:dyDescent="0.35">
      <c r="A30" t="s">
        <v>67</v>
      </c>
      <c r="B30" s="1">
        <v>45743</v>
      </c>
      <c r="C30" s="2">
        <v>0.89652777777777781</v>
      </c>
      <c r="D30" t="s">
        <v>35</v>
      </c>
      <c r="E30" t="s">
        <v>39</v>
      </c>
      <c r="F30" t="s">
        <v>33</v>
      </c>
      <c r="G30" t="s">
        <v>28</v>
      </c>
      <c r="H30" t="s">
        <v>36</v>
      </c>
      <c r="I30" t="s">
        <v>29</v>
      </c>
      <c r="J30">
        <v>2</v>
      </c>
      <c r="K30">
        <v>0</v>
      </c>
      <c r="L30">
        <v>5</v>
      </c>
      <c r="M30">
        <v>233</v>
      </c>
      <c r="N30">
        <v>106</v>
      </c>
      <c r="O30">
        <v>352</v>
      </c>
      <c r="P30">
        <v>18042</v>
      </c>
      <c r="Q30">
        <v>1.65</v>
      </c>
      <c r="R30">
        <v>29817</v>
      </c>
      <c r="S30">
        <v>215</v>
      </c>
      <c r="T30">
        <v>90</v>
      </c>
      <c r="U30">
        <v>105</v>
      </c>
      <c r="V30">
        <v>0</v>
      </c>
      <c r="W30">
        <v>0</v>
      </c>
      <c r="X30">
        <v>6</v>
      </c>
      <c r="Y30">
        <f>SUM(social_media_performance_[[#This Row],[Likes]:[Link_Clicks]])</f>
        <v>410</v>
      </c>
      <c r="Z30" t="str">
        <f>IF(social_media_performance_[[#This Row],[Engagement]]&gt;AVERAGE(Y:Y)*5,"Viral","Normal")</f>
        <v>Normal</v>
      </c>
      <c r="AA30">
        <f t="shared" si="0"/>
        <v>2025</v>
      </c>
      <c r="AB30">
        <f t="shared" si="1"/>
        <v>3</v>
      </c>
      <c r="AC30" t="str">
        <f t="shared" si="2"/>
        <v>Mar</v>
      </c>
    </row>
    <row r="31" spans="1:29" x14ac:dyDescent="0.35">
      <c r="A31" t="s">
        <v>68</v>
      </c>
      <c r="B31" s="1">
        <v>45744</v>
      </c>
      <c r="C31" s="2">
        <v>0.67847222222222225</v>
      </c>
      <c r="D31" t="s">
        <v>38</v>
      </c>
      <c r="E31" t="s">
        <v>39</v>
      </c>
      <c r="F31" t="s">
        <v>45</v>
      </c>
      <c r="G31" t="s">
        <v>28</v>
      </c>
      <c r="H31" t="s">
        <v>36</v>
      </c>
      <c r="I31" t="s">
        <v>36</v>
      </c>
      <c r="J31">
        <v>1</v>
      </c>
      <c r="K31">
        <v>105</v>
      </c>
      <c r="L31">
        <v>1</v>
      </c>
      <c r="M31">
        <v>102</v>
      </c>
      <c r="N31">
        <v>113</v>
      </c>
      <c r="O31">
        <v>405</v>
      </c>
      <c r="P31">
        <v>32482</v>
      </c>
      <c r="Q31">
        <v>1.66</v>
      </c>
      <c r="R31">
        <v>53981</v>
      </c>
      <c r="S31">
        <v>1064</v>
      </c>
      <c r="T31">
        <v>350</v>
      </c>
      <c r="U31">
        <v>499</v>
      </c>
      <c r="V31">
        <v>0</v>
      </c>
      <c r="W31">
        <v>1259</v>
      </c>
      <c r="X31">
        <v>27</v>
      </c>
      <c r="Y31">
        <f>SUM(social_media_performance_[[#This Row],[Likes]:[Link_Clicks]])</f>
        <v>3172</v>
      </c>
      <c r="Z31" t="str">
        <f>IF(social_media_performance_[[#This Row],[Engagement]]&gt;AVERAGE(Y:Y)*5,"Viral","Normal")</f>
        <v>Normal</v>
      </c>
      <c r="AA31">
        <f t="shared" si="0"/>
        <v>2025</v>
      </c>
      <c r="AB31">
        <f t="shared" si="1"/>
        <v>3</v>
      </c>
      <c r="AC31" t="str">
        <f t="shared" si="2"/>
        <v>Mar</v>
      </c>
    </row>
    <row r="32" spans="1:29" x14ac:dyDescent="0.35">
      <c r="A32" t="s">
        <v>69</v>
      </c>
      <c r="B32" s="1">
        <v>45745</v>
      </c>
      <c r="C32" s="2">
        <v>0.57291666666666663</v>
      </c>
      <c r="D32" t="s">
        <v>25</v>
      </c>
      <c r="E32" t="s">
        <v>26</v>
      </c>
      <c r="F32" t="s">
        <v>45</v>
      </c>
      <c r="G32" t="s">
        <v>28</v>
      </c>
      <c r="H32" t="s">
        <v>29</v>
      </c>
      <c r="I32" t="s">
        <v>29</v>
      </c>
      <c r="J32">
        <v>3</v>
      </c>
      <c r="K32">
        <v>26</v>
      </c>
      <c r="L32">
        <v>1</v>
      </c>
      <c r="M32">
        <v>99</v>
      </c>
      <c r="N32">
        <v>204</v>
      </c>
      <c r="O32">
        <v>0</v>
      </c>
      <c r="P32">
        <v>15843</v>
      </c>
      <c r="Q32">
        <v>1.1100000000000001</v>
      </c>
      <c r="R32">
        <v>17507</v>
      </c>
      <c r="S32">
        <v>1729</v>
      </c>
      <c r="T32">
        <v>280</v>
      </c>
      <c r="U32">
        <v>476</v>
      </c>
      <c r="V32">
        <v>46</v>
      </c>
      <c r="W32">
        <v>0</v>
      </c>
      <c r="X32">
        <v>26</v>
      </c>
      <c r="Y32">
        <f>SUM(social_media_performance_[[#This Row],[Likes]:[Link_Clicks]])</f>
        <v>2531</v>
      </c>
      <c r="Z32" t="str">
        <f>IF(social_media_performance_[[#This Row],[Engagement]]&gt;AVERAGE(Y:Y)*5,"Viral","Normal")</f>
        <v>Normal</v>
      </c>
      <c r="AA32">
        <f t="shared" si="0"/>
        <v>2025</v>
      </c>
      <c r="AB32">
        <f t="shared" si="1"/>
        <v>3</v>
      </c>
      <c r="AC32" t="str">
        <f t="shared" si="2"/>
        <v>Mar</v>
      </c>
    </row>
    <row r="33" spans="1:29" x14ac:dyDescent="0.35">
      <c r="A33" t="s">
        <v>70</v>
      </c>
      <c r="B33" s="1">
        <v>45748</v>
      </c>
      <c r="C33" s="2">
        <v>0.45833333333333331</v>
      </c>
      <c r="D33" t="s">
        <v>25</v>
      </c>
      <c r="E33" t="s">
        <v>39</v>
      </c>
      <c r="F33" t="s">
        <v>42</v>
      </c>
      <c r="G33" t="s">
        <v>28</v>
      </c>
      <c r="H33" t="s">
        <v>29</v>
      </c>
      <c r="I33" t="s">
        <v>29</v>
      </c>
      <c r="J33">
        <v>1</v>
      </c>
      <c r="K33">
        <v>0</v>
      </c>
      <c r="L33">
        <v>1</v>
      </c>
      <c r="M33">
        <v>270</v>
      </c>
      <c r="N33">
        <v>108</v>
      </c>
      <c r="O33">
        <v>0</v>
      </c>
      <c r="P33">
        <v>3905</v>
      </c>
      <c r="Q33">
        <v>1.17</v>
      </c>
      <c r="R33">
        <v>4575</v>
      </c>
      <c r="S33">
        <v>91</v>
      </c>
      <c r="T33">
        <v>33</v>
      </c>
      <c r="U33">
        <v>41</v>
      </c>
      <c r="V33">
        <v>0</v>
      </c>
      <c r="W33">
        <v>0</v>
      </c>
      <c r="X33">
        <v>4</v>
      </c>
      <c r="Y33">
        <f>SUM(social_media_performance_[[#This Row],[Likes]:[Link_Clicks]])</f>
        <v>165</v>
      </c>
      <c r="Z33" t="str">
        <f>IF(social_media_performance_[[#This Row],[Engagement]]&gt;AVERAGE(Y:Y)*5,"Viral","Normal")</f>
        <v>Normal</v>
      </c>
      <c r="AA33">
        <f t="shared" si="0"/>
        <v>2025</v>
      </c>
      <c r="AB33">
        <f t="shared" si="1"/>
        <v>4</v>
      </c>
      <c r="AC33" t="str">
        <f t="shared" si="2"/>
        <v>Mar</v>
      </c>
    </row>
    <row r="34" spans="1:29" x14ac:dyDescent="0.35">
      <c r="A34" t="s">
        <v>71</v>
      </c>
      <c r="B34" s="1">
        <v>45751</v>
      </c>
      <c r="C34" s="2">
        <v>0.43402777777777779</v>
      </c>
      <c r="D34" t="s">
        <v>31</v>
      </c>
      <c r="E34" t="s">
        <v>26</v>
      </c>
      <c r="F34" t="s">
        <v>33</v>
      </c>
      <c r="G34" t="s">
        <v>28</v>
      </c>
      <c r="H34" t="s">
        <v>29</v>
      </c>
      <c r="I34" t="s">
        <v>29</v>
      </c>
      <c r="J34">
        <v>3</v>
      </c>
      <c r="K34">
        <v>0</v>
      </c>
      <c r="L34">
        <v>9</v>
      </c>
      <c r="M34">
        <v>128</v>
      </c>
      <c r="N34">
        <v>206</v>
      </c>
      <c r="O34">
        <v>0</v>
      </c>
      <c r="P34">
        <v>3964</v>
      </c>
      <c r="Q34">
        <v>1.02</v>
      </c>
      <c r="R34">
        <v>4060</v>
      </c>
      <c r="S34">
        <v>14</v>
      </c>
      <c r="T34">
        <v>2</v>
      </c>
      <c r="U34">
        <v>3</v>
      </c>
      <c r="V34">
        <v>0</v>
      </c>
      <c r="W34">
        <v>0</v>
      </c>
      <c r="X34">
        <v>44</v>
      </c>
      <c r="Y34">
        <f>SUM(social_media_performance_[[#This Row],[Likes]:[Link_Clicks]])</f>
        <v>19</v>
      </c>
      <c r="Z34" t="str">
        <f>IF(social_media_performance_[[#This Row],[Engagement]]&gt;AVERAGE(Y:Y)*5,"Viral","Normal")</f>
        <v>Normal</v>
      </c>
      <c r="AA34">
        <f t="shared" si="0"/>
        <v>2025</v>
      </c>
      <c r="AB34">
        <f t="shared" si="1"/>
        <v>4</v>
      </c>
      <c r="AC34" t="str">
        <f t="shared" si="2"/>
        <v>Apr</v>
      </c>
    </row>
    <row r="35" spans="1:29" x14ac:dyDescent="0.35">
      <c r="A35" t="s">
        <v>72</v>
      </c>
      <c r="B35" s="1">
        <v>45751</v>
      </c>
      <c r="C35" s="2">
        <v>0.70625000000000004</v>
      </c>
      <c r="D35" t="s">
        <v>38</v>
      </c>
      <c r="E35" t="s">
        <v>26</v>
      </c>
      <c r="F35" t="s">
        <v>27</v>
      </c>
      <c r="G35" t="s">
        <v>28</v>
      </c>
      <c r="H35" t="s">
        <v>36</v>
      </c>
      <c r="I35" t="s">
        <v>29</v>
      </c>
      <c r="J35">
        <v>8</v>
      </c>
      <c r="K35">
        <v>0</v>
      </c>
      <c r="L35">
        <v>1</v>
      </c>
      <c r="M35">
        <v>238</v>
      </c>
      <c r="N35">
        <v>174</v>
      </c>
      <c r="O35">
        <v>440</v>
      </c>
      <c r="P35">
        <v>1097</v>
      </c>
      <c r="Q35">
        <v>1.21</v>
      </c>
      <c r="R35">
        <v>1330</v>
      </c>
      <c r="S35">
        <v>54</v>
      </c>
      <c r="T35">
        <v>7</v>
      </c>
      <c r="U35">
        <v>14</v>
      </c>
      <c r="V35">
        <v>1</v>
      </c>
      <c r="W35">
        <v>0</v>
      </c>
      <c r="X35">
        <v>48</v>
      </c>
      <c r="Y35">
        <f>SUM(social_media_performance_[[#This Row],[Likes]:[Link_Clicks]])</f>
        <v>76</v>
      </c>
      <c r="Z35" t="str">
        <f>IF(social_media_performance_[[#This Row],[Engagement]]&gt;AVERAGE(Y:Y)*5,"Viral","Normal")</f>
        <v>Normal</v>
      </c>
      <c r="AA35">
        <f t="shared" si="0"/>
        <v>2025</v>
      </c>
      <c r="AB35">
        <f t="shared" si="1"/>
        <v>4</v>
      </c>
      <c r="AC35" t="str">
        <f t="shared" si="2"/>
        <v>Apr</v>
      </c>
    </row>
    <row r="36" spans="1:29" x14ac:dyDescent="0.35">
      <c r="A36" t="s">
        <v>73</v>
      </c>
      <c r="B36" s="1">
        <v>45751</v>
      </c>
      <c r="C36" s="2">
        <v>0.70694444444444449</v>
      </c>
      <c r="D36" t="s">
        <v>38</v>
      </c>
      <c r="E36" t="s">
        <v>26</v>
      </c>
      <c r="F36" t="s">
        <v>42</v>
      </c>
      <c r="G36" t="s">
        <v>28</v>
      </c>
      <c r="H36" t="s">
        <v>29</v>
      </c>
      <c r="I36" t="s">
        <v>29</v>
      </c>
      <c r="J36">
        <v>3</v>
      </c>
      <c r="K36">
        <v>0</v>
      </c>
      <c r="L36">
        <v>1</v>
      </c>
      <c r="M36">
        <v>203</v>
      </c>
      <c r="N36">
        <v>72</v>
      </c>
      <c r="O36">
        <v>0</v>
      </c>
      <c r="P36">
        <v>9665</v>
      </c>
      <c r="Q36">
        <v>1.08</v>
      </c>
      <c r="R36">
        <v>10428</v>
      </c>
      <c r="S36">
        <v>320</v>
      </c>
      <c r="T36">
        <v>42</v>
      </c>
      <c r="U36">
        <v>75</v>
      </c>
      <c r="V36">
        <v>10</v>
      </c>
      <c r="W36">
        <v>0</v>
      </c>
      <c r="X36">
        <v>26</v>
      </c>
      <c r="Y36">
        <f>SUM(social_media_performance_[[#This Row],[Likes]:[Link_Clicks]])</f>
        <v>447</v>
      </c>
      <c r="Z36" t="str">
        <f>IF(social_media_performance_[[#This Row],[Engagement]]&gt;AVERAGE(Y:Y)*5,"Viral","Normal")</f>
        <v>Normal</v>
      </c>
      <c r="AA36">
        <f t="shared" si="0"/>
        <v>2025</v>
      </c>
      <c r="AB36">
        <f t="shared" si="1"/>
        <v>4</v>
      </c>
      <c r="AC36" t="str">
        <f t="shared" si="2"/>
        <v>Apr</v>
      </c>
    </row>
    <row r="37" spans="1:29" x14ac:dyDescent="0.35">
      <c r="A37" t="s">
        <v>74</v>
      </c>
      <c r="B37" s="1">
        <v>45752</v>
      </c>
      <c r="C37" s="2">
        <v>0.67222222222222228</v>
      </c>
      <c r="D37" t="s">
        <v>38</v>
      </c>
      <c r="E37" t="s">
        <v>39</v>
      </c>
      <c r="F37" t="s">
        <v>42</v>
      </c>
      <c r="G37" t="s">
        <v>28</v>
      </c>
      <c r="H37" t="s">
        <v>36</v>
      </c>
      <c r="I37" t="s">
        <v>29</v>
      </c>
      <c r="J37">
        <v>4</v>
      </c>
      <c r="K37">
        <v>0</v>
      </c>
      <c r="L37">
        <v>1</v>
      </c>
      <c r="M37">
        <v>258</v>
      </c>
      <c r="N37">
        <v>65</v>
      </c>
      <c r="O37">
        <v>320</v>
      </c>
      <c r="P37">
        <v>17638</v>
      </c>
      <c r="Q37">
        <v>1.85</v>
      </c>
      <c r="R37">
        <v>32686</v>
      </c>
      <c r="S37">
        <v>652</v>
      </c>
      <c r="T37">
        <v>216</v>
      </c>
      <c r="U37">
        <v>253</v>
      </c>
      <c r="V37">
        <v>0</v>
      </c>
      <c r="W37">
        <v>0</v>
      </c>
      <c r="X37">
        <v>1</v>
      </c>
      <c r="Y37">
        <f>SUM(social_media_performance_[[#This Row],[Likes]:[Link_Clicks]])</f>
        <v>1121</v>
      </c>
      <c r="Z37" t="str">
        <f>IF(social_media_performance_[[#This Row],[Engagement]]&gt;AVERAGE(Y:Y)*5,"Viral","Normal")</f>
        <v>Normal</v>
      </c>
      <c r="AA37">
        <f t="shared" si="0"/>
        <v>2025</v>
      </c>
      <c r="AB37">
        <f t="shared" si="1"/>
        <v>4</v>
      </c>
      <c r="AC37" t="str">
        <f t="shared" si="2"/>
        <v>Apr</v>
      </c>
    </row>
    <row r="38" spans="1:29" x14ac:dyDescent="0.35">
      <c r="A38" t="s">
        <v>75</v>
      </c>
      <c r="B38" s="1">
        <v>45754</v>
      </c>
      <c r="C38" s="2">
        <v>0.59027777777777779</v>
      </c>
      <c r="D38" t="s">
        <v>25</v>
      </c>
      <c r="E38" t="s">
        <v>39</v>
      </c>
      <c r="F38" t="s">
        <v>33</v>
      </c>
      <c r="G38" t="s">
        <v>28</v>
      </c>
      <c r="H38" t="s">
        <v>29</v>
      </c>
      <c r="I38" t="s">
        <v>36</v>
      </c>
      <c r="J38">
        <v>4</v>
      </c>
      <c r="K38">
        <v>0</v>
      </c>
      <c r="L38">
        <v>3</v>
      </c>
      <c r="M38">
        <v>210</v>
      </c>
      <c r="N38">
        <v>150</v>
      </c>
      <c r="O38">
        <v>0</v>
      </c>
      <c r="P38">
        <v>13484</v>
      </c>
      <c r="Q38">
        <v>1.1100000000000001</v>
      </c>
      <c r="R38">
        <v>14928</v>
      </c>
      <c r="S38">
        <v>134</v>
      </c>
      <c r="T38">
        <v>51</v>
      </c>
      <c r="U38">
        <v>76</v>
      </c>
      <c r="V38">
        <v>0</v>
      </c>
      <c r="W38">
        <v>395</v>
      </c>
      <c r="X38">
        <v>5</v>
      </c>
      <c r="Y38">
        <f>SUM(social_media_performance_[[#This Row],[Likes]:[Link_Clicks]])</f>
        <v>656</v>
      </c>
      <c r="Z38" t="str">
        <f>IF(social_media_performance_[[#This Row],[Engagement]]&gt;AVERAGE(Y:Y)*5,"Viral","Normal")</f>
        <v>Normal</v>
      </c>
      <c r="AA38">
        <f t="shared" si="0"/>
        <v>2025</v>
      </c>
      <c r="AB38">
        <f t="shared" si="1"/>
        <v>4</v>
      </c>
      <c r="AC38" t="str">
        <f t="shared" si="2"/>
        <v>Apr</v>
      </c>
    </row>
    <row r="39" spans="1:29" x14ac:dyDescent="0.35">
      <c r="A39" t="s">
        <v>76</v>
      </c>
      <c r="B39" s="1">
        <v>45754</v>
      </c>
      <c r="C39" s="2">
        <v>0.75208333333333333</v>
      </c>
      <c r="D39" t="s">
        <v>38</v>
      </c>
      <c r="E39" t="s">
        <v>48</v>
      </c>
      <c r="F39" t="s">
        <v>45</v>
      </c>
      <c r="G39" t="s">
        <v>28</v>
      </c>
      <c r="H39" t="s">
        <v>29</v>
      </c>
      <c r="I39" t="s">
        <v>29</v>
      </c>
      <c r="J39">
        <v>5</v>
      </c>
      <c r="K39">
        <v>125</v>
      </c>
      <c r="L39">
        <v>1</v>
      </c>
      <c r="M39">
        <v>84</v>
      </c>
      <c r="N39">
        <v>326</v>
      </c>
      <c r="O39">
        <v>0</v>
      </c>
      <c r="P39">
        <v>7059</v>
      </c>
      <c r="Q39">
        <v>1</v>
      </c>
      <c r="R39">
        <v>7059</v>
      </c>
      <c r="S39">
        <v>126</v>
      </c>
      <c r="T39">
        <v>26</v>
      </c>
      <c r="U39">
        <v>34</v>
      </c>
      <c r="V39">
        <v>10</v>
      </c>
      <c r="W39">
        <v>0</v>
      </c>
      <c r="X39">
        <v>20</v>
      </c>
      <c r="Y39">
        <f>SUM(social_media_performance_[[#This Row],[Likes]:[Link_Clicks]])</f>
        <v>196</v>
      </c>
      <c r="Z39" t="str">
        <f>IF(social_media_performance_[[#This Row],[Engagement]]&gt;AVERAGE(Y:Y)*5,"Viral","Normal")</f>
        <v>Normal</v>
      </c>
      <c r="AA39">
        <f t="shared" si="0"/>
        <v>2025</v>
      </c>
      <c r="AB39">
        <f t="shared" si="1"/>
        <v>4</v>
      </c>
      <c r="AC39" t="str">
        <f t="shared" si="2"/>
        <v>Apr</v>
      </c>
    </row>
    <row r="40" spans="1:29" x14ac:dyDescent="0.35">
      <c r="A40" t="s">
        <v>77</v>
      </c>
      <c r="B40" s="1">
        <v>45755</v>
      </c>
      <c r="C40" s="2">
        <v>0.47083333333333333</v>
      </c>
      <c r="D40" t="s">
        <v>25</v>
      </c>
      <c r="E40" t="s">
        <v>48</v>
      </c>
      <c r="F40" t="s">
        <v>27</v>
      </c>
      <c r="G40" t="s">
        <v>28</v>
      </c>
      <c r="H40" t="s">
        <v>29</v>
      </c>
      <c r="I40" t="s">
        <v>29</v>
      </c>
      <c r="J40">
        <v>3</v>
      </c>
      <c r="K40">
        <v>0</v>
      </c>
      <c r="L40">
        <v>1</v>
      </c>
      <c r="M40">
        <v>105</v>
      </c>
      <c r="N40">
        <v>66</v>
      </c>
      <c r="O40">
        <v>0</v>
      </c>
      <c r="P40">
        <v>18121</v>
      </c>
      <c r="Q40">
        <v>1.02</v>
      </c>
      <c r="R40">
        <v>18404</v>
      </c>
      <c r="S40">
        <v>306</v>
      </c>
      <c r="T40">
        <v>77</v>
      </c>
      <c r="U40">
        <v>102</v>
      </c>
      <c r="V40">
        <v>29</v>
      </c>
      <c r="W40">
        <v>0</v>
      </c>
      <c r="X40">
        <v>6</v>
      </c>
      <c r="Y40">
        <f>SUM(social_media_performance_[[#This Row],[Likes]:[Link_Clicks]])</f>
        <v>514</v>
      </c>
      <c r="Z40" t="str">
        <f>IF(social_media_performance_[[#This Row],[Engagement]]&gt;AVERAGE(Y:Y)*5,"Viral","Normal")</f>
        <v>Normal</v>
      </c>
      <c r="AA40">
        <f t="shared" si="0"/>
        <v>2025</v>
      </c>
      <c r="AB40">
        <f t="shared" si="1"/>
        <v>4</v>
      </c>
      <c r="AC40" t="str">
        <f t="shared" si="2"/>
        <v>Apr</v>
      </c>
    </row>
    <row r="41" spans="1:29" x14ac:dyDescent="0.35">
      <c r="A41" t="s">
        <v>78</v>
      </c>
      <c r="B41" s="1">
        <v>45755</v>
      </c>
      <c r="C41" s="2">
        <v>0.76597222222222228</v>
      </c>
      <c r="D41" t="s">
        <v>38</v>
      </c>
      <c r="E41" t="s">
        <v>26</v>
      </c>
      <c r="F41" t="s">
        <v>27</v>
      </c>
      <c r="G41" t="s">
        <v>28</v>
      </c>
      <c r="H41" t="s">
        <v>36</v>
      </c>
      <c r="I41" t="s">
        <v>36</v>
      </c>
      <c r="J41">
        <v>7</v>
      </c>
      <c r="K41">
        <v>0</v>
      </c>
      <c r="L41">
        <v>1</v>
      </c>
      <c r="M41">
        <v>192</v>
      </c>
      <c r="N41">
        <v>68</v>
      </c>
      <c r="O41">
        <v>336</v>
      </c>
      <c r="P41">
        <v>54435</v>
      </c>
      <c r="Q41">
        <v>1.81</v>
      </c>
      <c r="R41">
        <v>98541</v>
      </c>
      <c r="S41">
        <v>1695</v>
      </c>
      <c r="T41">
        <v>191</v>
      </c>
      <c r="U41">
        <v>358</v>
      </c>
      <c r="V41">
        <v>43</v>
      </c>
      <c r="W41">
        <v>1818</v>
      </c>
      <c r="X41">
        <v>141</v>
      </c>
      <c r="Y41">
        <f>SUM(social_media_performance_[[#This Row],[Likes]:[Link_Clicks]])</f>
        <v>4105</v>
      </c>
      <c r="Z41" t="str">
        <f>IF(social_media_performance_[[#This Row],[Engagement]]&gt;AVERAGE(Y:Y)*5,"Viral","Normal")</f>
        <v>Normal</v>
      </c>
      <c r="AA41">
        <f t="shared" si="0"/>
        <v>2025</v>
      </c>
      <c r="AB41">
        <f t="shared" si="1"/>
        <v>4</v>
      </c>
      <c r="AC41" t="str">
        <f t="shared" si="2"/>
        <v>Apr</v>
      </c>
    </row>
    <row r="42" spans="1:29" x14ac:dyDescent="0.35">
      <c r="A42" t="s">
        <v>79</v>
      </c>
      <c r="B42" s="1">
        <v>45757</v>
      </c>
      <c r="C42" s="2">
        <v>0.6118055555555556</v>
      </c>
      <c r="D42" t="s">
        <v>25</v>
      </c>
      <c r="E42" t="s">
        <v>32</v>
      </c>
      <c r="F42" t="s">
        <v>27</v>
      </c>
      <c r="G42" t="s">
        <v>28</v>
      </c>
      <c r="H42" t="s">
        <v>36</v>
      </c>
      <c r="I42" t="s">
        <v>29</v>
      </c>
      <c r="J42">
        <v>13</v>
      </c>
      <c r="K42">
        <v>0</v>
      </c>
      <c r="L42">
        <v>1</v>
      </c>
      <c r="M42">
        <v>149</v>
      </c>
      <c r="N42">
        <v>101</v>
      </c>
      <c r="O42">
        <v>137</v>
      </c>
      <c r="P42">
        <v>29377</v>
      </c>
      <c r="Q42">
        <v>1.32</v>
      </c>
      <c r="R42">
        <v>38711</v>
      </c>
      <c r="S42">
        <v>1361</v>
      </c>
      <c r="T42">
        <v>213</v>
      </c>
      <c r="U42">
        <v>267</v>
      </c>
      <c r="V42">
        <v>136</v>
      </c>
      <c r="W42">
        <v>0</v>
      </c>
      <c r="X42">
        <v>15</v>
      </c>
      <c r="Y42">
        <f>SUM(social_media_performance_[[#This Row],[Likes]:[Link_Clicks]])</f>
        <v>1977</v>
      </c>
      <c r="Z42" t="str">
        <f>IF(social_media_performance_[[#This Row],[Engagement]]&gt;AVERAGE(Y:Y)*5,"Viral","Normal")</f>
        <v>Normal</v>
      </c>
      <c r="AA42">
        <f t="shared" si="0"/>
        <v>2025</v>
      </c>
      <c r="AB42">
        <f t="shared" si="1"/>
        <v>4</v>
      </c>
      <c r="AC42" t="str">
        <f t="shared" si="2"/>
        <v>Apr</v>
      </c>
    </row>
    <row r="43" spans="1:29" x14ac:dyDescent="0.35">
      <c r="A43" t="s">
        <v>80</v>
      </c>
      <c r="B43" s="1">
        <v>45757</v>
      </c>
      <c r="C43" s="2">
        <v>0.92986111111111114</v>
      </c>
      <c r="D43" t="s">
        <v>35</v>
      </c>
      <c r="E43" t="s">
        <v>32</v>
      </c>
      <c r="F43" t="s">
        <v>45</v>
      </c>
      <c r="G43" t="s">
        <v>28</v>
      </c>
      <c r="H43" t="s">
        <v>29</v>
      </c>
      <c r="I43" t="s">
        <v>29</v>
      </c>
      <c r="J43">
        <v>13</v>
      </c>
      <c r="K43">
        <v>69</v>
      </c>
      <c r="L43">
        <v>1</v>
      </c>
      <c r="M43">
        <v>125</v>
      </c>
      <c r="N43">
        <v>122</v>
      </c>
      <c r="O43">
        <v>0</v>
      </c>
      <c r="P43">
        <v>16888</v>
      </c>
      <c r="Q43">
        <v>1.1499999999999999</v>
      </c>
      <c r="R43">
        <v>19475</v>
      </c>
      <c r="S43">
        <v>748</v>
      </c>
      <c r="T43">
        <v>138</v>
      </c>
      <c r="U43">
        <v>167</v>
      </c>
      <c r="V43">
        <v>90</v>
      </c>
      <c r="W43">
        <v>0</v>
      </c>
      <c r="X43">
        <v>26</v>
      </c>
      <c r="Y43">
        <f>SUM(social_media_performance_[[#This Row],[Likes]:[Link_Clicks]])</f>
        <v>1143</v>
      </c>
      <c r="Z43" t="str">
        <f>IF(social_media_performance_[[#This Row],[Engagement]]&gt;AVERAGE(Y:Y)*5,"Viral","Normal")</f>
        <v>Normal</v>
      </c>
      <c r="AA43">
        <f t="shared" si="0"/>
        <v>2025</v>
      </c>
      <c r="AB43">
        <f t="shared" si="1"/>
        <v>4</v>
      </c>
      <c r="AC43" t="str">
        <f t="shared" si="2"/>
        <v>Apr</v>
      </c>
    </row>
    <row r="44" spans="1:29" x14ac:dyDescent="0.35">
      <c r="A44" t="s">
        <v>81</v>
      </c>
      <c r="B44" s="1">
        <v>45758</v>
      </c>
      <c r="C44" s="2">
        <v>0.6381944444444444</v>
      </c>
      <c r="D44" t="s">
        <v>38</v>
      </c>
      <c r="E44" t="s">
        <v>39</v>
      </c>
      <c r="F44" t="s">
        <v>27</v>
      </c>
      <c r="G44" t="s">
        <v>28</v>
      </c>
      <c r="H44" t="s">
        <v>29</v>
      </c>
      <c r="I44" t="s">
        <v>36</v>
      </c>
      <c r="J44">
        <v>4</v>
      </c>
      <c r="K44">
        <v>0</v>
      </c>
      <c r="L44">
        <v>1</v>
      </c>
      <c r="M44">
        <v>127</v>
      </c>
      <c r="N44">
        <v>173</v>
      </c>
      <c r="O44">
        <v>0</v>
      </c>
      <c r="P44">
        <v>7954</v>
      </c>
      <c r="Q44">
        <v>1.03</v>
      </c>
      <c r="R44">
        <v>8230</v>
      </c>
      <c r="S44">
        <v>94</v>
      </c>
      <c r="T44">
        <v>32</v>
      </c>
      <c r="U44">
        <v>42</v>
      </c>
      <c r="V44">
        <v>0</v>
      </c>
      <c r="W44">
        <v>137</v>
      </c>
      <c r="X44">
        <v>6</v>
      </c>
      <c r="Y44">
        <f>SUM(social_media_performance_[[#This Row],[Likes]:[Link_Clicks]])</f>
        <v>305</v>
      </c>
      <c r="Z44" t="str">
        <f>IF(social_media_performance_[[#This Row],[Engagement]]&gt;AVERAGE(Y:Y)*5,"Viral","Normal")</f>
        <v>Normal</v>
      </c>
      <c r="AA44">
        <f t="shared" si="0"/>
        <v>2025</v>
      </c>
      <c r="AB44">
        <f t="shared" si="1"/>
        <v>4</v>
      </c>
      <c r="AC44" t="str">
        <f t="shared" si="2"/>
        <v>Apr</v>
      </c>
    </row>
    <row r="45" spans="1:29" x14ac:dyDescent="0.35">
      <c r="A45" t="s">
        <v>82</v>
      </c>
      <c r="B45" s="1">
        <v>45761</v>
      </c>
      <c r="C45" s="2">
        <v>0.90416666666666667</v>
      </c>
      <c r="D45" t="s">
        <v>35</v>
      </c>
      <c r="E45" t="s">
        <v>26</v>
      </c>
      <c r="F45" t="s">
        <v>45</v>
      </c>
      <c r="G45" t="s">
        <v>28</v>
      </c>
      <c r="H45" t="s">
        <v>29</v>
      </c>
      <c r="I45" t="s">
        <v>29</v>
      </c>
      <c r="J45">
        <v>4</v>
      </c>
      <c r="K45">
        <v>60</v>
      </c>
      <c r="L45">
        <v>1</v>
      </c>
      <c r="M45">
        <v>94</v>
      </c>
      <c r="N45">
        <v>225</v>
      </c>
      <c r="O45">
        <v>0</v>
      </c>
      <c r="P45">
        <v>26792</v>
      </c>
      <c r="Q45">
        <v>1.18</v>
      </c>
      <c r="R45">
        <v>31548</v>
      </c>
      <c r="S45">
        <v>2268</v>
      </c>
      <c r="T45">
        <v>307</v>
      </c>
      <c r="U45">
        <v>674</v>
      </c>
      <c r="V45">
        <v>59</v>
      </c>
      <c r="W45">
        <v>0</v>
      </c>
      <c r="X45">
        <v>21</v>
      </c>
      <c r="Y45">
        <f>SUM(social_media_performance_[[#This Row],[Likes]:[Link_Clicks]])</f>
        <v>3308</v>
      </c>
      <c r="Z45" t="str">
        <f>IF(social_media_performance_[[#This Row],[Engagement]]&gt;AVERAGE(Y:Y)*5,"Viral","Normal")</f>
        <v>Normal</v>
      </c>
      <c r="AA45">
        <f t="shared" si="0"/>
        <v>2025</v>
      </c>
      <c r="AB45">
        <f t="shared" si="1"/>
        <v>4</v>
      </c>
      <c r="AC45" t="str">
        <f t="shared" si="2"/>
        <v>Apr</v>
      </c>
    </row>
    <row r="46" spans="1:29" x14ac:dyDescent="0.35">
      <c r="A46" t="s">
        <v>83</v>
      </c>
      <c r="B46" s="1">
        <v>45763</v>
      </c>
      <c r="C46" s="2">
        <v>0.49166666666666664</v>
      </c>
      <c r="D46" t="s">
        <v>25</v>
      </c>
      <c r="E46" t="s">
        <v>39</v>
      </c>
      <c r="F46" t="s">
        <v>45</v>
      </c>
      <c r="G46" t="s">
        <v>28</v>
      </c>
      <c r="H46" t="s">
        <v>36</v>
      </c>
      <c r="I46" t="s">
        <v>29</v>
      </c>
      <c r="J46">
        <v>4</v>
      </c>
      <c r="K46">
        <v>162</v>
      </c>
      <c r="L46">
        <v>1</v>
      </c>
      <c r="M46">
        <v>163</v>
      </c>
      <c r="N46">
        <v>196</v>
      </c>
      <c r="O46">
        <v>379</v>
      </c>
      <c r="P46">
        <v>16485</v>
      </c>
      <c r="Q46">
        <v>1.84</v>
      </c>
      <c r="R46">
        <v>30345</v>
      </c>
      <c r="S46">
        <v>505</v>
      </c>
      <c r="T46">
        <v>190</v>
      </c>
      <c r="U46">
        <v>237</v>
      </c>
      <c r="V46">
        <v>0</v>
      </c>
      <c r="W46">
        <v>0</v>
      </c>
      <c r="X46">
        <v>2</v>
      </c>
      <c r="Y46">
        <f>SUM(social_media_performance_[[#This Row],[Likes]:[Link_Clicks]])</f>
        <v>932</v>
      </c>
      <c r="Z46" t="str">
        <f>IF(social_media_performance_[[#This Row],[Engagement]]&gt;AVERAGE(Y:Y)*5,"Viral","Normal")</f>
        <v>Normal</v>
      </c>
      <c r="AA46">
        <f t="shared" si="0"/>
        <v>2025</v>
      </c>
      <c r="AB46">
        <f t="shared" si="1"/>
        <v>4</v>
      </c>
      <c r="AC46" t="str">
        <f t="shared" si="2"/>
        <v>Apr</v>
      </c>
    </row>
    <row r="47" spans="1:29" x14ac:dyDescent="0.35">
      <c r="A47" t="s">
        <v>84</v>
      </c>
      <c r="B47" s="1">
        <v>45763</v>
      </c>
      <c r="C47" s="2">
        <v>0.51041666666666663</v>
      </c>
      <c r="D47" t="s">
        <v>25</v>
      </c>
      <c r="E47" t="s">
        <v>32</v>
      </c>
      <c r="F47" t="s">
        <v>33</v>
      </c>
      <c r="G47" t="s">
        <v>28</v>
      </c>
      <c r="H47" t="s">
        <v>29</v>
      </c>
      <c r="I47" t="s">
        <v>29</v>
      </c>
      <c r="J47">
        <v>14</v>
      </c>
      <c r="K47">
        <v>0</v>
      </c>
      <c r="L47">
        <v>7</v>
      </c>
      <c r="M47">
        <v>227</v>
      </c>
      <c r="N47">
        <v>85</v>
      </c>
      <c r="O47">
        <v>0</v>
      </c>
      <c r="P47">
        <v>14575</v>
      </c>
      <c r="Q47">
        <v>1.06</v>
      </c>
      <c r="R47">
        <v>15437</v>
      </c>
      <c r="S47">
        <v>887</v>
      </c>
      <c r="T47">
        <v>146</v>
      </c>
      <c r="U47">
        <v>197</v>
      </c>
      <c r="V47">
        <v>99</v>
      </c>
      <c r="W47">
        <v>0</v>
      </c>
      <c r="X47">
        <v>18</v>
      </c>
      <c r="Y47">
        <f>SUM(social_media_performance_[[#This Row],[Likes]:[Link_Clicks]])</f>
        <v>1329</v>
      </c>
      <c r="Z47" t="str">
        <f>IF(social_media_performance_[[#This Row],[Engagement]]&gt;AVERAGE(Y:Y)*5,"Viral","Normal")</f>
        <v>Normal</v>
      </c>
      <c r="AA47">
        <f t="shared" si="0"/>
        <v>2025</v>
      </c>
      <c r="AB47">
        <f t="shared" si="1"/>
        <v>4</v>
      </c>
      <c r="AC47" t="str">
        <f t="shared" si="2"/>
        <v>Apr</v>
      </c>
    </row>
    <row r="48" spans="1:29" x14ac:dyDescent="0.35">
      <c r="A48" t="s">
        <v>85</v>
      </c>
      <c r="B48" s="1">
        <v>45763</v>
      </c>
      <c r="C48" s="2">
        <v>0.77013888888888893</v>
      </c>
      <c r="D48" t="s">
        <v>38</v>
      </c>
      <c r="E48" t="s">
        <v>39</v>
      </c>
      <c r="F48" t="s">
        <v>42</v>
      </c>
      <c r="G48" t="s">
        <v>28</v>
      </c>
      <c r="H48" t="s">
        <v>29</v>
      </c>
      <c r="I48" t="s">
        <v>36</v>
      </c>
      <c r="J48">
        <v>2</v>
      </c>
      <c r="K48">
        <v>0</v>
      </c>
      <c r="L48">
        <v>1</v>
      </c>
      <c r="M48">
        <v>314</v>
      </c>
      <c r="N48">
        <v>100</v>
      </c>
      <c r="O48">
        <v>0</v>
      </c>
      <c r="P48">
        <v>3904</v>
      </c>
      <c r="Q48">
        <v>1.05</v>
      </c>
      <c r="R48">
        <v>4088</v>
      </c>
      <c r="S48">
        <v>77</v>
      </c>
      <c r="T48">
        <v>31</v>
      </c>
      <c r="U48">
        <v>39</v>
      </c>
      <c r="V48">
        <v>0</v>
      </c>
      <c r="W48">
        <v>79</v>
      </c>
      <c r="X48">
        <v>11</v>
      </c>
      <c r="Y48">
        <f>SUM(social_media_performance_[[#This Row],[Likes]:[Link_Clicks]])</f>
        <v>226</v>
      </c>
      <c r="Z48" t="str">
        <f>IF(social_media_performance_[[#This Row],[Engagement]]&gt;AVERAGE(Y:Y)*5,"Viral","Normal")</f>
        <v>Normal</v>
      </c>
      <c r="AA48">
        <f t="shared" si="0"/>
        <v>2025</v>
      </c>
      <c r="AB48">
        <f t="shared" si="1"/>
        <v>4</v>
      </c>
      <c r="AC48" t="str">
        <f t="shared" si="2"/>
        <v>Apr</v>
      </c>
    </row>
    <row r="49" spans="1:29" x14ac:dyDescent="0.35">
      <c r="A49" t="s">
        <v>86</v>
      </c>
      <c r="B49" s="1">
        <v>45764</v>
      </c>
      <c r="C49" s="2">
        <v>0.5493055555555556</v>
      </c>
      <c r="D49" t="s">
        <v>25</v>
      </c>
      <c r="E49" t="s">
        <v>32</v>
      </c>
      <c r="F49" t="s">
        <v>27</v>
      </c>
      <c r="G49" t="s">
        <v>28</v>
      </c>
      <c r="H49" t="s">
        <v>29</v>
      </c>
      <c r="I49" t="s">
        <v>29</v>
      </c>
      <c r="J49">
        <v>12</v>
      </c>
      <c r="K49">
        <v>0</v>
      </c>
      <c r="L49">
        <v>1</v>
      </c>
      <c r="M49">
        <v>187</v>
      </c>
      <c r="N49">
        <v>101</v>
      </c>
      <c r="O49">
        <v>0</v>
      </c>
      <c r="P49">
        <v>7653</v>
      </c>
      <c r="Q49">
        <v>1.18</v>
      </c>
      <c r="R49">
        <v>9015</v>
      </c>
      <c r="S49">
        <v>195</v>
      </c>
      <c r="T49">
        <v>44</v>
      </c>
      <c r="U49">
        <v>44</v>
      </c>
      <c r="V49">
        <v>25</v>
      </c>
      <c r="W49">
        <v>0</v>
      </c>
      <c r="X49">
        <v>7</v>
      </c>
      <c r="Y49">
        <f>SUM(social_media_performance_[[#This Row],[Likes]:[Link_Clicks]])</f>
        <v>308</v>
      </c>
      <c r="Z49" t="str">
        <f>IF(social_media_performance_[[#This Row],[Engagement]]&gt;AVERAGE(Y:Y)*5,"Viral","Normal")</f>
        <v>Normal</v>
      </c>
      <c r="AA49">
        <f t="shared" si="0"/>
        <v>2025</v>
      </c>
      <c r="AB49">
        <f t="shared" si="1"/>
        <v>4</v>
      </c>
      <c r="AC49" t="str">
        <f t="shared" si="2"/>
        <v>Apr</v>
      </c>
    </row>
    <row r="50" spans="1:29" x14ac:dyDescent="0.35">
      <c r="A50" t="s">
        <v>87</v>
      </c>
      <c r="B50" s="1">
        <v>45766</v>
      </c>
      <c r="C50" s="2">
        <v>0.55763888888888891</v>
      </c>
      <c r="D50" t="s">
        <v>25</v>
      </c>
      <c r="E50" t="s">
        <v>26</v>
      </c>
      <c r="F50" t="s">
        <v>42</v>
      </c>
      <c r="G50" t="s">
        <v>28</v>
      </c>
      <c r="H50" t="s">
        <v>36</v>
      </c>
      <c r="I50" t="s">
        <v>36</v>
      </c>
      <c r="J50">
        <v>3</v>
      </c>
      <c r="K50">
        <v>0</v>
      </c>
      <c r="L50">
        <v>1</v>
      </c>
      <c r="M50">
        <v>329</v>
      </c>
      <c r="N50">
        <v>61</v>
      </c>
      <c r="O50">
        <v>247</v>
      </c>
      <c r="P50">
        <v>64350</v>
      </c>
      <c r="Q50">
        <v>1.42</v>
      </c>
      <c r="R50">
        <v>91117</v>
      </c>
      <c r="S50">
        <v>3261</v>
      </c>
      <c r="T50">
        <v>461</v>
      </c>
      <c r="U50">
        <v>879</v>
      </c>
      <c r="V50">
        <v>105</v>
      </c>
      <c r="W50">
        <v>1323</v>
      </c>
      <c r="X50">
        <v>13</v>
      </c>
      <c r="Y50">
        <f>SUM(social_media_performance_[[#This Row],[Likes]:[Link_Clicks]])</f>
        <v>6029</v>
      </c>
      <c r="Z50" t="str">
        <f>IF(social_media_performance_[[#This Row],[Engagement]]&gt;AVERAGE(Y:Y)*5,"Viral","Normal")</f>
        <v>Normal</v>
      </c>
      <c r="AA50">
        <f t="shared" si="0"/>
        <v>2025</v>
      </c>
      <c r="AB50">
        <f t="shared" si="1"/>
        <v>4</v>
      </c>
      <c r="AC50" t="str">
        <f t="shared" si="2"/>
        <v>Apr</v>
      </c>
    </row>
    <row r="51" spans="1:29" x14ac:dyDescent="0.35">
      <c r="A51" t="s">
        <v>88</v>
      </c>
      <c r="B51" s="1">
        <v>45766</v>
      </c>
      <c r="C51" s="2">
        <v>0.58611111111111114</v>
      </c>
      <c r="D51" t="s">
        <v>25</v>
      </c>
      <c r="E51" t="s">
        <v>39</v>
      </c>
      <c r="F51" t="s">
        <v>33</v>
      </c>
      <c r="G51" t="s">
        <v>28</v>
      </c>
      <c r="H51" t="s">
        <v>29</v>
      </c>
      <c r="I51" t="s">
        <v>29</v>
      </c>
      <c r="J51">
        <v>3</v>
      </c>
      <c r="K51">
        <v>0</v>
      </c>
      <c r="L51">
        <v>10</v>
      </c>
      <c r="M51">
        <v>265</v>
      </c>
      <c r="N51">
        <v>80</v>
      </c>
      <c r="O51">
        <v>0</v>
      </c>
      <c r="P51">
        <v>6837</v>
      </c>
      <c r="Q51">
        <v>1.1399999999999999</v>
      </c>
      <c r="R51">
        <v>7790</v>
      </c>
      <c r="S51">
        <v>97</v>
      </c>
      <c r="T51">
        <v>36</v>
      </c>
      <c r="U51">
        <v>42</v>
      </c>
      <c r="V51">
        <v>0</v>
      </c>
      <c r="W51">
        <v>0</v>
      </c>
      <c r="X51">
        <v>7</v>
      </c>
      <c r="Y51">
        <f>SUM(social_media_performance_[[#This Row],[Likes]:[Link_Clicks]])</f>
        <v>175</v>
      </c>
      <c r="Z51" t="str">
        <f>IF(social_media_performance_[[#This Row],[Engagement]]&gt;AVERAGE(Y:Y)*5,"Viral","Normal")</f>
        <v>Normal</v>
      </c>
      <c r="AA51">
        <f t="shared" si="0"/>
        <v>2025</v>
      </c>
      <c r="AB51">
        <f t="shared" si="1"/>
        <v>4</v>
      </c>
      <c r="AC51" t="str">
        <f t="shared" si="2"/>
        <v>Apr</v>
      </c>
    </row>
    <row r="52" spans="1:29" x14ac:dyDescent="0.35">
      <c r="A52" t="s">
        <v>89</v>
      </c>
      <c r="B52" s="1">
        <v>45768</v>
      </c>
      <c r="C52" s="2">
        <v>0.31388888888888888</v>
      </c>
      <c r="D52" t="s">
        <v>31</v>
      </c>
      <c r="E52" t="s">
        <v>32</v>
      </c>
      <c r="F52" t="s">
        <v>42</v>
      </c>
      <c r="G52" t="s">
        <v>28</v>
      </c>
      <c r="H52" t="s">
        <v>29</v>
      </c>
      <c r="I52" t="s">
        <v>29</v>
      </c>
      <c r="J52">
        <v>10</v>
      </c>
      <c r="K52">
        <v>0</v>
      </c>
      <c r="L52">
        <v>1</v>
      </c>
      <c r="M52">
        <v>295</v>
      </c>
      <c r="N52">
        <v>58</v>
      </c>
      <c r="O52">
        <v>0</v>
      </c>
      <c r="P52">
        <v>12734</v>
      </c>
      <c r="Q52">
        <v>1.02</v>
      </c>
      <c r="R52">
        <v>13041</v>
      </c>
      <c r="S52">
        <v>147</v>
      </c>
      <c r="T52">
        <v>32</v>
      </c>
      <c r="U52">
        <v>38</v>
      </c>
      <c r="V52">
        <v>19</v>
      </c>
      <c r="W52">
        <v>0</v>
      </c>
      <c r="X52">
        <v>14</v>
      </c>
      <c r="Y52">
        <f>SUM(social_media_performance_[[#This Row],[Likes]:[Link_Clicks]])</f>
        <v>236</v>
      </c>
      <c r="Z52" t="str">
        <f>IF(social_media_performance_[[#This Row],[Engagement]]&gt;AVERAGE(Y:Y)*5,"Viral","Normal")</f>
        <v>Normal</v>
      </c>
      <c r="AA52">
        <f t="shared" si="0"/>
        <v>2025</v>
      </c>
      <c r="AB52">
        <f t="shared" si="1"/>
        <v>4</v>
      </c>
      <c r="AC52" t="str">
        <f t="shared" si="2"/>
        <v>Apr</v>
      </c>
    </row>
    <row r="53" spans="1:29" x14ac:dyDescent="0.35">
      <c r="A53" t="s">
        <v>90</v>
      </c>
      <c r="B53" s="1">
        <v>45769</v>
      </c>
      <c r="C53" s="2">
        <v>0.81388888888888888</v>
      </c>
      <c r="D53" t="s">
        <v>35</v>
      </c>
      <c r="E53" t="s">
        <v>32</v>
      </c>
      <c r="F53" t="s">
        <v>33</v>
      </c>
      <c r="G53" t="s">
        <v>28</v>
      </c>
      <c r="H53" t="s">
        <v>29</v>
      </c>
      <c r="I53" t="s">
        <v>29</v>
      </c>
      <c r="J53">
        <v>7</v>
      </c>
      <c r="K53">
        <v>0</v>
      </c>
      <c r="L53">
        <v>7</v>
      </c>
      <c r="M53">
        <v>281</v>
      </c>
      <c r="N53">
        <v>265</v>
      </c>
      <c r="O53">
        <v>0</v>
      </c>
      <c r="P53">
        <v>5432</v>
      </c>
      <c r="Q53">
        <v>1</v>
      </c>
      <c r="R53">
        <v>5432</v>
      </c>
      <c r="S53">
        <v>136</v>
      </c>
      <c r="T53">
        <v>20</v>
      </c>
      <c r="U53">
        <v>28</v>
      </c>
      <c r="V53">
        <v>17</v>
      </c>
      <c r="W53">
        <v>0</v>
      </c>
      <c r="X53">
        <v>22</v>
      </c>
      <c r="Y53">
        <f>SUM(social_media_performance_[[#This Row],[Likes]:[Link_Clicks]])</f>
        <v>201</v>
      </c>
      <c r="Z53" t="str">
        <f>IF(social_media_performance_[[#This Row],[Engagement]]&gt;AVERAGE(Y:Y)*5,"Viral","Normal")</f>
        <v>Normal</v>
      </c>
      <c r="AA53">
        <f t="shared" si="0"/>
        <v>2025</v>
      </c>
      <c r="AB53">
        <f t="shared" si="1"/>
        <v>4</v>
      </c>
      <c r="AC53" t="str">
        <f t="shared" si="2"/>
        <v>Apr</v>
      </c>
    </row>
    <row r="54" spans="1:29" x14ac:dyDescent="0.35">
      <c r="A54" t="s">
        <v>91</v>
      </c>
      <c r="B54" s="1">
        <v>45770</v>
      </c>
      <c r="C54" s="2">
        <v>0.67361111111111116</v>
      </c>
      <c r="D54" t="s">
        <v>38</v>
      </c>
      <c r="E54" t="s">
        <v>39</v>
      </c>
      <c r="F54" t="s">
        <v>27</v>
      </c>
      <c r="G54" t="s">
        <v>28</v>
      </c>
      <c r="H54" t="s">
        <v>36</v>
      </c>
      <c r="I54" t="s">
        <v>29</v>
      </c>
      <c r="J54">
        <v>4</v>
      </c>
      <c r="K54">
        <v>0</v>
      </c>
      <c r="L54">
        <v>1</v>
      </c>
      <c r="M54">
        <v>231</v>
      </c>
      <c r="N54">
        <v>145</v>
      </c>
      <c r="O54">
        <v>337</v>
      </c>
      <c r="P54">
        <v>28565</v>
      </c>
      <c r="Q54">
        <v>1.59</v>
      </c>
      <c r="R54">
        <v>45433</v>
      </c>
      <c r="S54">
        <v>874</v>
      </c>
      <c r="T54">
        <v>316</v>
      </c>
      <c r="U54">
        <v>397</v>
      </c>
      <c r="V54">
        <v>0</v>
      </c>
      <c r="W54">
        <v>0</v>
      </c>
      <c r="X54">
        <v>64</v>
      </c>
      <c r="Y54">
        <f>SUM(social_media_performance_[[#This Row],[Likes]:[Link_Clicks]])</f>
        <v>1587</v>
      </c>
      <c r="Z54" t="str">
        <f>IF(social_media_performance_[[#This Row],[Engagement]]&gt;AVERAGE(Y:Y)*5,"Viral","Normal")</f>
        <v>Normal</v>
      </c>
      <c r="AA54">
        <f t="shared" si="0"/>
        <v>2025</v>
      </c>
      <c r="AB54">
        <f t="shared" si="1"/>
        <v>4</v>
      </c>
      <c r="AC54" t="str">
        <f t="shared" si="2"/>
        <v>Apr</v>
      </c>
    </row>
    <row r="55" spans="1:29" x14ac:dyDescent="0.35">
      <c r="A55" t="s">
        <v>92</v>
      </c>
      <c r="B55" s="1">
        <v>45771</v>
      </c>
      <c r="C55" s="2">
        <v>0.2673611111111111</v>
      </c>
      <c r="D55" t="s">
        <v>31</v>
      </c>
      <c r="E55" t="s">
        <v>26</v>
      </c>
      <c r="F55" t="s">
        <v>27</v>
      </c>
      <c r="G55" t="s">
        <v>28</v>
      </c>
      <c r="H55" t="s">
        <v>29</v>
      </c>
      <c r="I55" t="s">
        <v>36</v>
      </c>
      <c r="J55">
        <v>5</v>
      </c>
      <c r="K55">
        <v>0</v>
      </c>
      <c r="L55">
        <v>1</v>
      </c>
      <c r="M55">
        <v>190</v>
      </c>
      <c r="N55">
        <v>110</v>
      </c>
      <c r="O55">
        <v>0</v>
      </c>
      <c r="P55">
        <v>31258</v>
      </c>
      <c r="Q55">
        <v>1.36</v>
      </c>
      <c r="R55">
        <v>42396</v>
      </c>
      <c r="S55">
        <v>1146</v>
      </c>
      <c r="T55">
        <v>156</v>
      </c>
      <c r="U55">
        <v>256</v>
      </c>
      <c r="V55">
        <v>30</v>
      </c>
      <c r="W55">
        <v>755</v>
      </c>
      <c r="X55">
        <v>186</v>
      </c>
      <c r="Y55">
        <f>SUM(social_media_performance_[[#This Row],[Likes]:[Link_Clicks]])</f>
        <v>2343</v>
      </c>
      <c r="Z55" t="str">
        <f>IF(social_media_performance_[[#This Row],[Engagement]]&gt;AVERAGE(Y:Y)*5,"Viral","Normal")</f>
        <v>Normal</v>
      </c>
      <c r="AA55">
        <f t="shared" si="0"/>
        <v>2025</v>
      </c>
      <c r="AB55">
        <f t="shared" si="1"/>
        <v>4</v>
      </c>
      <c r="AC55" t="str">
        <f t="shared" si="2"/>
        <v>Apr</v>
      </c>
    </row>
    <row r="56" spans="1:29" x14ac:dyDescent="0.35">
      <c r="A56" t="s">
        <v>93</v>
      </c>
      <c r="B56" s="1">
        <v>45771</v>
      </c>
      <c r="C56" s="2">
        <v>0.3527777777777778</v>
      </c>
      <c r="D56" t="s">
        <v>31</v>
      </c>
      <c r="E56" t="s">
        <v>26</v>
      </c>
      <c r="F56" t="s">
        <v>45</v>
      </c>
      <c r="G56" t="s">
        <v>28</v>
      </c>
      <c r="H56" t="s">
        <v>36</v>
      </c>
      <c r="I56" t="s">
        <v>36</v>
      </c>
      <c r="J56">
        <v>6</v>
      </c>
      <c r="K56">
        <v>50</v>
      </c>
      <c r="L56">
        <v>1</v>
      </c>
      <c r="M56">
        <v>192</v>
      </c>
      <c r="N56">
        <v>252</v>
      </c>
      <c r="O56">
        <v>461</v>
      </c>
      <c r="P56">
        <v>33234</v>
      </c>
      <c r="Q56">
        <v>1.37</v>
      </c>
      <c r="R56">
        <v>45406</v>
      </c>
      <c r="S56">
        <v>2669</v>
      </c>
      <c r="T56">
        <v>400</v>
      </c>
      <c r="U56">
        <v>554</v>
      </c>
      <c r="V56">
        <v>70</v>
      </c>
      <c r="W56">
        <v>1325</v>
      </c>
      <c r="X56">
        <v>107</v>
      </c>
      <c r="Y56">
        <f>SUM(social_media_performance_[[#This Row],[Likes]:[Link_Clicks]])</f>
        <v>5018</v>
      </c>
      <c r="Z56" t="str">
        <f>IF(social_media_performance_[[#This Row],[Engagement]]&gt;AVERAGE(Y:Y)*5,"Viral","Normal")</f>
        <v>Normal</v>
      </c>
      <c r="AA56">
        <f t="shared" si="0"/>
        <v>2025</v>
      </c>
      <c r="AB56">
        <f t="shared" si="1"/>
        <v>4</v>
      </c>
      <c r="AC56" t="str">
        <f t="shared" si="2"/>
        <v>Apr</v>
      </c>
    </row>
    <row r="57" spans="1:29" x14ac:dyDescent="0.35">
      <c r="A57" t="s">
        <v>94</v>
      </c>
      <c r="B57" s="1">
        <v>45771</v>
      </c>
      <c r="C57" s="2">
        <v>0.45208333333333334</v>
      </c>
      <c r="D57" t="s">
        <v>31</v>
      </c>
      <c r="E57" t="s">
        <v>39</v>
      </c>
      <c r="F57" t="s">
        <v>45</v>
      </c>
      <c r="G57" t="s">
        <v>28</v>
      </c>
      <c r="H57" t="s">
        <v>36</v>
      </c>
      <c r="I57" t="s">
        <v>36</v>
      </c>
      <c r="J57">
        <v>4</v>
      </c>
      <c r="K57">
        <v>113</v>
      </c>
      <c r="L57">
        <v>1</v>
      </c>
      <c r="M57">
        <v>80</v>
      </c>
      <c r="N57">
        <v>167</v>
      </c>
      <c r="O57">
        <v>209</v>
      </c>
      <c r="P57">
        <v>135030</v>
      </c>
      <c r="Q57">
        <v>1.26</v>
      </c>
      <c r="R57">
        <v>170671</v>
      </c>
      <c r="S57">
        <v>1712</v>
      </c>
      <c r="T57">
        <v>635</v>
      </c>
      <c r="U57">
        <v>918</v>
      </c>
      <c r="V57">
        <v>0</v>
      </c>
      <c r="W57">
        <v>3416</v>
      </c>
      <c r="X57">
        <v>20</v>
      </c>
      <c r="Y57">
        <f>SUM(social_media_performance_[[#This Row],[Likes]:[Link_Clicks]])</f>
        <v>6681</v>
      </c>
      <c r="Z57" t="str">
        <f>IF(social_media_performance_[[#This Row],[Engagement]]&gt;AVERAGE(Y:Y)*5,"Viral","Normal")</f>
        <v>Normal</v>
      </c>
      <c r="AA57">
        <f t="shared" si="0"/>
        <v>2025</v>
      </c>
      <c r="AB57">
        <f t="shared" si="1"/>
        <v>4</v>
      </c>
      <c r="AC57" t="str">
        <f t="shared" si="2"/>
        <v>Apr</v>
      </c>
    </row>
    <row r="58" spans="1:29" x14ac:dyDescent="0.35">
      <c r="A58" t="s">
        <v>95</v>
      </c>
      <c r="B58" s="1">
        <v>45772</v>
      </c>
      <c r="C58" s="2">
        <v>0.64166666666666672</v>
      </c>
      <c r="D58" t="s">
        <v>38</v>
      </c>
      <c r="E58" t="s">
        <v>26</v>
      </c>
      <c r="F58" t="s">
        <v>45</v>
      </c>
      <c r="G58" t="s">
        <v>28</v>
      </c>
      <c r="H58" t="s">
        <v>36</v>
      </c>
      <c r="I58" t="s">
        <v>29</v>
      </c>
      <c r="J58">
        <v>6</v>
      </c>
      <c r="K58">
        <v>37</v>
      </c>
      <c r="L58">
        <v>1</v>
      </c>
      <c r="M58">
        <v>189</v>
      </c>
      <c r="N58">
        <v>252</v>
      </c>
      <c r="O58">
        <v>419</v>
      </c>
      <c r="P58">
        <v>123584</v>
      </c>
      <c r="Q58">
        <v>2.0499999999999998</v>
      </c>
      <c r="R58">
        <v>253428</v>
      </c>
      <c r="S58">
        <v>24267</v>
      </c>
      <c r="T58">
        <v>3003</v>
      </c>
      <c r="U58">
        <v>5245</v>
      </c>
      <c r="V58">
        <v>737</v>
      </c>
      <c r="W58">
        <v>0</v>
      </c>
      <c r="X58">
        <v>83</v>
      </c>
      <c r="Y58">
        <f>SUM(social_media_performance_[[#This Row],[Likes]:[Link_Clicks]])</f>
        <v>33252</v>
      </c>
      <c r="Z58" t="str">
        <f>IF(social_media_performance_[[#This Row],[Engagement]]&gt;AVERAGE(Y:Y)*5,"Viral","Normal")</f>
        <v>Viral</v>
      </c>
      <c r="AA58">
        <f t="shared" si="0"/>
        <v>2025</v>
      </c>
      <c r="AB58">
        <f t="shared" si="1"/>
        <v>4</v>
      </c>
      <c r="AC58" t="str">
        <f t="shared" si="2"/>
        <v>Apr</v>
      </c>
    </row>
    <row r="59" spans="1:29" x14ac:dyDescent="0.35">
      <c r="A59" t="s">
        <v>96</v>
      </c>
      <c r="B59" s="1">
        <v>45772</v>
      </c>
      <c r="C59" s="2">
        <v>0.64583333333333337</v>
      </c>
      <c r="D59" t="s">
        <v>38</v>
      </c>
      <c r="E59" t="s">
        <v>39</v>
      </c>
      <c r="F59" t="s">
        <v>33</v>
      </c>
      <c r="G59" t="s">
        <v>28</v>
      </c>
      <c r="H59" t="s">
        <v>29</v>
      </c>
      <c r="I59" t="s">
        <v>29</v>
      </c>
      <c r="J59">
        <v>4</v>
      </c>
      <c r="K59">
        <v>0</v>
      </c>
      <c r="L59">
        <v>8</v>
      </c>
      <c r="M59">
        <v>166</v>
      </c>
      <c r="N59">
        <v>210</v>
      </c>
      <c r="O59">
        <v>0</v>
      </c>
      <c r="P59">
        <v>10513</v>
      </c>
      <c r="Q59">
        <v>1.06</v>
      </c>
      <c r="R59">
        <v>11124</v>
      </c>
      <c r="S59">
        <v>99</v>
      </c>
      <c r="T59">
        <v>38</v>
      </c>
      <c r="U59">
        <v>45</v>
      </c>
      <c r="V59">
        <v>0</v>
      </c>
      <c r="W59">
        <v>0</v>
      </c>
      <c r="X59">
        <v>4</v>
      </c>
      <c r="Y59">
        <f>SUM(social_media_performance_[[#This Row],[Likes]:[Link_Clicks]])</f>
        <v>182</v>
      </c>
      <c r="Z59" t="str">
        <f>IF(social_media_performance_[[#This Row],[Engagement]]&gt;AVERAGE(Y:Y)*5,"Viral","Normal")</f>
        <v>Normal</v>
      </c>
      <c r="AA59">
        <f t="shared" si="0"/>
        <v>2025</v>
      </c>
      <c r="AB59">
        <f t="shared" si="1"/>
        <v>4</v>
      </c>
      <c r="AC59" t="str">
        <f t="shared" si="2"/>
        <v>Apr</v>
      </c>
    </row>
    <row r="60" spans="1:29" x14ac:dyDescent="0.35">
      <c r="A60" t="s">
        <v>97</v>
      </c>
      <c r="B60" s="1">
        <v>45772</v>
      </c>
      <c r="C60" s="2">
        <v>0.88194444444444442</v>
      </c>
      <c r="D60" t="s">
        <v>35</v>
      </c>
      <c r="E60" t="s">
        <v>39</v>
      </c>
      <c r="F60" t="s">
        <v>45</v>
      </c>
      <c r="G60" t="s">
        <v>28</v>
      </c>
      <c r="H60" t="s">
        <v>29</v>
      </c>
      <c r="I60" t="s">
        <v>29</v>
      </c>
      <c r="J60">
        <v>4</v>
      </c>
      <c r="K60">
        <v>114</v>
      </c>
      <c r="L60">
        <v>1</v>
      </c>
      <c r="M60">
        <v>160</v>
      </c>
      <c r="N60">
        <v>96</v>
      </c>
      <c r="O60">
        <v>0</v>
      </c>
      <c r="P60">
        <v>12991</v>
      </c>
      <c r="Q60">
        <v>1</v>
      </c>
      <c r="R60">
        <v>12991</v>
      </c>
      <c r="S60">
        <v>252</v>
      </c>
      <c r="T60">
        <v>92</v>
      </c>
      <c r="U60">
        <v>117</v>
      </c>
      <c r="V60">
        <v>0</v>
      </c>
      <c r="W60">
        <v>0</v>
      </c>
      <c r="X60">
        <v>3</v>
      </c>
      <c r="Y60">
        <f>SUM(social_media_performance_[[#This Row],[Likes]:[Link_Clicks]])</f>
        <v>461</v>
      </c>
      <c r="Z60" t="str">
        <f>IF(social_media_performance_[[#This Row],[Engagement]]&gt;AVERAGE(Y:Y)*5,"Viral","Normal")</f>
        <v>Normal</v>
      </c>
      <c r="AA60">
        <f t="shared" si="0"/>
        <v>2025</v>
      </c>
      <c r="AB60">
        <f t="shared" si="1"/>
        <v>4</v>
      </c>
      <c r="AC60" t="str">
        <f t="shared" si="2"/>
        <v>Apr</v>
      </c>
    </row>
    <row r="61" spans="1:29" x14ac:dyDescent="0.35">
      <c r="A61" t="s">
        <v>98</v>
      </c>
      <c r="B61" s="1">
        <v>45773</v>
      </c>
      <c r="C61" s="2">
        <v>0.77083333333333337</v>
      </c>
      <c r="D61" t="s">
        <v>38</v>
      </c>
      <c r="E61" t="s">
        <v>26</v>
      </c>
      <c r="F61" t="s">
        <v>45</v>
      </c>
      <c r="G61" t="s">
        <v>28</v>
      </c>
      <c r="H61" t="s">
        <v>36</v>
      </c>
      <c r="I61" t="s">
        <v>36</v>
      </c>
      <c r="J61">
        <v>7</v>
      </c>
      <c r="K61">
        <v>39</v>
      </c>
      <c r="L61">
        <v>1</v>
      </c>
      <c r="M61">
        <v>140</v>
      </c>
      <c r="N61">
        <v>208</v>
      </c>
      <c r="O61">
        <v>100</v>
      </c>
      <c r="P61">
        <v>64687</v>
      </c>
      <c r="Q61">
        <v>1.21</v>
      </c>
      <c r="R61">
        <v>78499</v>
      </c>
      <c r="S61">
        <v>7087</v>
      </c>
      <c r="T61">
        <v>1119</v>
      </c>
      <c r="U61">
        <v>1612</v>
      </c>
      <c r="V61">
        <v>233</v>
      </c>
      <c r="W61">
        <v>1775</v>
      </c>
      <c r="X61">
        <v>16</v>
      </c>
      <c r="Y61">
        <f>SUM(social_media_performance_[[#This Row],[Likes]:[Link_Clicks]])</f>
        <v>11826</v>
      </c>
      <c r="Z61" t="str">
        <f>IF(social_media_performance_[[#This Row],[Engagement]]&gt;AVERAGE(Y:Y)*5,"Viral","Normal")</f>
        <v>Viral</v>
      </c>
      <c r="AA61">
        <f t="shared" si="0"/>
        <v>2025</v>
      </c>
      <c r="AB61">
        <f t="shared" si="1"/>
        <v>4</v>
      </c>
      <c r="AC61" t="str">
        <f t="shared" si="2"/>
        <v>Apr</v>
      </c>
    </row>
    <row r="62" spans="1:29" x14ac:dyDescent="0.35">
      <c r="A62" t="s">
        <v>99</v>
      </c>
      <c r="B62" s="1">
        <v>45774</v>
      </c>
      <c r="C62" s="2">
        <v>0.79791666666666672</v>
      </c>
      <c r="D62" t="s">
        <v>35</v>
      </c>
      <c r="E62" t="s">
        <v>39</v>
      </c>
      <c r="F62" t="s">
        <v>33</v>
      </c>
      <c r="G62" t="s">
        <v>28</v>
      </c>
      <c r="H62" t="s">
        <v>29</v>
      </c>
      <c r="I62" t="s">
        <v>29</v>
      </c>
      <c r="J62">
        <v>3</v>
      </c>
      <c r="K62">
        <v>0</v>
      </c>
      <c r="L62">
        <v>10</v>
      </c>
      <c r="M62">
        <v>232</v>
      </c>
      <c r="N62">
        <v>96</v>
      </c>
      <c r="O62">
        <v>0</v>
      </c>
      <c r="P62">
        <v>5351</v>
      </c>
      <c r="Q62">
        <v>1</v>
      </c>
      <c r="R62">
        <v>5351</v>
      </c>
      <c r="S62">
        <v>13</v>
      </c>
      <c r="T62">
        <v>5</v>
      </c>
      <c r="U62">
        <v>6</v>
      </c>
      <c r="V62">
        <v>0</v>
      </c>
      <c r="W62">
        <v>0</v>
      </c>
      <c r="X62">
        <v>3</v>
      </c>
      <c r="Y62">
        <f>SUM(social_media_performance_[[#This Row],[Likes]:[Link_Clicks]])</f>
        <v>24</v>
      </c>
      <c r="Z62" t="str">
        <f>IF(social_media_performance_[[#This Row],[Engagement]]&gt;AVERAGE(Y:Y)*5,"Viral","Normal")</f>
        <v>Normal</v>
      </c>
      <c r="AA62">
        <f t="shared" si="0"/>
        <v>2025</v>
      </c>
      <c r="AB62">
        <f t="shared" si="1"/>
        <v>4</v>
      </c>
      <c r="AC62" t="str">
        <f t="shared" si="2"/>
        <v>Apr</v>
      </c>
    </row>
    <row r="63" spans="1:29" x14ac:dyDescent="0.35">
      <c r="A63" t="s">
        <v>100</v>
      </c>
      <c r="B63" s="1">
        <v>45775</v>
      </c>
      <c r="C63" s="2">
        <v>0.29652777777777778</v>
      </c>
      <c r="D63" t="s">
        <v>31</v>
      </c>
      <c r="E63" t="s">
        <v>26</v>
      </c>
      <c r="F63" t="s">
        <v>42</v>
      </c>
      <c r="G63" t="s">
        <v>28</v>
      </c>
      <c r="H63" t="s">
        <v>29</v>
      </c>
      <c r="I63" t="s">
        <v>29</v>
      </c>
      <c r="J63">
        <v>4</v>
      </c>
      <c r="K63">
        <v>0</v>
      </c>
      <c r="L63">
        <v>1</v>
      </c>
      <c r="M63">
        <v>222</v>
      </c>
      <c r="N63">
        <v>81</v>
      </c>
      <c r="O63">
        <v>0</v>
      </c>
      <c r="P63">
        <v>7916</v>
      </c>
      <c r="Q63">
        <v>1.1100000000000001</v>
      </c>
      <c r="R63">
        <v>8751</v>
      </c>
      <c r="S63">
        <v>327</v>
      </c>
      <c r="T63">
        <v>39</v>
      </c>
      <c r="U63">
        <v>85</v>
      </c>
      <c r="V63">
        <v>8</v>
      </c>
      <c r="W63">
        <v>0</v>
      </c>
      <c r="X63">
        <v>46</v>
      </c>
      <c r="Y63">
        <f>SUM(social_media_performance_[[#This Row],[Likes]:[Link_Clicks]])</f>
        <v>459</v>
      </c>
      <c r="Z63" t="str">
        <f>IF(social_media_performance_[[#This Row],[Engagement]]&gt;AVERAGE(Y:Y)*5,"Viral","Normal")</f>
        <v>Normal</v>
      </c>
      <c r="AA63">
        <f t="shared" si="0"/>
        <v>2025</v>
      </c>
      <c r="AB63">
        <f t="shared" si="1"/>
        <v>4</v>
      </c>
      <c r="AC63" t="str">
        <f t="shared" si="2"/>
        <v>Apr</v>
      </c>
    </row>
    <row r="64" spans="1:29" x14ac:dyDescent="0.35">
      <c r="A64" t="s">
        <v>101</v>
      </c>
      <c r="B64" s="1">
        <v>45775</v>
      </c>
      <c r="C64" s="2">
        <v>0.71527777777777779</v>
      </c>
      <c r="D64" t="s">
        <v>38</v>
      </c>
      <c r="E64" t="s">
        <v>48</v>
      </c>
      <c r="F64" t="s">
        <v>33</v>
      </c>
      <c r="G64" t="s">
        <v>28</v>
      </c>
      <c r="H64" t="s">
        <v>29</v>
      </c>
      <c r="I64" t="s">
        <v>29</v>
      </c>
      <c r="J64">
        <v>2</v>
      </c>
      <c r="K64">
        <v>0</v>
      </c>
      <c r="L64">
        <v>9</v>
      </c>
      <c r="M64">
        <v>127</v>
      </c>
      <c r="N64">
        <v>140</v>
      </c>
      <c r="O64">
        <v>0</v>
      </c>
      <c r="P64">
        <v>7294</v>
      </c>
      <c r="Q64">
        <v>1.21</v>
      </c>
      <c r="R64">
        <v>8801</v>
      </c>
      <c r="S64">
        <v>75</v>
      </c>
      <c r="T64">
        <v>22</v>
      </c>
      <c r="U64">
        <v>29</v>
      </c>
      <c r="V64">
        <v>6</v>
      </c>
      <c r="W64">
        <v>0</v>
      </c>
      <c r="X64">
        <v>10</v>
      </c>
      <c r="Y64">
        <f>SUM(social_media_performance_[[#This Row],[Likes]:[Link_Clicks]])</f>
        <v>132</v>
      </c>
      <c r="Z64" t="str">
        <f>IF(social_media_performance_[[#This Row],[Engagement]]&gt;AVERAGE(Y:Y)*5,"Viral","Normal")</f>
        <v>Normal</v>
      </c>
      <c r="AA64">
        <f t="shared" si="0"/>
        <v>2025</v>
      </c>
      <c r="AB64">
        <f t="shared" si="1"/>
        <v>4</v>
      </c>
      <c r="AC64" t="str">
        <f t="shared" si="2"/>
        <v>Apr</v>
      </c>
    </row>
    <row r="65" spans="1:29" x14ac:dyDescent="0.35">
      <c r="A65" t="s">
        <v>102</v>
      </c>
      <c r="B65" s="1">
        <v>45775</v>
      </c>
      <c r="C65" s="2">
        <v>0.86250000000000004</v>
      </c>
      <c r="D65" t="s">
        <v>35</v>
      </c>
      <c r="E65" t="s">
        <v>48</v>
      </c>
      <c r="F65" t="s">
        <v>45</v>
      </c>
      <c r="G65" t="s">
        <v>28</v>
      </c>
      <c r="H65" t="s">
        <v>29</v>
      </c>
      <c r="I65" t="s">
        <v>29</v>
      </c>
      <c r="J65">
        <v>6</v>
      </c>
      <c r="K65">
        <v>76</v>
      </c>
      <c r="L65">
        <v>1</v>
      </c>
      <c r="M65">
        <v>98</v>
      </c>
      <c r="N65">
        <v>160</v>
      </c>
      <c r="O65">
        <v>0</v>
      </c>
      <c r="P65">
        <v>8055</v>
      </c>
      <c r="Q65">
        <v>1.1599999999999999</v>
      </c>
      <c r="R65">
        <v>9352</v>
      </c>
      <c r="S65">
        <v>169</v>
      </c>
      <c r="T65">
        <v>53</v>
      </c>
      <c r="U65">
        <v>70</v>
      </c>
      <c r="V65">
        <v>15</v>
      </c>
      <c r="W65">
        <v>0</v>
      </c>
      <c r="X65">
        <v>0</v>
      </c>
      <c r="Y65">
        <f>SUM(social_media_performance_[[#This Row],[Likes]:[Link_Clicks]])</f>
        <v>307</v>
      </c>
      <c r="Z65" t="str">
        <f>IF(social_media_performance_[[#This Row],[Engagement]]&gt;AVERAGE(Y:Y)*5,"Viral","Normal")</f>
        <v>Normal</v>
      </c>
      <c r="AA65">
        <f t="shared" si="0"/>
        <v>2025</v>
      </c>
      <c r="AB65">
        <f t="shared" si="1"/>
        <v>4</v>
      </c>
      <c r="AC65" t="str">
        <f t="shared" si="2"/>
        <v>Apr</v>
      </c>
    </row>
    <row r="66" spans="1:29" x14ac:dyDescent="0.35">
      <c r="A66" t="s">
        <v>103</v>
      </c>
      <c r="B66" s="1">
        <v>45776</v>
      </c>
      <c r="C66" s="2">
        <v>0.52152777777777781</v>
      </c>
      <c r="D66" t="s">
        <v>25</v>
      </c>
      <c r="E66" t="s">
        <v>48</v>
      </c>
      <c r="F66" t="s">
        <v>42</v>
      </c>
      <c r="G66" t="s">
        <v>28</v>
      </c>
      <c r="H66" t="s">
        <v>29</v>
      </c>
      <c r="I66" t="s">
        <v>29</v>
      </c>
      <c r="J66">
        <v>4</v>
      </c>
      <c r="K66">
        <v>0</v>
      </c>
      <c r="L66">
        <v>1</v>
      </c>
      <c r="M66">
        <v>284</v>
      </c>
      <c r="N66">
        <v>75</v>
      </c>
      <c r="O66">
        <v>0</v>
      </c>
      <c r="P66">
        <v>10703</v>
      </c>
      <c r="Q66">
        <v>1.04</v>
      </c>
      <c r="R66">
        <v>11168</v>
      </c>
      <c r="S66">
        <v>65</v>
      </c>
      <c r="T66">
        <v>18</v>
      </c>
      <c r="U66">
        <v>23</v>
      </c>
      <c r="V66">
        <v>6</v>
      </c>
      <c r="W66">
        <v>0</v>
      </c>
      <c r="X66">
        <v>2</v>
      </c>
      <c r="Y66">
        <f>SUM(social_media_performance_[[#This Row],[Likes]:[Link_Clicks]])</f>
        <v>112</v>
      </c>
      <c r="Z66" t="str">
        <f>IF(social_media_performance_[[#This Row],[Engagement]]&gt;AVERAGE(Y:Y)*5,"Viral","Normal")</f>
        <v>Normal</v>
      </c>
      <c r="AA66">
        <f t="shared" ref="AA66:AA129" si="3">YEAR(B:B)</f>
        <v>2025</v>
      </c>
      <c r="AB66">
        <f t="shared" ref="AB66:AB129" si="4">MONTH(B:B)</f>
        <v>4</v>
      </c>
      <c r="AC66" t="str">
        <f t="shared" ref="AC66:AC129" si="5">TEXT(B65,"MMM")</f>
        <v>Apr</v>
      </c>
    </row>
    <row r="67" spans="1:29" x14ac:dyDescent="0.35">
      <c r="A67" t="s">
        <v>104</v>
      </c>
      <c r="B67" s="1">
        <v>45776</v>
      </c>
      <c r="C67" s="2">
        <v>0.60972222222222228</v>
      </c>
      <c r="D67" t="s">
        <v>25</v>
      </c>
      <c r="E67" t="s">
        <v>39</v>
      </c>
      <c r="F67" t="s">
        <v>33</v>
      </c>
      <c r="G67" t="s">
        <v>28</v>
      </c>
      <c r="H67" t="s">
        <v>29</v>
      </c>
      <c r="I67" t="s">
        <v>36</v>
      </c>
      <c r="J67">
        <v>4</v>
      </c>
      <c r="K67">
        <v>0</v>
      </c>
      <c r="L67">
        <v>7</v>
      </c>
      <c r="M67">
        <v>209</v>
      </c>
      <c r="N67">
        <v>164</v>
      </c>
      <c r="O67">
        <v>0</v>
      </c>
      <c r="P67">
        <v>4632</v>
      </c>
      <c r="Q67">
        <v>1.08</v>
      </c>
      <c r="R67">
        <v>5015</v>
      </c>
      <c r="S67">
        <v>16</v>
      </c>
      <c r="T67">
        <v>6</v>
      </c>
      <c r="U67">
        <v>6</v>
      </c>
      <c r="V67">
        <v>0</v>
      </c>
      <c r="W67">
        <v>99</v>
      </c>
      <c r="X67">
        <v>8</v>
      </c>
      <c r="Y67">
        <f>SUM(social_media_performance_[[#This Row],[Likes]:[Link_Clicks]])</f>
        <v>127</v>
      </c>
      <c r="Z67" t="str">
        <f>IF(social_media_performance_[[#This Row],[Engagement]]&gt;AVERAGE(Y:Y)*5,"Viral","Normal")</f>
        <v>Normal</v>
      </c>
      <c r="AA67">
        <f t="shared" si="3"/>
        <v>2025</v>
      </c>
      <c r="AB67">
        <f t="shared" si="4"/>
        <v>4</v>
      </c>
      <c r="AC67" t="str">
        <f t="shared" si="5"/>
        <v>Apr</v>
      </c>
    </row>
    <row r="68" spans="1:29" x14ac:dyDescent="0.35">
      <c r="A68" t="s">
        <v>105</v>
      </c>
      <c r="B68" s="1">
        <v>45777</v>
      </c>
      <c r="C68" s="2">
        <v>0.77638888888888891</v>
      </c>
      <c r="D68" t="s">
        <v>38</v>
      </c>
      <c r="E68" t="s">
        <v>39</v>
      </c>
      <c r="F68" t="s">
        <v>33</v>
      </c>
      <c r="G68" t="s">
        <v>28</v>
      </c>
      <c r="H68" t="s">
        <v>29</v>
      </c>
      <c r="I68" t="s">
        <v>36</v>
      </c>
      <c r="J68">
        <v>4</v>
      </c>
      <c r="K68">
        <v>0</v>
      </c>
      <c r="L68">
        <v>7</v>
      </c>
      <c r="M68">
        <v>250</v>
      </c>
      <c r="N68">
        <v>221</v>
      </c>
      <c r="O68">
        <v>0</v>
      </c>
      <c r="P68">
        <v>11835</v>
      </c>
      <c r="Q68">
        <v>1</v>
      </c>
      <c r="R68">
        <v>11835</v>
      </c>
      <c r="S68">
        <v>144</v>
      </c>
      <c r="T68">
        <v>55</v>
      </c>
      <c r="U68">
        <v>72</v>
      </c>
      <c r="V68">
        <v>0</v>
      </c>
      <c r="W68">
        <v>273</v>
      </c>
      <c r="X68">
        <v>7</v>
      </c>
      <c r="Y68">
        <f>SUM(social_media_performance_[[#This Row],[Likes]:[Link_Clicks]])</f>
        <v>544</v>
      </c>
      <c r="Z68" t="str">
        <f>IF(social_media_performance_[[#This Row],[Engagement]]&gt;AVERAGE(Y:Y)*5,"Viral","Normal")</f>
        <v>Normal</v>
      </c>
      <c r="AA68">
        <f t="shared" si="3"/>
        <v>2025</v>
      </c>
      <c r="AB68">
        <f t="shared" si="4"/>
        <v>4</v>
      </c>
      <c r="AC68" t="str">
        <f t="shared" si="5"/>
        <v>Apr</v>
      </c>
    </row>
    <row r="69" spans="1:29" x14ac:dyDescent="0.35">
      <c r="A69" t="s">
        <v>106</v>
      </c>
      <c r="B69" s="1">
        <v>45777</v>
      </c>
      <c r="C69" s="2">
        <v>0.78472222222222221</v>
      </c>
      <c r="D69" t="s">
        <v>38</v>
      </c>
      <c r="E69" t="s">
        <v>39</v>
      </c>
      <c r="F69" t="s">
        <v>45</v>
      </c>
      <c r="G69" t="s">
        <v>28</v>
      </c>
      <c r="H69" t="s">
        <v>36</v>
      </c>
      <c r="I69" t="s">
        <v>29</v>
      </c>
      <c r="J69">
        <v>3</v>
      </c>
      <c r="K69">
        <v>170</v>
      </c>
      <c r="L69">
        <v>1</v>
      </c>
      <c r="M69">
        <v>63</v>
      </c>
      <c r="N69">
        <v>172</v>
      </c>
      <c r="O69">
        <v>468</v>
      </c>
      <c r="P69">
        <v>50292</v>
      </c>
      <c r="Q69">
        <v>1.49</v>
      </c>
      <c r="R69">
        <v>75117</v>
      </c>
      <c r="S69">
        <v>1082</v>
      </c>
      <c r="T69">
        <v>407</v>
      </c>
      <c r="U69">
        <v>433</v>
      </c>
      <c r="V69">
        <v>0</v>
      </c>
      <c r="W69">
        <v>0</v>
      </c>
      <c r="X69">
        <v>44</v>
      </c>
      <c r="Y69">
        <f>SUM(social_media_performance_[[#This Row],[Likes]:[Link_Clicks]])</f>
        <v>1922</v>
      </c>
      <c r="Z69" t="str">
        <f>IF(social_media_performance_[[#This Row],[Engagement]]&gt;AVERAGE(Y:Y)*5,"Viral","Normal")</f>
        <v>Normal</v>
      </c>
      <c r="AA69">
        <f t="shared" si="3"/>
        <v>2025</v>
      </c>
      <c r="AB69">
        <f t="shared" si="4"/>
        <v>4</v>
      </c>
      <c r="AC69" t="str">
        <f t="shared" si="5"/>
        <v>Apr</v>
      </c>
    </row>
    <row r="70" spans="1:29" x14ac:dyDescent="0.35">
      <c r="A70" t="s">
        <v>107</v>
      </c>
      <c r="B70" s="1">
        <v>45777</v>
      </c>
      <c r="C70" s="2">
        <v>0.80625000000000002</v>
      </c>
      <c r="D70" t="s">
        <v>35</v>
      </c>
      <c r="E70" t="s">
        <v>48</v>
      </c>
      <c r="F70" t="s">
        <v>45</v>
      </c>
      <c r="G70" t="s">
        <v>28</v>
      </c>
      <c r="H70" t="s">
        <v>36</v>
      </c>
      <c r="I70" t="s">
        <v>29</v>
      </c>
      <c r="J70">
        <v>6</v>
      </c>
      <c r="K70">
        <v>49</v>
      </c>
      <c r="L70">
        <v>1</v>
      </c>
      <c r="M70">
        <v>177</v>
      </c>
      <c r="N70">
        <v>301</v>
      </c>
      <c r="O70">
        <v>308</v>
      </c>
      <c r="P70">
        <v>21991</v>
      </c>
      <c r="Q70">
        <v>1.91</v>
      </c>
      <c r="R70">
        <v>41902</v>
      </c>
      <c r="S70">
        <v>668</v>
      </c>
      <c r="T70">
        <v>194</v>
      </c>
      <c r="U70">
        <v>267</v>
      </c>
      <c r="V70">
        <v>62</v>
      </c>
      <c r="W70">
        <v>0</v>
      </c>
      <c r="X70">
        <v>25</v>
      </c>
      <c r="Y70">
        <f>SUM(social_media_performance_[[#This Row],[Likes]:[Link_Clicks]])</f>
        <v>1191</v>
      </c>
      <c r="Z70" t="str">
        <f>IF(social_media_performance_[[#This Row],[Engagement]]&gt;AVERAGE(Y:Y)*5,"Viral","Normal")</f>
        <v>Normal</v>
      </c>
      <c r="AA70">
        <f t="shared" si="3"/>
        <v>2025</v>
      </c>
      <c r="AB70">
        <f t="shared" si="4"/>
        <v>4</v>
      </c>
      <c r="AC70" t="str">
        <f t="shared" si="5"/>
        <v>Apr</v>
      </c>
    </row>
    <row r="71" spans="1:29" x14ac:dyDescent="0.35">
      <c r="A71" t="s">
        <v>108</v>
      </c>
      <c r="B71" s="1">
        <v>45778</v>
      </c>
      <c r="C71" s="2">
        <v>0.32500000000000001</v>
      </c>
      <c r="D71" t="s">
        <v>31</v>
      </c>
      <c r="E71" t="s">
        <v>39</v>
      </c>
      <c r="F71" t="s">
        <v>45</v>
      </c>
      <c r="G71" t="s">
        <v>28</v>
      </c>
      <c r="H71" t="s">
        <v>29</v>
      </c>
      <c r="I71" t="s">
        <v>29</v>
      </c>
      <c r="J71">
        <v>1</v>
      </c>
      <c r="K71">
        <v>98</v>
      </c>
      <c r="L71">
        <v>1</v>
      </c>
      <c r="M71">
        <v>65</v>
      </c>
      <c r="N71">
        <v>221</v>
      </c>
      <c r="O71">
        <v>0</v>
      </c>
      <c r="P71">
        <v>4933</v>
      </c>
      <c r="Q71">
        <v>1.1599999999999999</v>
      </c>
      <c r="R71">
        <v>5703</v>
      </c>
      <c r="S71">
        <v>53</v>
      </c>
      <c r="T71">
        <v>18</v>
      </c>
      <c r="U71">
        <v>22</v>
      </c>
      <c r="V71">
        <v>0</v>
      </c>
      <c r="W71">
        <v>0</v>
      </c>
      <c r="X71">
        <v>7</v>
      </c>
      <c r="Y71">
        <f>SUM(social_media_performance_[[#This Row],[Likes]:[Link_Clicks]])</f>
        <v>93</v>
      </c>
      <c r="Z71" t="str">
        <f>IF(social_media_performance_[[#This Row],[Engagement]]&gt;AVERAGE(Y:Y)*5,"Viral","Normal")</f>
        <v>Normal</v>
      </c>
      <c r="AA71">
        <f t="shared" si="3"/>
        <v>2025</v>
      </c>
      <c r="AB71">
        <f t="shared" si="4"/>
        <v>5</v>
      </c>
      <c r="AC71" t="str">
        <f t="shared" si="5"/>
        <v>Apr</v>
      </c>
    </row>
    <row r="72" spans="1:29" x14ac:dyDescent="0.35">
      <c r="A72" t="s">
        <v>109</v>
      </c>
      <c r="B72" s="1">
        <v>45779</v>
      </c>
      <c r="C72" s="2">
        <v>0.77152777777777781</v>
      </c>
      <c r="D72" t="s">
        <v>38</v>
      </c>
      <c r="E72" t="s">
        <v>26</v>
      </c>
      <c r="F72" t="s">
        <v>33</v>
      </c>
      <c r="G72" t="s">
        <v>28</v>
      </c>
      <c r="H72" t="s">
        <v>29</v>
      </c>
      <c r="I72" t="s">
        <v>36</v>
      </c>
      <c r="J72">
        <v>5</v>
      </c>
      <c r="K72">
        <v>0</v>
      </c>
      <c r="L72">
        <v>9</v>
      </c>
      <c r="M72">
        <v>236</v>
      </c>
      <c r="N72">
        <v>222</v>
      </c>
      <c r="O72">
        <v>0</v>
      </c>
      <c r="P72">
        <v>34056</v>
      </c>
      <c r="Q72">
        <v>1.03</v>
      </c>
      <c r="R72">
        <v>35182</v>
      </c>
      <c r="S72">
        <v>344</v>
      </c>
      <c r="T72">
        <v>56</v>
      </c>
      <c r="U72">
        <v>100</v>
      </c>
      <c r="V72">
        <v>11</v>
      </c>
      <c r="W72">
        <v>822</v>
      </c>
      <c r="X72">
        <v>22</v>
      </c>
      <c r="Y72">
        <f>SUM(social_media_performance_[[#This Row],[Likes]:[Link_Clicks]])</f>
        <v>1333</v>
      </c>
      <c r="Z72" t="str">
        <f>IF(social_media_performance_[[#This Row],[Engagement]]&gt;AVERAGE(Y:Y)*5,"Viral","Normal")</f>
        <v>Normal</v>
      </c>
      <c r="AA72">
        <f t="shared" si="3"/>
        <v>2025</v>
      </c>
      <c r="AB72">
        <f t="shared" si="4"/>
        <v>5</v>
      </c>
      <c r="AC72" t="str">
        <f t="shared" si="5"/>
        <v>May</v>
      </c>
    </row>
    <row r="73" spans="1:29" x14ac:dyDescent="0.35">
      <c r="A73" t="s">
        <v>110</v>
      </c>
      <c r="B73" s="1">
        <v>45780</v>
      </c>
      <c r="C73" s="2">
        <v>0.65625</v>
      </c>
      <c r="D73" t="s">
        <v>38</v>
      </c>
      <c r="E73" t="s">
        <v>26</v>
      </c>
      <c r="F73" t="s">
        <v>45</v>
      </c>
      <c r="G73" t="s">
        <v>28</v>
      </c>
      <c r="H73" t="s">
        <v>29</v>
      </c>
      <c r="I73" t="s">
        <v>29</v>
      </c>
      <c r="J73">
        <v>8</v>
      </c>
      <c r="K73">
        <v>48</v>
      </c>
      <c r="L73">
        <v>1</v>
      </c>
      <c r="M73">
        <v>60</v>
      </c>
      <c r="N73">
        <v>355</v>
      </c>
      <c r="O73">
        <v>0</v>
      </c>
      <c r="P73">
        <v>25003</v>
      </c>
      <c r="Q73">
        <v>1</v>
      </c>
      <c r="R73">
        <v>25003</v>
      </c>
      <c r="S73">
        <v>2669</v>
      </c>
      <c r="T73">
        <v>356</v>
      </c>
      <c r="U73">
        <v>585</v>
      </c>
      <c r="V73">
        <v>61</v>
      </c>
      <c r="W73">
        <v>0</v>
      </c>
      <c r="X73">
        <v>20</v>
      </c>
      <c r="Y73">
        <f>SUM(social_media_performance_[[#This Row],[Likes]:[Link_Clicks]])</f>
        <v>3671</v>
      </c>
      <c r="Z73" t="str">
        <f>IF(social_media_performance_[[#This Row],[Engagement]]&gt;AVERAGE(Y:Y)*5,"Viral","Normal")</f>
        <v>Normal</v>
      </c>
      <c r="AA73">
        <f t="shared" si="3"/>
        <v>2025</v>
      </c>
      <c r="AB73">
        <f t="shared" si="4"/>
        <v>5</v>
      </c>
      <c r="AC73" t="str">
        <f t="shared" si="5"/>
        <v>May</v>
      </c>
    </row>
    <row r="74" spans="1:29" x14ac:dyDescent="0.35">
      <c r="A74" t="s">
        <v>111</v>
      </c>
      <c r="B74" s="1">
        <v>45780</v>
      </c>
      <c r="C74" s="2">
        <v>0.68819444444444444</v>
      </c>
      <c r="D74" t="s">
        <v>38</v>
      </c>
      <c r="E74" t="s">
        <v>32</v>
      </c>
      <c r="F74" t="s">
        <v>33</v>
      </c>
      <c r="G74" t="s">
        <v>28</v>
      </c>
      <c r="H74" t="s">
        <v>29</v>
      </c>
      <c r="I74" t="s">
        <v>29</v>
      </c>
      <c r="J74">
        <v>14</v>
      </c>
      <c r="K74">
        <v>0</v>
      </c>
      <c r="L74">
        <v>10</v>
      </c>
      <c r="M74">
        <v>230</v>
      </c>
      <c r="N74">
        <v>155</v>
      </c>
      <c r="O74">
        <v>0</v>
      </c>
      <c r="P74">
        <v>9539</v>
      </c>
      <c r="Q74">
        <v>1.24</v>
      </c>
      <c r="R74">
        <v>11874</v>
      </c>
      <c r="S74">
        <v>627</v>
      </c>
      <c r="T74">
        <v>96</v>
      </c>
      <c r="U74">
        <v>142</v>
      </c>
      <c r="V74">
        <v>74</v>
      </c>
      <c r="W74">
        <v>0</v>
      </c>
      <c r="X74">
        <v>16</v>
      </c>
      <c r="Y74">
        <f>SUM(social_media_performance_[[#This Row],[Likes]:[Link_Clicks]])</f>
        <v>939</v>
      </c>
      <c r="Z74" t="str">
        <f>IF(social_media_performance_[[#This Row],[Engagement]]&gt;AVERAGE(Y:Y)*5,"Viral","Normal")</f>
        <v>Normal</v>
      </c>
      <c r="AA74">
        <f t="shared" si="3"/>
        <v>2025</v>
      </c>
      <c r="AB74">
        <f t="shared" si="4"/>
        <v>5</v>
      </c>
      <c r="AC74" t="str">
        <f t="shared" si="5"/>
        <v>May</v>
      </c>
    </row>
    <row r="75" spans="1:29" x14ac:dyDescent="0.35">
      <c r="A75" t="s">
        <v>112</v>
      </c>
      <c r="B75" s="1">
        <v>45781</v>
      </c>
      <c r="C75" s="2">
        <v>0.82986111111111116</v>
      </c>
      <c r="D75" t="s">
        <v>35</v>
      </c>
      <c r="E75" t="s">
        <v>32</v>
      </c>
      <c r="F75" t="s">
        <v>45</v>
      </c>
      <c r="G75" t="s">
        <v>28</v>
      </c>
      <c r="H75" t="s">
        <v>29</v>
      </c>
      <c r="I75" t="s">
        <v>36</v>
      </c>
      <c r="J75">
        <v>5</v>
      </c>
      <c r="K75">
        <v>47</v>
      </c>
      <c r="L75">
        <v>1</v>
      </c>
      <c r="M75">
        <v>172</v>
      </c>
      <c r="N75">
        <v>135</v>
      </c>
      <c r="O75">
        <v>0</v>
      </c>
      <c r="P75">
        <v>10160</v>
      </c>
      <c r="Q75">
        <v>1.27</v>
      </c>
      <c r="R75">
        <v>12923</v>
      </c>
      <c r="S75">
        <v>280</v>
      </c>
      <c r="T75">
        <v>58</v>
      </c>
      <c r="U75">
        <v>61</v>
      </c>
      <c r="V75">
        <v>33</v>
      </c>
      <c r="W75">
        <v>335</v>
      </c>
      <c r="X75">
        <v>13</v>
      </c>
      <c r="Y75">
        <f>SUM(social_media_performance_[[#This Row],[Likes]:[Link_Clicks]])</f>
        <v>767</v>
      </c>
      <c r="Z75" t="str">
        <f>IF(social_media_performance_[[#This Row],[Engagement]]&gt;AVERAGE(Y:Y)*5,"Viral","Normal")</f>
        <v>Normal</v>
      </c>
      <c r="AA75">
        <f t="shared" si="3"/>
        <v>2025</v>
      </c>
      <c r="AB75">
        <f t="shared" si="4"/>
        <v>5</v>
      </c>
      <c r="AC75" t="str">
        <f t="shared" si="5"/>
        <v>May</v>
      </c>
    </row>
    <row r="76" spans="1:29" x14ac:dyDescent="0.35">
      <c r="A76" t="s">
        <v>113</v>
      </c>
      <c r="B76" s="1">
        <v>45782</v>
      </c>
      <c r="C76" s="2">
        <v>0.47986111111111113</v>
      </c>
      <c r="D76" t="s">
        <v>25</v>
      </c>
      <c r="E76" t="s">
        <v>48</v>
      </c>
      <c r="F76" t="s">
        <v>42</v>
      </c>
      <c r="G76" t="s">
        <v>28</v>
      </c>
      <c r="H76" t="s">
        <v>29</v>
      </c>
      <c r="I76" t="s">
        <v>29</v>
      </c>
      <c r="J76">
        <v>5</v>
      </c>
      <c r="K76">
        <v>0</v>
      </c>
      <c r="L76">
        <v>1</v>
      </c>
      <c r="M76">
        <v>425</v>
      </c>
      <c r="N76">
        <v>69</v>
      </c>
      <c r="O76">
        <v>0</v>
      </c>
      <c r="P76">
        <v>21596</v>
      </c>
      <c r="Q76">
        <v>1.1200000000000001</v>
      </c>
      <c r="R76">
        <v>24247</v>
      </c>
      <c r="S76">
        <v>247</v>
      </c>
      <c r="T76">
        <v>51</v>
      </c>
      <c r="U76">
        <v>86</v>
      </c>
      <c r="V76">
        <v>18</v>
      </c>
      <c r="W76">
        <v>0</v>
      </c>
      <c r="X76">
        <v>13</v>
      </c>
      <c r="Y76">
        <f>SUM(social_media_performance_[[#This Row],[Likes]:[Link_Clicks]])</f>
        <v>402</v>
      </c>
      <c r="Z76" t="str">
        <f>IF(social_media_performance_[[#This Row],[Engagement]]&gt;AVERAGE(Y:Y)*5,"Viral","Normal")</f>
        <v>Normal</v>
      </c>
      <c r="AA76">
        <f t="shared" si="3"/>
        <v>2025</v>
      </c>
      <c r="AB76">
        <f t="shared" si="4"/>
        <v>5</v>
      </c>
      <c r="AC76" t="str">
        <f t="shared" si="5"/>
        <v>May</v>
      </c>
    </row>
    <row r="77" spans="1:29" x14ac:dyDescent="0.35">
      <c r="A77" t="s">
        <v>114</v>
      </c>
      <c r="B77" s="1">
        <v>45782</v>
      </c>
      <c r="C77" s="2">
        <v>0.58125000000000004</v>
      </c>
      <c r="D77" t="s">
        <v>25</v>
      </c>
      <c r="E77" t="s">
        <v>48</v>
      </c>
      <c r="F77" t="s">
        <v>42</v>
      </c>
      <c r="G77" t="s">
        <v>28</v>
      </c>
      <c r="H77" t="s">
        <v>29</v>
      </c>
      <c r="I77" t="s">
        <v>29</v>
      </c>
      <c r="J77">
        <v>4</v>
      </c>
      <c r="K77">
        <v>0</v>
      </c>
      <c r="L77">
        <v>1</v>
      </c>
      <c r="M77">
        <v>379</v>
      </c>
      <c r="N77">
        <v>46</v>
      </c>
      <c r="O77">
        <v>0</v>
      </c>
      <c r="P77">
        <v>7113</v>
      </c>
      <c r="Q77">
        <v>1</v>
      </c>
      <c r="R77">
        <v>7113</v>
      </c>
      <c r="S77">
        <v>44</v>
      </c>
      <c r="T77">
        <v>12</v>
      </c>
      <c r="U77">
        <v>15</v>
      </c>
      <c r="V77">
        <v>3</v>
      </c>
      <c r="W77">
        <v>0</v>
      </c>
      <c r="X77">
        <v>12</v>
      </c>
      <c r="Y77">
        <f>SUM(social_media_performance_[[#This Row],[Likes]:[Link_Clicks]])</f>
        <v>74</v>
      </c>
      <c r="Z77" t="str">
        <f>IF(social_media_performance_[[#This Row],[Engagement]]&gt;AVERAGE(Y:Y)*5,"Viral","Normal")</f>
        <v>Normal</v>
      </c>
      <c r="AA77">
        <f t="shared" si="3"/>
        <v>2025</v>
      </c>
      <c r="AB77">
        <f t="shared" si="4"/>
        <v>5</v>
      </c>
      <c r="AC77" t="str">
        <f t="shared" si="5"/>
        <v>May</v>
      </c>
    </row>
    <row r="78" spans="1:29" x14ac:dyDescent="0.35">
      <c r="A78" t="s">
        <v>115</v>
      </c>
      <c r="B78" s="1">
        <v>45783</v>
      </c>
      <c r="C78" s="2">
        <v>0.49305555555555558</v>
      </c>
      <c r="D78" t="s">
        <v>25</v>
      </c>
      <c r="E78" t="s">
        <v>48</v>
      </c>
      <c r="F78" t="s">
        <v>45</v>
      </c>
      <c r="G78" t="s">
        <v>28</v>
      </c>
      <c r="H78" t="s">
        <v>29</v>
      </c>
      <c r="I78" t="s">
        <v>29</v>
      </c>
      <c r="J78">
        <v>6</v>
      </c>
      <c r="K78">
        <v>161</v>
      </c>
      <c r="L78">
        <v>1</v>
      </c>
      <c r="M78">
        <v>69</v>
      </c>
      <c r="N78">
        <v>175</v>
      </c>
      <c r="O78">
        <v>0</v>
      </c>
      <c r="P78">
        <v>12223</v>
      </c>
      <c r="Q78">
        <v>1</v>
      </c>
      <c r="R78">
        <v>12223</v>
      </c>
      <c r="S78">
        <v>156</v>
      </c>
      <c r="T78">
        <v>37</v>
      </c>
      <c r="U78">
        <v>53</v>
      </c>
      <c r="V78">
        <v>11</v>
      </c>
      <c r="W78">
        <v>0</v>
      </c>
      <c r="X78">
        <v>7</v>
      </c>
      <c r="Y78">
        <f>SUM(social_media_performance_[[#This Row],[Likes]:[Link_Clicks]])</f>
        <v>257</v>
      </c>
      <c r="Z78" t="str">
        <f>IF(social_media_performance_[[#This Row],[Engagement]]&gt;AVERAGE(Y:Y)*5,"Viral","Normal")</f>
        <v>Normal</v>
      </c>
      <c r="AA78">
        <f t="shared" si="3"/>
        <v>2025</v>
      </c>
      <c r="AB78">
        <f t="shared" si="4"/>
        <v>5</v>
      </c>
      <c r="AC78" t="str">
        <f t="shared" si="5"/>
        <v>May</v>
      </c>
    </row>
    <row r="79" spans="1:29" x14ac:dyDescent="0.35">
      <c r="A79" t="s">
        <v>116</v>
      </c>
      <c r="B79" s="1">
        <v>45783</v>
      </c>
      <c r="C79" s="2">
        <v>0.54027777777777775</v>
      </c>
      <c r="D79" t="s">
        <v>25</v>
      </c>
      <c r="E79" t="s">
        <v>48</v>
      </c>
      <c r="F79" t="s">
        <v>42</v>
      </c>
      <c r="G79" t="s">
        <v>28</v>
      </c>
      <c r="H79" t="s">
        <v>36</v>
      </c>
      <c r="I79" t="s">
        <v>36</v>
      </c>
      <c r="J79">
        <v>3</v>
      </c>
      <c r="K79">
        <v>0</v>
      </c>
      <c r="L79">
        <v>1</v>
      </c>
      <c r="M79">
        <v>206</v>
      </c>
      <c r="N79">
        <v>88</v>
      </c>
      <c r="O79">
        <v>184</v>
      </c>
      <c r="P79">
        <v>27483</v>
      </c>
      <c r="Q79">
        <v>1.61</v>
      </c>
      <c r="R79">
        <v>44304</v>
      </c>
      <c r="S79">
        <v>169</v>
      </c>
      <c r="T79">
        <v>43</v>
      </c>
      <c r="U79">
        <v>54</v>
      </c>
      <c r="V79">
        <v>13</v>
      </c>
      <c r="W79">
        <v>843</v>
      </c>
      <c r="X79">
        <v>7</v>
      </c>
      <c r="Y79">
        <f>SUM(social_media_performance_[[#This Row],[Likes]:[Link_Clicks]])</f>
        <v>1122</v>
      </c>
      <c r="Z79" t="str">
        <f>IF(social_media_performance_[[#This Row],[Engagement]]&gt;AVERAGE(Y:Y)*5,"Viral","Normal")</f>
        <v>Normal</v>
      </c>
      <c r="AA79">
        <f t="shared" si="3"/>
        <v>2025</v>
      </c>
      <c r="AB79">
        <f t="shared" si="4"/>
        <v>5</v>
      </c>
      <c r="AC79" t="str">
        <f t="shared" si="5"/>
        <v>May</v>
      </c>
    </row>
    <row r="80" spans="1:29" x14ac:dyDescent="0.35">
      <c r="A80" t="s">
        <v>117</v>
      </c>
      <c r="B80" s="1">
        <v>45783</v>
      </c>
      <c r="C80" s="2">
        <v>0.80555555555555558</v>
      </c>
      <c r="D80" t="s">
        <v>35</v>
      </c>
      <c r="E80" t="s">
        <v>32</v>
      </c>
      <c r="F80" t="s">
        <v>45</v>
      </c>
      <c r="G80" t="s">
        <v>28</v>
      </c>
      <c r="H80" t="s">
        <v>29</v>
      </c>
      <c r="I80" t="s">
        <v>36</v>
      </c>
      <c r="J80">
        <v>5</v>
      </c>
      <c r="K80">
        <v>52</v>
      </c>
      <c r="L80">
        <v>1</v>
      </c>
      <c r="M80">
        <v>148</v>
      </c>
      <c r="N80">
        <v>269</v>
      </c>
      <c r="O80">
        <v>0</v>
      </c>
      <c r="P80">
        <v>10628</v>
      </c>
      <c r="Q80">
        <v>1.2</v>
      </c>
      <c r="R80">
        <v>12717</v>
      </c>
      <c r="S80">
        <v>593</v>
      </c>
      <c r="T80">
        <v>111</v>
      </c>
      <c r="U80">
        <v>150</v>
      </c>
      <c r="V80">
        <v>73</v>
      </c>
      <c r="W80">
        <v>368</v>
      </c>
      <c r="X80">
        <v>18</v>
      </c>
      <c r="Y80">
        <f>SUM(social_media_performance_[[#This Row],[Likes]:[Link_Clicks]])</f>
        <v>1295</v>
      </c>
      <c r="Z80" t="str">
        <f>IF(social_media_performance_[[#This Row],[Engagement]]&gt;AVERAGE(Y:Y)*5,"Viral","Normal")</f>
        <v>Normal</v>
      </c>
      <c r="AA80">
        <f t="shared" si="3"/>
        <v>2025</v>
      </c>
      <c r="AB80">
        <f t="shared" si="4"/>
        <v>5</v>
      </c>
      <c r="AC80" t="str">
        <f t="shared" si="5"/>
        <v>May</v>
      </c>
    </row>
    <row r="81" spans="1:29" x14ac:dyDescent="0.35">
      <c r="A81" t="s">
        <v>118</v>
      </c>
      <c r="B81" s="1">
        <v>45784</v>
      </c>
      <c r="C81" s="2">
        <v>0.52847222222222223</v>
      </c>
      <c r="D81" t="s">
        <v>25</v>
      </c>
      <c r="E81" t="s">
        <v>48</v>
      </c>
      <c r="F81" t="s">
        <v>45</v>
      </c>
      <c r="G81" t="s">
        <v>28</v>
      </c>
      <c r="H81" t="s">
        <v>29</v>
      </c>
      <c r="I81" t="s">
        <v>36</v>
      </c>
      <c r="J81">
        <v>5</v>
      </c>
      <c r="K81">
        <v>176</v>
      </c>
      <c r="L81">
        <v>1</v>
      </c>
      <c r="M81">
        <v>199</v>
      </c>
      <c r="N81">
        <v>142</v>
      </c>
      <c r="O81">
        <v>0</v>
      </c>
      <c r="P81">
        <v>6070</v>
      </c>
      <c r="Q81">
        <v>1</v>
      </c>
      <c r="R81">
        <v>6070</v>
      </c>
      <c r="S81">
        <v>69</v>
      </c>
      <c r="T81">
        <v>19</v>
      </c>
      <c r="U81">
        <v>22</v>
      </c>
      <c r="V81">
        <v>6</v>
      </c>
      <c r="W81">
        <v>163</v>
      </c>
      <c r="X81">
        <v>1</v>
      </c>
      <c r="Y81">
        <f>SUM(social_media_performance_[[#This Row],[Likes]:[Link_Clicks]])</f>
        <v>279</v>
      </c>
      <c r="Z81" t="str">
        <f>IF(social_media_performance_[[#This Row],[Engagement]]&gt;AVERAGE(Y:Y)*5,"Viral","Normal")</f>
        <v>Normal</v>
      </c>
      <c r="AA81">
        <f t="shared" si="3"/>
        <v>2025</v>
      </c>
      <c r="AB81">
        <f t="shared" si="4"/>
        <v>5</v>
      </c>
      <c r="AC81" t="str">
        <f t="shared" si="5"/>
        <v>May</v>
      </c>
    </row>
    <row r="82" spans="1:29" x14ac:dyDescent="0.35">
      <c r="A82" t="s">
        <v>119</v>
      </c>
      <c r="B82" s="1">
        <v>45785</v>
      </c>
      <c r="C82" s="2">
        <v>0.57916666666666672</v>
      </c>
      <c r="D82" t="s">
        <v>25</v>
      </c>
      <c r="E82" t="s">
        <v>39</v>
      </c>
      <c r="F82" t="s">
        <v>45</v>
      </c>
      <c r="G82" t="s">
        <v>28</v>
      </c>
      <c r="H82" t="s">
        <v>36</v>
      </c>
      <c r="I82" t="s">
        <v>29</v>
      </c>
      <c r="J82">
        <v>4</v>
      </c>
      <c r="K82">
        <v>127</v>
      </c>
      <c r="L82">
        <v>1</v>
      </c>
      <c r="M82">
        <v>180</v>
      </c>
      <c r="N82">
        <v>180</v>
      </c>
      <c r="O82">
        <v>408</v>
      </c>
      <c r="P82">
        <v>89377</v>
      </c>
      <c r="Q82">
        <v>1.45</v>
      </c>
      <c r="R82">
        <v>129618</v>
      </c>
      <c r="S82">
        <v>990</v>
      </c>
      <c r="T82">
        <v>358</v>
      </c>
      <c r="U82">
        <v>476</v>
      </c>
      <c r="V82">
        <v>0</v>
      </c>
      <c r="W82">
        <v>0</v>
      </c>
      <c r="X82">
        <v>22</v>
      </c>
      <c r="Y82">
        <f>SUM(social_media_performance_[[#This Row],[Likes]:[Link_Clicks]])</f>
        <v>1824</v>
      </c>
      <c r="Z82" t="str">
        <f>IF(social_media_performance_[[#This Row],[Engagement]]&gt;AVERAGE(Y:Y)*5,"Viral","Normal")</f>
        <v>Normal</v>
      </c>
      <c r="AA82">
        <f t="shared" si="3"/>
        <v>2025</v>
      </c>
      <c r="AB82">
        <f t="shared" si="4"/>
        <v>5</v>
      </c>
      <c r="AC82" t="str">
        <f t="shared" si="5"/>
        <v>May</v>
      </c>
    </row>
    <row r="83" spans="1:29" x14ac:dyDescent="0.35">
      <c r="A83" t="s">
        <v>120</v>
      </c>
      <c r="B83" s="1">
        <v>45785</v>
      </c>
      <c r="C83" s="2">
        <v>0.92847222222222225</v>
      </c>
      <c r="D83" t="s">
        <v>35</v>
      </c>
      <c r="E83" t="s">
        <v>32</v>
      </c>
      <c r="F83" t="s">
        <v>45</v>
      </c>
      <c r="G83" t="s">
        <v>28</v>
      </c>
      <c r="H83" t="s">
        <v>36</v>
      </c>
      <c r="I83" t="s">
        <v>29</v>
      </c>
      <c r="J83">
        <v>9</v>
      </c>
      <c r="K83">
        <v>38</v>
      </c>
      <c r="L83">
        <v>1</v>
      </c>
      <c r="M83">
        <v>53</v>
      </c>
      <c r="N83">
        <v>251</v>
      </c>
      <c r="O83">
        <v>303</v>
      </c>
      <c r="P83">
        <v>13051</v>
      </c>
      <c r="Q83">
        <v>1.93</v>
      </c>
      <c r="R83">
        <v>25202</v>
      </c>
      <c r="S83">
        <v>934</v>
      </c>
      <c r="T83">
        <v>180</v>
      </c>
      <c r="U83">
        <v>221</v>
      </c>
      <c r="V83">
        <v>107</v>
      </c>
      <c r="W83">
        <v>0</v>
      </c>
      <c r="X83">
        <v>22</v>
      </c>
      <c r="Y83">
        <f>SUM(social_media_performance_[[#This Row],[Likes]:[Link_Clicks]])</f>
        <v>1442</v>
      </c>
      <c r="Z83" t="str">
        <f>IF(social_media_performance_[[#This Row],[Engagement]]&gt;AVERAGE(Y:Y)*5,"Viral","Normal")</f>
        <v>Normal</v>
      </c>
      <c r="AA83">
        <f t="shared" si="3"/>
        <v>2025</v>
      </c>
      <c r="AB83">
        <f t="shared" si="4"/>
        <v>5</v>
      </c>
      <c r="AC83" t="str">
        <f t="shared" si="5"/>
        <v>May</v>
      </c>
    </row>
    <row r="84" spans="1:29" x14ac:dyDescent="0.35">
      <c r="A84" t="s">
        <v>121</v>
      </c>
      <c r="B84" s="1">
        <v>45786</v>
      </c>
      <c r="C84" s="2">
        <v>0.875</v>
      </c>
      <c r="D84" t="s">
        <v>35</v>
      </c>
      <c r="E84" t="s">
        <v>26</v>
      </c>
      <c r="F84" t="s">
        <v>45</v>
      </c>
      <c r="G84" t="s">
        <v>28</v>
      </c>
      <c r="H84" t="s">
        <v>29</v>
      </c>
      <c r="I84" t="s">
        <v>36</v>
      </c>
      <c r="J84">
        <v>8</v>
      </c>
      <c r="K84">
        <v>32</v>
      </c>
      <c r="L84">
        <v>1</v>
      </c>
      <c r="M84">
        <v>191</v>
      </c>
      <c r="N84">
        <v>150</v>
      </c>
      <c r="O84">
        <v>0</v>
      </c>
      <c r="P84">
        <v>39397</v>
      </c>
      <c r="Q84">
        <v>1.31</v>
      </c>
      <c r="R84">
        <v>51537</v>
      </c>
      <c r="S84">
        <v>3988</v>
      </c>
      <c r="T84">
        <v>568</v>
      </c>
      <c r="U84">
        <v>1230</v>
      </c>
      <c r="V84">
        <v>113</v>
      </c>
      <c r="W84">
        <v>1099</v>
      </c>
      <c r="X84">
        <v>109</v>
      </c>
      <c r="Y84">
        <f>SUM(social_media_performance_[[#This Row],[Likes]:[Link_Clicks]])</f>
        <v>6998</v>
      </c>
      <c r="Z84" t="str">
        <f>IF(social_media_performance_[[#This Row],[Engagement]]&gt;AVERAGE(Y:Y)*5,"Viral","Normal")</f>
        <v>Normal</v>
      </c>
      <c r="AA84">
        <f t="shared" si="3"/>
        <v>2025</v>
      </c>
      <c r="AB84">
        <f t="shared" si="4"/>
        <v>5</v>
      </c>
      <c r="AC84" t="str">
        <f t="shared" si="5"/>
        <v>May</v>
      </c>
    </row>
    <row r="85" spans="1:29" x14ac:dyDescent="0.35">
      <c r="A85" t="s">
        <v>122</v>
      </c>
      <c r="B85" s="1">
        <v>45786</v>
      </c>
      <c r="C85" s="2">
        <v>0.93263888888888891</v>
      </c>
      <c r="D85" t="s">
        <v>35</v>
      </c>
      <c r="E85" t="s">
        <v>48</v>
      </c>
      <c r="F85" t="s">
        <v>27</v>
      </c>
      <c r="G85" t="s">
        <v>28</v>
      </c>
      <c r="H85" t="s">
        <v>29</v>
      </c>
      <c r="I85" t="s">
        <v>29</v>
      </c>
      <c r="J85">
        <v>5</v>
      </c>
      <c r="K85">
        <v>0</v>
      </c>
      <c r="L85">
        <v>1</v>
      </c>
      <c r="M85">
        <v>100</v>
      </c>
      <c r="N85">
        <v>127</v>
      </c>
      <c r="O85">
        <v>0</v>
      </c>
      <c r="P85">
        <v>8825</v>
      </c>
      <c r="Q85">
        <v>1.2</v>
      </c>
      <c r="R85">
        <v>10571</v>
      </c>
      <c r="S85">
        <v>137</v>
      </c>
      <c r="T85">
        <v>37</v>
      </c>
      <c r="U85">
        <v>49</v>
      </c>
      <c r="V85">
        <v>13</v>
      </c>
      <c r="W85">
        <v>0</v>
      </c>
      <c r="X85">
        <v>18</v>
      </c>
      <c r="Y85">
        <f>SUM(social_media_performance_[[#This Row],[Likes]:[Link_Clicks]])</f>
        <v>236</v>
      </c>
      <c r="Z85" t="str">
        <f>IF(social_media_performance_[[#This Row],[Engagement]]&gt;AVERAGE(Y:Y)*5,"Viral","Normal")</f>
        <v>Normal</v>
      </c>
      <c r="AA85">
        <f t="shared" si="3"/>
        <v>2025</v>
      </c>
      <c r="AB85">
        <f t="shared" si="4"/>
        <v>5</v>
      </c>
      <c r="AC85" t="str">
        <f t="shared" si="5"/>
        <v>May</v>
      </c>
    </row>
    <row r="86" spans="1:29" x14ac:dyDescent="0.35">
      <c r="A86" t="s">
        <v>123</v>
      </c>
      <c r="B86" s="1">
        <v>45789</v>
      </c>
      <c r="C86" s="2">
        <v>0.92708333333333337</v>
      </c>
      <c r="D86" t="s">
        <v>35</v>
      </c>
      <c r="E86" t="s">
        <v>32</v>
      </c>
      <c r="F86" t="s">
        <v>45</v>
      </c>
      <c r="G86" t="s">
        <v>28</v>
      </c>
      <c r="H86" t="s">
        <v>29</v>
      </c>
      <c r="I86" t="s">
        <v>36</v>
      </c>
      <c r="J86">
        <v>7</v>
      </c>
      <c r="K86">
        <v>63</v>
      </c>
      <c r="L86">
        <v>1</v>
      </c>
      <c r="M86">
        <v>56</v>
      </c>
      <c r="N86">
        <v>284</v>
      </c>
      <c r="O86">
        <v>0</v>
      </c>
      <c r="P86">
        <v>13690</v>
      </c>
      <c r="Q86">
        <v>1.08</v>
      </c>
      <c r="R86">
        <v>14787</v>
      </c>
      <c r="S86">
        <v>530</v>
      </c>
      <c r="T86">
        <v>82</v>
      </c>
      <c r="U86">
        <v>130</v>
      </c>
      <c r="V86">
        <v>70</v>
      </c>
      <c r="W86">
        <v>265</v>
      </c>
      <c r="X86">
        <v>33</v>
      </c>
      <c r="Y86">
        <f>SUM(social_media_performance_[[#This Row],[Likes]:[Link_Clicks]])</f>
        <v>1077</v>
      </c>
      <c r="Z86" t="str">
        <f>IF(social_media_performance_[[#This Row],[Engagement]]&gt;AVERAGE(Y:Y)*5,"Viral","Normal")</f>
        <v>Normal</v>
      </c>
      <c r="AA86">
        <f t="shared" si="3"/>
        <v>2025</v>
      </c>
      <c r="AB86">
        <f t="shared" si="4"/>
        <v>5</v>
      </c>
      <c r="AC86" t="str">
        <f t="shared" si="5"/>
        <v>May</v>
      </c>
    </row>
    <row r="87" spans="1:29" x14ac:dyDescent="0.35">
      <c r="A87" t="s">
        <v>124</v>
      </c>
      <c r="B87" s="1">
        <v>45791</v>
      </c>
      <c r="C87" s="2">
        <v>0.35972222222222222</v>
      </c>
      <c r="D87" t="s">
        <v>31</v>
      </c>
      <c r="E87" t="s">
        <v>26</v>
      </c>
      <c r="F87" t="s">
        <v>45</v>
      </c>
      <c r="G87" t="s">
        <v>28</v>
      </c>
      <c r="H87" t="s">
        <v>36</v>
      </c>
      <c r="I87" t="s">
        <v>29</v>
      </c>
      <c r="J87">
        <v>8</v>
      </c>
      <c r="K87">
        <v>24</v>
      </c>
      <c r="L87">
        <v>1</v>
      </c>
      <c r="M87">
        <v>64</v>
      </c>
      <c r="N87">
        <v>180</v>
      </c>
      <c r="O87">
        <v>352</v>
      </c>
      <c r="P87">
        <v>36547</v>
      </c>
      <c r="Q87">
        <v>1.67</v>
      </c>
      <c r="R87">
        <v>60911</v>
      </c>
      <c r="S87">
        <v>6204</v>
      </c>
      <c r="T87">
        <v>859</v>
      </c>
      <c r="U87">
        <v>1907</v>
      </c>
      <c r="V87">
        <v>204</v>
      </c>
      <c r="W87">
        <v>0</v>
      </c>
      <c r="X87">
        <v>50</v>
      </c>
      <c r="Y87">
        <f>SUM(social_media_performance_[[#This Row],[Likes]:[Link_Clicks]])</f>
        <v>9174</v>
      </c>
      <c r="Z87" t="str">
        <f>IF(social_media_performance_[[#This Row],[Engagement]]&gt;AVERAGE(Y:Y)*5,"Viral","Normal")</f>
        <v>Normal</v>
      </c>
      <c r="AA87">
        <f t="shared" si="3"/>
        <v>2025</v>
      </c>
      <c r="AB87">
        <f t="shared" si="4"/>
        <v>5</v>
      </c>
      <c r="AC87" t="str">
        <f t="shared" si="5"/>
        <v>May</v>
      </c>
    </row>
    <row r="88" spans="1:29" x14ac:dyDescent="0.35">
      <c r="A88" t="s">
        <v>125</v>
      </c>
      <c r="B88" s="1">
        <v>45791</v>
      </c>
      <c r="C88" s="2">
        <v>0.8930555555555556</v>
      </c>
      <c r="D88" t="s">
        <v>35</v>
      </c>
      <c r="E88" t="s">
        <v>39</v>
      </c>
      <c r="F88" t="s">
        <v>33</v>
      </c>
      <c r="G88" t="s">
        <v>28</v>
      </c>
      <c r="H88" t="s">
        <v>29</v>
      </c>
      <c r="I88" t="s">
        <v>36</v>
      </c>
      <c r="J88">
        <v>2</v>
      </c>
      <c r="K88">
        <v>0</v>
      </c>
      <c r="L88">
        <v>8</v>
      </c>
      <c r="M88">
        <v>158</v>
      </c>
      <c r="N88">
        <v>166</v>
      </c>
      <c r="O88">
        <v>0</v>
      </c>
      <c r="P88">
        <v>6149</v>
      </c>
      <c r="Q88">
        <v>1.1499999999999999</v>
      </c>
      <c r="R88">
        <v>7042</v>
      </c>
      <c r="S88">
        <v>127</v>
      </c>
      <c r="T88">
        <v>50</v>
      </c>
      <c r="U88">
        <v>56</v>
      </c>
      <c r="V88">
        <v>0</v>
      </c>
      <c r="W88">
        <v>190</v>
      </c>
      <c r="X88">
        <v>5</v>
      </c>
      <c r="Y88">
        <f>SUM(social_media_performance_[[#This Row],[Likes]:[Link_Clicks]])</f>
        <v>423</v>
      </c>
      <c r="Z88" t="str">
        <f>IF(social_media_performance_[[#This Row],[Engagement]]&gt;AVERAGE(Y:Y)*5,"Viral","Normal")</f>
        <v>Normal</v>
      </c>
      <c r="AA88">
        <f t="shared" si="3"/>
        <v>2025</v>
      </c>
      <c r="AB88">
        <f t="shared" si="4"/>
        <v>5</v>
      </c>
      <c r="AC88" t="str">
        <f t="shared" si="5"/>
        <v>May</v>
      </c>
    </row>
    <row r="89" spans="1:29" x14ac:dyDescent="0.35">
      <c r="A89" t="s">
        <v>126</v>
      </c>
      <c r="B89" s="1">
        <v>45792</v>
      </c>
      <c r="C89" s="2">
        <v>0.3125</v>
      </c>
      <c r="D89" t="s">
        <v>31</v>
      </c>
      <c r="E89" t="s">
        <v>39</v>
      </c>
      <c r="F89" t="s">
        <v>42</v>
      </c>
      <c r="G89" t="s">
        <v>28</v>
      </c>
      <c r="H89" t="s">
        <v>29</v>
      </c>
      <c r="I89" t="s">
        <v>29</v>
      </c>
      <c r="J89">
        <v>2</v>
      </c>
      <c r="K89">
        <v>0</v>
      </c>
      <c r="L89">
        <v>1</v>
      </c>
      <c r="M89">
        <v>346</v>
      </c>
      <c r="N89">
        <v>95</v>
      </c>
      <c r="O89">
        <v>0</v>
      </c>
      <c r="P89">
        <v>7044</v>
      </c>
      <c r="Q89">
        <v>1.04</v>
      </c>
      <c r="R89">
        <v>7300</v>
      </c>
      <c r="S89">
        <v>144</v>
      </c>
      <c r="T89">
        <v>56</v>
      </c>
      <c r="U89">
        <v>70</v>
      </c>
      <c r="V89">
        <v>0</v>
      </c>
      <c r="W89">
        <v>0</v>
      </c>
      <c r="X89">
        <v>6</v>
      </c>
      <c r="Y89">
        <f>SUM(social_media_performance_[[#This Row],[Likes]:[Link_Clicks]])</f>
        <v>270</v>
      </c>
      <c r="Z89" t="str">
        <f>IF(social_media_performance_[[#This Row],[Engagement]]&gt;AVERAGE(Y:Y)*5,"Viral","Normal")</f>
        <v>Normal</v>
      </c>
      <c r="AA89">
        <f t="shared" si="3"/>
        <v>2025</v>
      </c>
      <c r="AB89">
        <f t="shared" si="4"/>
        <v>5</v>
      </c>
      <c r="AC89" t="str">
        <f t="shared" si="5"/>
        <v>May</v>
      </c>
    </row>
    <row r="90" spans="1:29" x14ac:dyDescent="0.35">
      <c r="A90" t="s">
        <v>127</v>
      </c>
      <c r="B90" s="1">
        <v>45793</v>
      </c>
      <c r="C90" s="2">
        <v>0.63263888888888886</v>
      </c>
      <c r="D90" t="s">
        <v>38</v>
      </c>
      <c r="E90" t="s">
        <v>26</v>
      </c>
      <c r="F90" t="s">
        <v>45</v>
      </c>
      <c r="G90" t="s">
        <v>28</v>
      </c>
      <c r="H90" t="s">
        <v>29</v>
      </c>
      <c r="I90" t="s">
        <v>29</v>
      </c>
      <c r="J90">
        <v>7</v>
      </c>
      <c r="K90">
        <v>35</v>
      </c>
      <c r="L90">
        <v>1</v>
      </c>
      <c r="M90">
        <v>174</v>
      </c>
      <c r="N90">
        <v>202</v>
      </c>
      <c r="O90">
        <v>0</v>
      </c>
      <c r="P90">
        <v>23032</v>
      </c>
      <c r="Q90">
        <v>1.0900000000000001</v>
      </c>
      <c r="R90">
        <v>25121</v>
      </c>
      <c r="S90">
        <v>2312</v>
      </c>
      <c r="T90">
        <v>319</v>
      </c>
      <c r="U90">
        <v>587</v>
      </c>
      <c r="V90">
        <v>66</v>
      </c>
      <c r="W90">
        <v>0</v>
      </c>
      <c r="X90">
        <v>36</v>
      </c>
      <c r="Y90">
        <f>SUM(social_media_performance_[[#This Row],[Likes]:[Link_Clicks]])</f>
        <v>3284</v>
      </c>
      <c r="Z90" t="str">
        <f>IF(social_media_performance_[[#This Row],[Engagement]]&gt;AVERAGE(Y:Y)*5,"Viral","Normal")</f>
        <v>Normal</v>
      </c>
      <c r="AA90">
        <f t="shared" si="3"/>
        <v>2025</v>
      </c>
      <c r="AB90">
        <f t="shared" si="4"/>
        <v>5</v>
      </c>
      <c r="AC90" t="str">
        <f t="shared" si="5"/>
        <v>May</v>
      </c>
    </row>
    <row r="91" spans="1:29" x14ac:dyDescent="0.35">
      <c r="A91" t="s">
        <v>128</v>
      </c>
      <c r="B91" s="1">
        <v>45793</v>
      </c>
      <c r="C91" s="2">
        <v>0.72499999999999998</v>
      </c>
      <c r="D91" t="s">
        <v>38</v>
      </c>
      <c r="E91" t="s">
        <v>39</v>
      </c>
      <c r="F91" t="s">
        <v>27</v>
      </c>
      <c r="G91" t="s">
        <v>28</v>
      </c>
      <c r="H91" t="s">
        <v>36</v>
      </c>
      <c r="I91" t="s">
        <v>29</v>
      </c>
      <c r="J91">
        <v>3</v>
      </c>
      <c r="K91">
        <v>0</v>
      </c>
      <c r="L91">
        <v>1</v>
      </c>
      <c r="M91">
        <v>225</v>
      </c>
      <c r="N91">
        <v>175</v>
      </c>
      <c r="O91">
        <v>511</v>
      </c>
      <c r="P91">
        <v>36267</v>
      </c>
      <c r="Q91">
        <v>1.52</v>
      </c>
      <c r="R91">
        <v>54959</v>
      </c>
      <c r="S91">
        <v>1268</v>
      </c>
      <c r="T91">
        <v>430</v>
      </c>
      <c r="U91">
        <v>542</v>
      </c>
      <c r="V91">
        <v>0</v>
      </c>
      <c r="W91">
        <v>0</v>
      </c>
      <c r="X91">
        <v>50</v>
      </c>
      <c r="Y91">
        <f>SUM(social_media_performance_[[#This Row],[Likes]:[Link_Clicks]])</f>
        <v>2240</v>
      </c>
      <c r="Z91" t="str">
        <f>IF(social_media_performance_[[#This Row],[Engagement]]&gt;AVERAGE(Y:Y)*5,"Viral","Normal")</f>
        <v>Normal</v>
      </c>
      <c r="AA91">
        <f t="shared" si="3"/>
        <v>2025</v>
      </c>
      <c r="AB91">
        <f t="shared" si="4"/>
        <v>5</v>
      </c>
      <c r="AC91" t="str">
        <f t="shared" si="5"/>
        <v>May</v>
      </c>
    </row>
    <row r="92" spans="1:29" x14ac:dyDescent="0.35">
      <c r="A92" t="s">
        <v>129</v>
      </c>
      <c r="B92" s="1">
        <v>45793</v>
      </c>
      <c r="C92" s="2">
        <v>0.84305555555555556</v>
      </c>
      <c r="D92" t="s">
        <v>35</v>
      </c>
      <c r="E92" t="s">
        <v>39</v>
      </c>
      <c r="F92" t="s">
        <v>45</v>
      </c>
      <c r="G92" t="s">
        <v>28</v>
      </c>
      <c r="H92" t="s">
        <v>36</v>
      </c>
      <c r="I92" t="s">
        <v>29</v>
      </c>
      <c r="J92">
        <v>4</v>
      </c>
      <c r="K92">
        <v>148</v>
      </c>
      <c r="L92">
        <v>1</v>
      </c>
      <c r="M92">
        <v>137</v>
      </c>
      <c r="N92">
        <v>111</v>
      </c>
      <c r="O92">
        <v>243</v>
      </c>
      <c r="P92">
        <v>18449</v>
      </c>
      <c r="Q92">
        <v>1.82</v>
      </c>
      <c r="R92">
        <v>33515</v>
      </c>
      <c r="S92">
        <v>507</v>
      </c>
      <c r="T92">
        <v>192</v>
      </c>
      <c r="U92">
        <v>249</v>
      </c>
      <c r="V92">
        <v>0</v>
      </c>
      <c r="W92">
        <v>0</v>
      </c>
      <c r="X92">
        <v>8</v>
      </c>
      <c r="Y92">
        <f>SUM(social_media_performance_[[#This Row],[Likes]:[Link_Clicks]])</f>
        <v>948</v>
      </c>
      <c r="Z92" t="str">
        <f>IF(social_media_performance_[[#This Row],[Engagement]]&gt;AVERAGE(Y:Y)*5,"Viral","Normal")</f>
        <v>Normal</v>
      </c>
      <c r="AA92">
        <f t="shared" si="3"/>
        <v>2025</v>
      </c>
      <c r="AB92">
        <f t="shared" si="4"/>
        <v>5</v>
      </c>
      <c r="AC92" t="str">
        <f t="shared" si="5"/>
        <v>May</v>
      </c>
    </row>
    <row r="93" spans="1:29" x14ac:dyDescent="0.35">
      <c r="A93" t="s">
        <v>130</v>
      </c>
      <c r="B93" s="1">
        <v>45794</v>
      </c>
      <c r="C93" s="2">
        <v>0.44236111111111109</v>
      </c>
      <c r="D93" t="s">
        <v>31</v>
      </c>
      <c r="E93" t="s">
        <v>26</v>
      </c>
      <c r="F93" t="s">
        <v>45</v>
      </c>
      <c r="G93" t="s">
        <v>28</v>
      </c>
      <c r="H93" t="s">
        <v>29</v>
      </c>
      <c r="I93" t="s">
        <v>36</v>
      </c>
      <c r="J93">
        <v>6</v>
      </c>
      <c r="K93">
        <v>15</v>
      </c>
      <c r="L93">
        <v>1</v>
      </c>
      <c r="M93">
        <v>86</v>
      </c>
      <c r="N93">
        <v>344</v>
      </c>
      <c r="O93">
        <v>0</v>
      </c>
      <c r="P93">
        <v>29198</v>
      </c>
      <c r="Q93">
        <v>1.1299999999999999</v>
      </c>
      <c r="R93">
        <v>32908</v>
      </c>
      <c r="S93">
        <v>3977</v>
      </c>
      <c r="T93">
        <v>673</v>
      </c>
      <c r="U93">
        <v>1039</v>
      </c>
      <c r="V93">
        <v>128</v>
      </c>
      <c r="W93">
        <v>772</v>
      </c>
      <c r="X93">
        <v>29</v>
      </c>
      <c r="Y93">
        <f>SUM(social_media_performance_[[#This Row],[Likes]:[Link_Clicks]])</f>
        <v>6589</v>
      </c>
      <c r="Z93" t="str">
        <f>IF(social_media_performance_[[#This Row],[Engagement]]&gt;AVERAGE(Y:Y)*5,"Viral","Normal")</f>
        <v>Normal</v>
      </c>
      <c r="AA93">
        <f t="shared" si="3"/>
        <v>2025</v>
      </c>
      <c r="AB93">
        <f t="shared" si="4"/>
        <v>5</v>
      </c>
      <c r="AC93" t="str">
        <f t="shared" si="5"/>
        <v>May</v>
      </c>
    </row>
    <row r="94" spans="1:29" x14ac:dyDescent="0.35">
      <c r="A94" t="s">
        <v>131</v>
      </c>
      <c r="B94" s="1">
        <v>45794</v>
      </c>
      <c r="C94" s="2">
        <v>0.50347222222222221</v>
      </c>
      <c r="D94" t="s">
        <v>25</v>
      </c>
      <c r="E94" t="s">
        <v>39</v>
      </c>
      <c r="F94" t="s">
        <v>27</v>
      </c>
      <c r="G94" t="s">
        <v>28</v>
      </c>
      <c r="H94" t="s">
        <v>29</v>
      </c>
      <c r="I94" t="s">
        <v>29</v>
      </c>
      <c r="J94">
        <v>2</v>
      </c>
      <c r="K94">
        <v>0</v>
      </c>
      <c r="L94">
        <v>1</v>
      </c>
      <c r="M94">
        <v>186</v>
      </c>
      <c r="N94">
        <v>123</v>
      </c>
      <c r="O94">
        <v>0</v>
      </c>
      <c r="P94">
        <v>8005</v>
      </c>
      <c r="Q94">
        <v>1.18</v>
      </c>
      <c r="R94">
        <v>9427</v>
      </c>
      <c r="S94">
        <v>105</v>
      </c>
      <c r="T94">
        <v>41</v>
      </c>
      <c r="U94">
        <v>48</v>
      </c>
      <c r="V94">
        <v>0</v>
      </c>
      <c r="W94">
        <v>0</v>
      </c>
      <c r="X94">
        <v>12</v>
      </c>
      <c r="Y94">
        <f>SUM(social_media_performance_[[#This Row],[Likes]:[Link_Clicks]])</f>
        <v>194</v>
      </c>
      <c r="Z94" t="str">
        <f>IF(social_media_performance_[[#This Row],[Engagement]]&gt;AVERAGE(Y:Y)*5,"Viral","Normal")</f>
        <v>Normal</v>
      </c>
      <c r="AA94">
        <f t="shared" si="3"/>
        <v>2025</v>
      </c>
      <c r="AB94">
        <f t="shared" si="4"/>
        <v>5</v>
      </c>
      <c r="AC94" t="str">
        <f t="shared" si="5"/>
        <v>May</v>
      </c>
    </row>
    <row r="95" spans="1:29" x14ac:dyDescent="0.35">
      <c r="A95" t="s">
        <v>132</v>
      </c>
      <c r="B95" s="1">
        <v>45794</v>
      </c>
      <c r="C95" s="2">
        <v>0.51111111111111107</v>
      </c>
      <c r="D95" t="s">
        <v>25</v>
      </c>
      <c r="E95" t="s">
        <v>39</v>
      </c>
      <c r="F95" t="s">
        <v>45</v>
      </c>
      <c r="G95" t="s">
        <v>28</v>
      </c>
      <c r="H95" t="s">
        <v>36</v>
      </c>
      <c r="I95" t="s">
        <v>29</v>
      </c>
      <c r="J95">
        <v>1</v>
      </c>
      <c r="K95">
        <v>117</v>
      </c>
      <c r="L95">
        <v>1</v>
      </c>
      <c r="M95">
        <v>71</v>
      </c>
      <c r="N95">
        <v>186</v>
      </c>
      <c r="O95">
        <v>579</v>
      </c>
      <c r="P95">
        <v>12741</v>
      </c>
      <c r="Q95">
        <v>1.45</v>
      </c>
      <c r="R95">
        <v>18490</v>
      </c>
      <c r="S95">
        <v>387</v>
      </c>
      <c r="T95">
        <v>138</v>
      </c>
      <c r="U95">
        <v>187</v>
      </c>
      <c r="V95">
        <v>0</v>
      </c>
      <c r="W95">
        <v>0</v>
      </c>
      <c r="X95">
        <v>15</v>
      </c>
      <c r="Y95">
        <f>SUM(social_media_performance_[[#This Row],[Likes]:[Link_Clicks]])</f>
        <v>712</v>
      </c>
      <c r="Z95" t="str">
        <f>IF(social_media_performance_[[#This Row],[Engagement]]&gt;AVERAGE(Y:Y)*5,"Viral","Normal")</f>
        <v>Normal</v>
      </c>
      <c r="AA95">
        <f t="shared" si="3"/>
        <v>2025</v>
      </c>
      <c r="AB95">
        <f t="shared" si="4"/>
        <v>5</v>
      </c>
      <c r="AC95" t="str">
        <f t="shared" si="5"/>
        <v>May</v>
      </c>
    </row>
    <row r="96" spans="1:29" x14ac:dyDescent="0.35">
      <c r="A96" t="s">
        <v>133</v>
      </c>
      <c r="B96" s="1">
        <v>45794</v>
      </c>
      <c r="C96" s="2">
        <v>0.63749999999999996</v>
      </c>
      <c r="D96" t="s">
        <v>38</v>
      </c>
      <c r="E96" t="s">
        <v>26</v>
      </c>
      <c r="F96" t="s">
        <v>27</v>
      </c>
      <c r="G96" t="s">
        <v>28</v>
      </c>
      <c r="H96" t="s">
        <v>29</v>
      </c>
      <c r="I96" t="s">
        <v>29</v>
      </c>
      <c r="J96">
        <v>6</v>
      </c>
      <c r="K96">
        <v>0</v>
      </c>
      <c r="L96">
        <v>1</v>
      </c>
      <c r="M96">
        <v>193</v>
      </c>
      <c r="N96">
        <v>73</v>
      </c>
      <c r="O96">
        <v>0</v>
      </c>
      <c r="P96">
        <v>20299</v>
      </c>
      <c r="Q96">
        <v>1.29</v>
      </c>
      <c r="R96">
        <v>26219</v>
      </c>
      <c r="S96">
        <v>898</v>
      </c>
      <c r="T96">
        <v>109</v>
      </c>
      <c r="U96">
        <v>243</v>
      </c>
      <c r="V96">
        <v>24</v>
      </c>
      <c r="W96">
        <v>0</v>
      </c>
      <c r="X96">
        <v>27</v>
      </c>
      <c r="Y96">
        <f>SUM(social_media_performance_[[#This Row],[Likes]:[Link_Clicks]])</f>
        <v>1274</v>
      </c>
      <c r="Z96" t="str">
        <f>IF(social_media_performance_[[#This Row],[Engagement]]&gt;AVERAGE(Y:Y)*5,"Viral","Normal")</f>
        <v>Normal</v>
      </c>
      <c r="AA96">
        <f t="shared" si="3"/>
        <v>2025</v>
      </c>
      <c r="AB96">
        <f t="shared" si="4"/>
        <v>5</v>
      </c>
      <c r="AC96" t="str">
        <f t="shared" si="5"/>
        <v>May</v>
      </c>
    </row>
    <row r="97" spans="1:29" x14ac:dyDescent="0.35">
      <c r="A97" t="s">
        <v>134</v>
      </c>
      <c r="B97" s="1">
        <v>45795</v>
      </c>
      <c r="C97" s="2">
        <v>0.38958333333333334</v>
      </c>
      <c r="D97" t="s">
        <v>31</v>
      </c>
      <c r="E97" t="s">
        <v>26</v>
      </c>
      <c r="F97" t="s">
        <v>45</v>
      </c>
      <c r="G97" t="s">
        <v>28</v>
      </c>
      <c r="H97" t="s">
        <v>36</v>
      </c>
      <c r="I97" t="s">
        <v>29</v>
      </c>
      <c r="J97">
        <v>7</v>
      </c>
      <c r="K97">
        <v>59</v>
      </c>
      <c r="L97">
        <v>1</v>
      </c>
      <c r="M97">
        <v>55</v>
      </c>
      <c r="N97">
        <v>297</v>
      </c>
      <c r="O97">
        <v>326</v>
      </c>
      <c r="P97">
        <v>15136</v>
      </c>
      <c r="Q97">
        <v>1.41</v>
      </c>
      <c r="R97">
        <v>21390</v>
      </c>
      <c r="S97">
        <v>1811</v>
      </c>
      <c r="T97">
        <v>264</v>
      </c>
      <c r="U97">
        <v>436</v>
      </c>
      <c r="V97">
        <v>51</v>
      </c>
      <c r="W97">
        <v>0</v>
      </c>
      <c r="X97">
        <v>7</v>
      </c>
      <c r="Y97">
        <f>SUM(social_media_performance_[[#This Row],[Likes]:[Link_Clicks]])</f>
        <v>2562</v>
      </c>
      <c r="Z97" t="str">
        <f>IF(social_media_performance_[[#This Row],[Engagement]]&gt;AVERAGE(Y:Y)*5,"Viral","Normal")</f>
        <v>Normal</v>
      </c>
      <c r="AA97">
        <f t="shared" si="3"/>
        <v>2025</v>
      </c>
      <c r="AB97">
        <f t="shared" si="4"/>
        <v>5</v>
      </c>
      <c r="AC97" t="str">
        <f t="shared" si="5"/>
        <v>May</v>
      </c>
    </row>
    <row r="98" spans="1:29" x14ac:dyDescent="0.35">
      <c r="A98" t="s">
        <v>135</v>
      </c>
      <c r="B98" s="1">
        <v>45795</v>
      </c>
      <c r="C98" s="2">
        <v>0.58958333333333335</v>
      </c>
      <c r="D98" t="s">
        <v>25</v>
      </c>
      <c r="E98" t="s">
        <v>26</v>
      </c>
      <c r="F98" t="s">
        <v>27</v>
      </c>
      <c r="G98" t="s">
        <v>28</v>
      </c>
      <c r="H98" t="s">
        <v>29</v>
      </c>
      <c r="I98" t="s">
        <v>29</v>
      </c>
      <c r="J98">
        <v>8</v>
      </c>
      <c r="K98">
        <v>0</v>
      </c>
      <c r="L98">
        <v>1</v>
      </c>
      <c r="M98">
        <v>125</v>
      </c>
      <c r="N98">
        <v>158</v>
      </c>
      <c r="O98">
        <v>0</v>
      </c>
      <c r="P98">
        <v>68522</v>
      </c>
      <c r="Q98">
        <v>1.21</v>
      </c>
      <c r="R98">
        <v>82912</v>
      </c>
      <c r="S98">
        <v>1870</v>
      </c>
      <c r="T98">
        <v>228</v>
      </c>
      <c r="U98">
        <v>493</v>
      </c>
      <c r="V98">
        <v>50</v>
      </c>
      <c r="W98">
        <v>0</v>
      </c>
      <c r="X98">
        <v>74</v>
      </c>
      <c r="Y98">
        <f>SUM(social_media_performance_[[#This Row],[Likes]:[Link_Clicks]])</f>
        <v>2641</v>
      </c>
      <c r="Z98" t="str">
        <f>IF(social_media_performance_[[#This Row],[Engagement]]&gt;AVERAGE(Y:Y)*5,"Viral","Normal")</f>
        <v>Normal</v>
      </c>
      <c r="AA98">
        <f t="shared" si="3"/>
        <v>2025</v>
      </c>
      <c r="AB98">
        <f t="shared" si="4"/>
        <v>5</v>
      </c>
      <c r="AC98" t="str">
        <f t="shared" si="5"/>
        <v>May</v>
      </c>
    </row>
    <row r="99" spans="1:29" x14ac:dyDescent="0.35">
      <c r="A99" t="s">
        <v>136</v>
      </c>
      <c r="B99" s="1">
        <v>45795</v>
      </c>
      <c r="C99" s="2">
        <v>0.66180555555555554</v>
      </c>
      <c r="D99" t="s">
        <v>38</v>
      </c>
      <c r="E99" t="s">
        <v>32</v>
      </c>
      <c r="F99" t="s">
        <v>27</v>
      </c>
      <c r="G99" t="s">
        <v>28</v>
      </c>
      <c r="H99" t="s">
        <v>29</v>
      </c>
      <c r="I99" t="s">
        <v>36</v>
      </c>
      <c r="J99">
        <v>7</v>
      </c>
      <c r="K99">
        <v>0</v>
      </c>
      <c r="L99">
        <v>1</v>
      </c>
      <c r="M99">
        <v>222</v>
      </c>
      <c r="N99">
        <v>82</v>
      </c>
      <c r="O99">
        <v>0</v>
      </c>
      <c r="P99">
        <v>9135</v>
      </c>
      <c r="Q99">
        <v>1.47</v>
      </c>
      <c r="R99">
        <v>13442</v>
      </c>
      <c r="S99">
        <v>530</v>
      </c>
      <c r="T99">
        <v>89</v>
      </c>
      <c r="U99">
        <v>121</v>
      </c>
      <c r="V99">
        <v>70</v>
      </c>
      <c r="W99">
        <v>309</v>
      </c>
      <c r="X99">
        <v>0</v>
      </c>
      <c r="Y99">
        <f>SUM(social_media_performance_[[#This Row],[Likes]:[Link_Clicks]])</f>
        <v>1119</v>
      </c>
      <c r="Z99" t="str">
        <f>IF(social_media_performance_[[#This Row],[Engagement]]&gt;AVERAGE(Y:Y)*5,"Viral","Normal")</f>
        <v>Normal</v>
      </c>
      <c r="AA99">
        <f t="shared" si="3"/>
        <v>2025</v>
      </c>
      <c r="AB99">
        <f t="shared" si="4"/>
        <v>5</v>
      </c>
      <c r="AC99" t="str">
        <f t="shared" si="5"/>
        <v>May</v>
      </c>
    </row>
    <row r="100" spans="1:29" x14ac:dyDescent="0.35">
      <c r="A100" t="s">
        <v>137</v>
      </c>
      <c r="B100" s="1">
        <v>45796</v>
      </c>
      <c r="C100" s="2">
        <v>0.49236111111111114</v>
      </c>
      <c r="D100" t="s">
        <v>25</v>
      </c>
      <c r="E100" t="s">
        <v>39</v>
      </c>
      <c r="F100" t="s">
        <v>45</v>
      </c>
      <c r="G100" t="s">
        <v>28</v>
      </c>
      <c r="H100" t="s">
        <v>29</v>
      </c>
      <c r="I100" t="s">
        <v>29</v>
      </c>
      <c r="J100">
        <v>1</v>
      </c>
      <c r="K100">
        <v>141</v>
      </c>
      <c r="L100">
        <v>1</v>
      </c>
      <c r="M100">
        <v>172</v>
      </c>
      <c r="N100">
        <v>205</v>
      </c>
      <c r="O100">
        <v>0</v>
      </c>
      <c r="P100">
        <v>10508</v>
      </c>
      <c r="Q100">
        <v>1.07</v>
      </c>
      <c r="R100">
        <v>11243</v>
      </c>
      <c r="S100">
        <v>191</v>
      </c>
      <c r="T100">
        <v>73</v>
      </c>
      <c r="U100">
        <v>94</v>
      </c>
      <c r="V100">
        <v>0</v>
      </c>
      <c r="W100">
        <v>0</v>
      </c>
      <c r="X100">
        <v>7</v>
      </c>
      <c r="Y100">
        <f>SUM(social_media_performance_[[#This Row],[Likes]:[Link_Clicks]])</f>
        <v>358</v>
      </c>
      <c r="Z100" t="str">
        <f>IF(social_media_performance_[[#This Row],[Engagement]]&gt;AVERAGE(Y:Y)*5,"Viral","Normal")</f>
        <v>Normal</v>
      </c>
      <c r="AA100">
        <f t="shared" si="3"/>
        <v>2025</v>
      </c>
      <c r="AB100">
        <f t="shared" si="4"/>
        <v>5</v>
      </c>
      <c r="AC100" t="str">
        <f t="shared" si="5"/>
        <v>May</v>
      </c>
    </row>
    <row r="101" spans="1:29" x14ac:dyDescent="0.35">
      <c r="A101" t="s">
        <v>138</v>
      </c>
      <c r="B101" s="1">
        <v>45796</v>
      </c>
      <c r="C101" s="2">
        <v>0.50208333333333333</v>
      </c>
      <c r="D101" t="s">
        <v>25</v>
      </c>
      <c r="E101" t="s">
        <v>26</v>
      </c>
      <c r="F101" t="s">
        <v>45</v>
      </c>
      <c r="G101" t="s">
        <v>28</v>
      </c>
      <c r="H101" t="s">
        <v>29</v>
      </c>
      <c r="I101" t="s">
        <v>36</v>
      </c>
      <c r="J101">
        <v>7</v>
      </c>
      <c r="K101">
        <v>45</v>
      </c>
      <c r="L101">
        <v>1</v>
      </c>
      <c r="M101">
        <v>178</v>
      </c>
      <c r="N101">
        <v>148</v>
      </c>
      <c r="O101">
        <v>0</v>
      </c>
      <c r="P101">
        <v>28558</v>
      </c>
      <c r="Q101">
        <v>1.25</v>
      </c>
      <c r="R101">
        <v>35661</v>
      </c>
      <c r="S101">
        <v>2220</v>
      </c>
      <c r="T101">
        <v>258</v>
      </c>
      <c r="U101">
        <v>464</v>
      </c>
      <c r="V101">
        <v>65</v>
      </c>
      <c r="W101">
        <v>840</v>
      </c>
      <c r="X101">
        <v>25</v>
      </c>
      <c r="Y101">
        <f>SUM(social_media_performance_[[#This Row],[Likes]:[Link_Clicks]])</f>
        <v>3847</v>
      </c>
      <c r="Z101" t="str">
        <f>IF(social_media_performance_[[#This Row],[Engagement]]&gt;AVERAGE(Y:Y)*5,"Viral","Normal")</f>
        <v>Normal</v>
      </c>
      <c r="AA101">
        <f t="shared" si="3"/>
        <v>2025</v>
      </c>
      <c r="AB101">
        <f t="shared" si="4"/>
        <v>5</v>
      </c>
      <c r="AC101" t="str">
        <f t="shared" si="5"/>
        <v>May</v>
      </c>
    </row>
    <row r="102" spans="1:29" x14ac:dyDescent="0.35">
      <c r="A102" t="s">
        <v>139</v>
      </c>
      <c r="B102" s="1">
        <v>45797</v>
      </c>
      <c r="C102" s="2">
        <v>0.46527777777777779</v>
      </c>
      <c r="D102" t="s">
        <v>25</v>
      </c>
      <c r="E102" t="s">
        <v>32</v>
      </c>
      <c r="F102" t="s">
        <v>27</v>
      </c>
      <c r="G102" t="s">
        <v>28</v>
      </c>
      <c r="H102" t="s">
        <v>29</v>
      </c>
      <c r="I102" t="s">
        <v>36</v>
      </c>
      <c r="J102">
        <v>8</v>
      </c>
      <c r="K102">
        <v>0</v>
      </c>
      <c r="L102">
        <v>1</v>
      </c>
      <c r="M102">
        <v>153</v>
      </c>
      <c r="N102">
        <v>162</v>
      </c>
      <c r="O102">
        <v>0</v>
      </c>
      <c r="P102">
        <v>13564</v>
      </c>
      <c r="Q102">
        <v>1</v>
      </c>
      <c r="R102">
        <v>13564</v>
      </c>
      <c r="S102">
        <v>263</v>
      </c>
      <c r="T102">
        <v>52</v>
      </c>
      <c r="U102">
        <v>63</v>
      </c>
      <c r="V102">
        <v>32</v>
      </c>
      <c r="W102">
        <v>297</v>
      </c>
      <c r="X102">
        <v>16</v>
      </c>
      <c r="Y102">
        <f>SUM(social_media_performance_[[#This Row],[Likes]:[Link_Clicks]])</f>
        <v>707</v>
      </c>
      <c r="Z102" t="str">
        <f>IF(social_media_performance_[[#This Row],[Engagement]]&gt;AVERAGE(Y:Y)*5,"Viral","Normal")</f>
        <v>Normal</v>
      </c>
      <c r="AA102">
        <f t="shared" si="3"/>
        <v>2025</v>
      </c>
      <c r="AB102">
        <f t="shared" si="4"/>
        <v>5</v>
      </c>
      <c r="AC102" t="str">
        <f t="shared" si="5"/>
        <v>May</v>
      </c>
    </row>
    <row r="103" spans="1:29" x14ac:dyDescent="0.35">
      <c r="A103" t="s">
        <v>140</v>
      </c>
      <c r="B103" s="1">
        <v>45797</v>
      </c>
      <c r="C103" s="2">
        <v>0.74236111111111114</v>
      </c>
      <c r="D103" t="s">
        <v>38</v>
      </c>
      <c r="E103" t="s">
        <v>26</v>
      </c>
      <c r="F103" t="s">
        <v>33</v>
      </c>
      <c r="G103" t="s">
        <v>28</v>
      </c>
      <c r="H103" t="s">
        <v>36</v>
      </c>
      <c r="I103" t="s">
        <v>29</v>
      </c>
      <c r="J103">
        <v>7</v>
      </c>
      <c r="K103">
        <v>0</v>
      </c>
      <c r="L103">
        <v>5</v>
      </c>
      <c r="M103">
        <v>152</v>
      </c>
      <c r="N103">
        <v>94</v>
      </c>
      <c r="O103">
        <v>449</v>
      </c>
      <c r="P103">
        <v>8046</v>
      </c>
      <c r="Q103">
        <v>2.17</v>
      </c>
      <c r="R103">
        <v>17439</v>
      </c>
      <c r="S103">
        <v>398</v>
      </c>
      <c r="T103">
        <v>56</v>
      </c>
      <c r="U103">
        <v>86</v>
      </c>
      <c r="V103">
        <v>10</v>
      </c>
      <c r="W103">
        <v>0</v>
      </c>
      <c r="X103">
        <v>34</v>
      </c>
      <c r="Y103">
        <f>SUM(social_media_performance_[[#This Row],[Likes]:[Link_Clicks]])</f>
        <v>550</v>
      </c>
      <c r="Z103" t="str">
        <f>IF(social_media_performance_[[#This Row],[Engagement]]&gt;AVERAGE(Y:Y)*5,"Viral","Normal")</f>
        <v>Normal</v>
      </c>
      <c r="AA103">
        <f t="shared" si="3"/>
        <v>2025</v>
      </c>
      <c r="AB103">
        <f t="shared" si="4"/>
        <v>5</v>
      </c>
      <c r="AC103" t="str">
        <f t="shared" si="5"/>
        <v>May</v>
      </c>
    </row>
    <row r="104" spans="1:29" x14ac:dyDescent="0.35">
      <c r="A104" t="s">
        <v>141</v>
      </c>
      <c r="B104" s="1">
        <v>45798</v>
      </c>
      <c r="C104" s="2">
        <v>0.9194444444444444</v>
      </c>
      <c r="D104" t="s">
        <v>35</v>
      </c>
      <c r="E104" t="s">
        <v>26</v>
      </c>
      <c r="F104" t="s">
        <v>33</v>
      </c>
      <c r="G104" t="s">
        <v>28</v>
      </c>
      <c r="H104" t="s">
        <v>29</v>
      </c>
      <c r="I104" t="s">
        <v>29</v>
      </c>
      <c r="J104">
        <v>6</v>
      </c>
      <c r="K104">
        <v>0</v>
      </c>
      <c r="L104">
        <v>8</v>
      </c>
      <c r="M104">
        <v>239</v>
      </c>
      <c r="N104">
        <v>125</v>
      </c>
      <c r="O104">
        <v>0</v>
      </c>
      <c r="P104">
        <v>37627</v>
      </c>
      <c r="Q104">
        <v>1</v>
      </c>
      <c r="R104">
        <v>37627</v>
      </c>
      <c r="S104">
        <v>1131</v>
      </c>
      <c r="T104">
        <v>164</v>
      </c>
      <c r="U104">
        <v>305</v>
      </c>
      <c r="V104">
        <v>27</v>
      </c>
      <c r="W104">
        <v>0</v>
      </c>
      <c r="X104">
        <v>8</v>
      </c>
      <c r="Y104">
        <f>SUM(social_media_performance_[[#This Row],[Likes]:[Link_Clicks]])</f>
        <v>1627</v>
      </c>
      <c r="Z104" t="str">
        <f>IF(social_media_performance_[[#This Row],[Engagement]]&gt;AVERAGE(Y:Y)*5,"Viral","Normal")</f>
        <v>Normal</v>
      </c>
      <c r="AA104">
        <f t="shared" si="3"/>
        <v>2025</v>
      </c>
      <c r="AB104">
        <f t="shared" si="4"/>
        <v>5</v>
      </c>
      <c r="AC104" t="str">
        <f t="shared" si="5"/>
        <v>May</v>
      </c>
    </row>
    <row r="105" spans="1:29" x14ac:dyDescent="0.35">
      <c r="A105" t="s">
        <v>142</v>
      </c>
      <c r="B105" s="1">
        <v>45799</v>
      </c>
      <c r="C105" s="2">
        <v>0.64027777777777772</v>
      </c>
      <c r="D105" t="s">
        <v>38</v>
      </c>
      <c r="E105" t="s">
        <v>26</v>
      </c>
      <c r="F105" t="s">
        <v>27</v>
      </c>
      <c r="G105" t="s">
        <v>28</v>
      </c>
      <c r="H105" t="s">
        <v>29</v>
      </c>
      <c r="I105" t="s">
        <v>36</v>
      </c>
      <c r="J105">
        <v>8</v>
      </c>
      <c r="K105">
        <v>0</v>
      </c>
      <c r="L105">
        <v>1</v>
      </c>
      <c r="M105">
        <v>87</v>
      </c>
      <c r="N105">
        <v>84</v>
      </c>
      <c r="O105">
        <v>0</v>
      </c>
      <c r="P105">
        <v>23009</v>
      </c>
      <c r="Q105">
        <v>1</v>
      </c>
      <c r="R105">
        <v>23009</v>
      </c>
      <c r="S105">
        <v>310</v>
      </c>
      <c r="T105">
        <v>46</v>
      </c>
      <c r="U105">
        <v>68</v>
      </c>
      <c r="V105">
        <v>8</v>
      </c>
      <c r="W105">
        <v>406</v>
      </c>
      <c r="X105">
        <v>36</v>
      </c>
      <c r="Y105">
        <f>SUM(social_media_performance_[[#This Row],[Likes]:[Link_Clicks]])</f>
        <v>838</v>
      </c>
      <c r="Z105" t="str">
        <f>IF(social_media_performance_[[#This Row],[Engagement]]&gt;AVERAGE(Y:Y)*5,"Viral","Normal")</f>
        <v>Normal</v>
      </c>
      <c r="AA105">
        <f t="shared" si="3"/>
        <v>2025</v>
      </c>
      <c r="AB105">
        <f t="shared" si="4"/>
        <v>5</v>
      </c>
      <c r="AC105" t="str">
        <f t="shared" si="5"/>
        <v>May</v>
      </c>
    </row>
    <row r="106" spans="1:29" x14ac:dyDescent="0.35">
      <c r="A106" t="s">
        <v>143</v>
      </c>
      <c r="B106" s="1">
        <v>45799</v>
      </c>
      <c r="C106" s="2">
        <v>0.73888888888888893</v>
      </c>
      <c r="D106" t="s">
        <v>38</v>
      </c>
      <c r="E106" t="s">
        <v>39</v>
      </c>
      <c r="F106" t="s">
        <v>33</v>
      </c>
      <c r="G106" t="s">
        <v>28</v>
      </c>
      <c r="H106" t="s">
        <v>36</v>
      </c>
      <c r="I106" t="s">
        <v>36</v>
      </c>
      <c r="J106">
        <v>4</v>
      </c>
      <c r="K106">
        <v>0</v>
      </c>
      <c r="L106">
        <v>4</v>
      </c>
      <c r="M106">
        <v>206</v>
      </c>
      <c r="N106">
        <v>221</v>
      </c>
      <c r="O106">
        <v>391</v>
      </c>
      <c r="P106">
        <v>63074</v>
      </c>
      <c r="Q106">
        <v>1.27</v>
      </c>
      <c r="R106">
        <v>80217</v>
      </c>
      <c r="S106">
        <v>1168</v>
      </c>
      <c r="T106">
        <v>392</v>
      </c>
      <c r="U106">
        <v>600</v>
      </c>
      <c r="V106">
        <v>0</v>
      </c>
      <c r="W106">
        <v>2777</v>
      </c>
      <c r="X106">
        <v>20</v>
      </c>
      <c r="Y106">
        <f>SUM(social_media_performance_[[#This Row],[Likes]:[Link_Clicks]])</f>
        <v>4937</v>
      </c>
      <c r="Z106" t="str">
        <f>IF(social_media_performance_[[#This Row],[Engagement]]&gt;AVERAGE(Y:Y)*5,"Viral","Normal")</f>
        <v>Normal</v>
      </c>
      <c r="AA106">
        <f t="shared" si="3"/>
        <v>2025</v>
      </c>
      <c r="AB106">
        <f t="shared" si="4"/>
        <v>5</v>
      </c>
      <c r="AC106" t="str">
        <f t="shared" si="5"/>
        <v>May</v>
      </c>
    </row>
    <row r="107" spans="1:29" x14ac:dyDescent="0.35">
      <c r="A107" t="s">
        <v>144</v>
      </c>
      <c r="B107" s="1">
        <v>45799</v>
      </c>
      <c r="C107" s="2">
        <v>0.9145833333333333</v>
      </c>
      <c r="D107" t="s">
        <v>35</v>
      </c>
      <c r="E107" t="s">
        <v>26</v>
      </c>
      <c r="F107" t="s">
        <v>45</v>
      </c>
      <c r="G107" t="s">
        <v>28</v>
      </c>
      <c r="H107" t="s">
        <v>29</v>
      </c>
      <c r="I107" t="s">
        <v>29</v>
      </c>
      <c r="J107">
        <v>8</v>
      </c>
      <c r="K107">
        <v>22</v>
      </c>
      <c r="L107">
        <v>1</v>
      </c>
      <c r="M107">
        <v>84</v>
      </c>
      <c r="N107">
        <v>250</v>
      </c>
      <c r="O107">
        <v>0</v>
      </c>
      <c r="P107">
        <v>37398</v>
      </c>
      <c r="Q107">
        <v>1.44</v>
      </c>
      <c r="R107">
        <v>53964</v>
      </c>
      <c r="S107">
        <v>7090</v>
      </c>
      <c r="T107">
        <v>1064</v>
      </c>
      <c r="U107">
        <v>1832</v>
      </c>
      <c r="V107">
        <v>194</v>
      </c>
      <c r="W107">
        <v>0</v>
      </c>
      <c r="X107">
        <v>141</v>
      </c>
      <c r="Y107">
        <f>SUM(social_media_performance_[[#This Row],[Likes]:[Link_Clicks]])</f>
        <v>10180</v>
      </c>
      <c r="Z107" t="str">
        <f>IF(social_media_performance_[[#This Row],[Engagement]]&gt;AVERAGE(Y:Y)*5,"Viral","Normal")</f>
        <v>Viral</v>
      </c>
      <c r="AA107">
        <f t="shared" si="3"/>
        <v>2025</v>
      </c>
      <c r="AB107">
        <f t="shared" si="4"/>
        <v>5</v>
      </c>
      <c r="AC107" t="str">
        <f t="shared" si="5"/>
        <v>May</v>
      </c>
    </row>
    <row r="108" spans="1:29" x14ac:dyDescent="0.35">
      <c r="A108" t="s">
        <v>145</v>
      </c>
      <c r="B108" s="1">
        <v>45802</v>
      </c>
      <c r="C108" s="2">
        <v>0.77152777777777781</v>
      </c>
      <c r="D108" t="s">
        <v>38</v>
      </c>
      <c r="E108" t="s">
        <v>26</v>
      </c>
      <c r="F108" t="s">
        <v>33</v>
      </c>
      <c r="G108" t="s">
        <v>28</v>
      </c>
      <c r="H108" t="s">
        <v>29</v>
      </c>
      <c r="I108" t="s">
        <v>36</v>
      </c>
      <c r="J108">
        <v>7</v>
      </c>
      <c r="K108">
        <v>0</v>
      </c>
      <c r="L108">
        <v>9</v>
      </c>
      <c r="M108">
        <v>113</v>
      </c>
      <c r="N108">
        <v>144</v>
      </c>
      <c r="O108">
        <v>0</v>
      </c>
      <c r="P108">
        <v>27563</v>
      </c>
      <c r="Q108">
        <v>1.51</v>
      </c>
      <c r="R108">
        <v>41729</v>
      </c>
      <c r="S108">
        <v>1367</v>
      </c>
      <c r="T108">
        <v>214</v>
      </c>
      <c r="U108">
        <v>372</v>
      </c>
      <c r="V108">
        <v>40</v>
      </c>
      <c r="W108">
        <v>1235</v>
      </c>
      <c r="X108">
        <v>3</v>
      </c>
      <c r="Y108">
        <f>SUM(social_media_performance_[[#This Row],[Likes]:[Link_Clicks]])</f>
        <v>3228</v>
      </c>
      <c r="Z108" t="str">
        <f>IF(social_media_performance_[[#This Row],[Engagement]]&gt;AVERAGE(Y:Y)*5,"Viral","Normal")</f>
        <v>Normal</v>
      </c>
      <c r="AA108">
        <f t="shared" si="3"/>
        <v>2025</v>
      </c>
      <c r="AB108">
        <f t="shared" si="4"/>
        <v>5</v>
      </c>
      <c r="AC108" t="str">
        <f t="shared" si="5"/>
        <v>May</v>
      </c>
    </row>
    <row r="109" spans="1:29" x14ac:dyDescent="0.35">
      <c r="A109" t="s">
        <v>146</v>
      </c>
      <c r="B109" s="1">
        <v>45803</v>
      </c>
      <c r="C109" s="2">
        <v>0.26666666666666666</v>
      </c>
      <c r="D109" t="s">
        <v>31</v>
      </c>
      <c r="E109" t="s">
        <v>48</v>
      </c>
      <c r="F109" t="s">
        <v>45</v>
      </c>
      <c r="G109" t="s">
        <v>28</v>
      </c>
      <c r="H109" t="s">
        <v>29</v>
      </c>
      <c r="I109" t="s">
        <v>36</v>
      </c>
      <c r="J109">
        <v>2</v>
      </c>
      <c r="K109">
        <v>57</v>
      </c>
      <c r="L109">
        <v>1</v>
      </c>
      <c r="M109">
        <v>55</v>
      </c>
      <c r="N109">
        <v>129</v>
      </c>
      <c r="O109">
        <v>0</v>
      </c>
      <c r="P109">
        <v>4968</v>
      </c>
      <c r="Q109">
        <v>1.1000000000000001</v>
      </c>
      <c r="R109">
        <v>5462</v>
      </c>
      <c r="S109">
        <v>53</v>
      </c>
      <c r="T109">
        <v>13</v>
      </c>
      <c r="U109">
        <v>18</v>
      </c>
      <c r="V109">
        <v>4</v>
      </c>
      <c r="W109">
        <v>152</v>
      </c>
      <c r="X109">
        <v>10</v>
      </c>
      <c r="Y109">
        <f>SUM(social_media_performance_[[#This Row],[Likes]:[Link_Clicks]])</f>
        <v>240</v>
      </c>
      <c r="Z109" t="str">
        <f>IF(social_media_performance_[[#This Row],[Engagement]]&gt;AVERAGE(Y:Y)*5,"Viral","Normal")</f>
        <v>Normal</v>
      </c>
      <c r="AA109">
        <f t="shared" si="3"/>
        <v>2025</v>
      </c>
      <c r="AB109">
        <f t="shared" si="4"/>
        <v>5</v>
      </c>
      <c r="AC109" t="str">
        <f t="shared" si="5"/>
        <v>May</v>
      </c>
    </row>
    <row r="110" spans="1:29" x14ac:dyDescent="0.35">
      <c r="A110" t="s">
        <v>147</v>
      </c>
      <c r="B110" s="1">
        <v>45803</v>
      </c>
      <c r="C110" s="2">
        <v>0.51111111111111107</v>
      </c>
      <c r="D110" t="s">
        <v>25</v>
      </c>
      <c r="E110" t="s">
        <v>39</v>
      </c>
      <c r="F110" t="s">
        <v>45</v>
      </c>
      <c r="G110" t="s">
        <v>28</v>
      </c>
      <c r="H110" t="s">
        <v>29</v>
      </c>
      <c r="I110" t="s">
        <v>29</v>
      </c>
      <c r="J110">
        <v>1</v>
      </c>
      <c r="K110">
        <v>113</v>
      </c>
      <c r="L110">
        <v>1</v>
      </c>
      <c r="M110">
        <v>96</v>
      </c>
      <c r="N110">
        <v>130</v>
      </c>
      <c r="O110">
        <v>0</v>
      </c>
      <c r="P110">
        <v>6930</v>
      </c>
      <c r="Q110">
        <v>1.31</v>
      </c>
      <c r="R110">
        <v>9096</v>
      </c>
      <c r="S110">
        <v>208</v>
      </c>
      <c r="T110">
        <v>73</v>
      </c>
      <c r="U110">
        <v>115</v>
      </c>
      <c r="V110">
        <v>0</v>
      </c>
      <c r="W110">
        <v>0</v>
      </c>
      <c r="X110">
        <v>4</v>
      </c>
      <c r="Y110">
        <f>SUM(social_media_performance_[[#This Row],[Likes]:[Link_Clicks]])</f>
        <v>396</v>
      </c>
      <c r="Z110" t="str">
        <f>IF(social_media_performance_[[#This Row],[Engagement]]&gt;AVERAGE(Y:Y)*5,"Viral","Normal")</f>
        <v>Normal</v>
      </c>
      <c r="AA110">
        <f t="shared" si="3"/>
        <v>2025</v>
      </c>
      <c r="AB110">
        <f t="shared" si="4"/>
        <v>5</v>
      </c>
      <c r="AC110" t="str">
        <f t="shared" si="5"/>
        <v>May</v>
      </c>
    </row>
    <row r="111" spans="1:29" x14ac:dyDescent="0.35">
      <c r="A111" t="s">
        <v>148</v>
      </c>
      <c r="B111" s="1">
        <v>45803</v>
      </c>
      <c r="C111" s="2">
        <v>0.55347222222222225</v>
      </c>
      <c r="D111" t="s">
        <v>25</v>
      </c>
      <c r="E111" t="s">
        <v>32</v>
      </c>
      <c r="F111" t="s">
        <v>45</v>
      </c>
      <c r="G111" t="s">
        <v>28</v>
      </c>
      <c r="H111" t="s">
        <v>29</v>
      </c>
      <c r="I111" t="s">
        <v>29</v>
      </c>
      <c r="J111">
        <v>8</v>
      </c>
      <c r="K111">
        <v>25</v>
      </c>
      <c r="L111">
        <v>1</v>
      </c>
      <c r="M111">
        <v>167</v>
      </c>
      <c r="N111">
        <v>336</v>
      </c>
      <c r="O111">
        <v>0</v>
      </c>
      <c r="P111">
        <v>7134</v>
      </c>
      <c r="Q111">
        <v>1.26</v>
      </c>
      <c r="R111">
        <v>8953</v>
      </c>
      <c r="S111">
        <v>275</v>
      </c>
      <c r="T111">
        <v>46</v>
      </c>
      <c r="U111">
        <v>52</v>
      </c>
      <c r="V111">
        <v>31</v>
      </c>
      <c r="W111">
        <v>0</v>
      </c>
      <c r="X111">
        <v>12</v>
      </c>
      <c r="Y111">
        <f>SUM(social_media_performance_[[#This Row],[Likes]:[Link_Clicks]])</f>
        <v>404</v>
      </c>
      <c r="Z111" t="str">
        <f>IF(social_media_performance_[[#This Row],[Engagement]]&gt;AVERAGE(Y:Y)*5,"Viral","Normal")</f>
        <v>Normal</v>
      </c>
      <c r="AA111">
        <f t="shared" si="3"/>
        <v>2025</v>
      </c>
      <c r="AB111">
        <f t="shared" si="4"/>
        <v>5</v>
      </c>
      <c r="AC111" t="str">
        <f t="shared" si="5"/>
        <v>May</v>
      </c>
    </row>
    <row r="112" spans="1:29" x14ac:dyDescent="0.35">
      <c r="A112" t="s">
        <v>149</v>
      </c>
      <c r="B112" s="1">
        <v>45803</v>
      </c>
      <c r="C112" s="2">
        <v>0.83750000000000002</v>
      </c>
      <c r="D112" t="s">
        <v>35</v>
      </c>
      <c r="E112" t="s">
        <v>48</v>
      </c>
      <c r="F112" t="s">
        <v>45</v>
      </c>
      <c r="G112" t="s">
        <v>28</v>
      </c>
      <c r="H112" t="s">
        <v>36</v>
      </c>
      <c r="I112" t="s">
        <v>36</v>
      </c>
      <c r="J112">
        <v>4</v>
      </c>
      <c r="K112">
        <v>51</v>
      </c>
      <c r="L112">
        <v>1</v>
      </c>
      <c r="M112">
        <v>61</v>
      </c>
      <c r="N112">
        <v>156</v>
      </c>
      <c r="O112">
        <v>169</v>
      </c>
      <c r="P112">
        <v>20806</v>
      </c>
      <c r="Q112">
        <v>1.38</v>
      </c>
      <c r="R112">
        <v>28744</v>
      </c>
      <c r="S112">
        <v>359</v>
      </c>
      <c r="T112">
        <v>101</v>
      </c>
      <c r="U112">
        <v>121</v>
      </c>
      <c r="V112">
        <v>35</v>
      </c>
      <c r="W112">
        <v>653</v>
      </c>
      <c r="X112">
        <v>8</v>
      </c>
      <c r="Y112">
        <f>SUM(social_media_performance_[[#This Row],[Likes]:[Link_Clicks]])</f>
        <v>1269</v>
      </c>
      <c r="Z112" t="str">
        <f>IF(social_media_performance_[[#This Row],[Engagement]]&gt;AVERAGE(Y:Y)*5,"Viral","Normal")</f>
        <v>Normal</v>
      </c>
      <c r="AA112">
        <f t="shared" si="3"/>
        <v>2025</v>
      </c>
      <c r="AB112">
        <f t="shared" si="4"/>
        <v>5</v>
      </c>
      <c r="AC112" t="str">
        <f t="shared" si="5"/>
        <v>May</v>
      </c>
    </row>
    <row r="113" spans="1:29" x14ac:dyDescent="0.35">
      <c r="A113" t="s">
        <v>150</v>
      </c>
      <c r="B113" s="1">
        <v>45806</v>
      </c>
      <c r="C113" s="2">
        <v>0.70763888888888893</v>
      </c>
      <c r="D113" t="s">
        <v>38</v>
      </c>
      <c r="E113" t="s">
        <v>48</v>
      </c>
      <c r="F113" t="s">
        <v>42</v>
      </c>
      <c r="G113" t="s">
        <v>28</v>
      </c>
      <c r="H113" t="s">
        <v>29</v>
      </c>
      <c r="I113" t="s">
        <v>29</v>
      </c>
      <c r="J113">
        <v>4</v>
      </c>
      <c r="K113">
        <v>0</v>
      </c>
      <c r="L113">
        <v>1</v>
      </c>
      <c r="M113">
        <v>169</v>
      </c>
      <c r="N113">
        <v>36</v>
      </c>
      <c r="O113">
        <v>0</v>
      </c>
      <c r="P113">
        <v>10437</v>
      </c>
      <c r="Q113">
        <v>1</v>
      </c>
      <c r="R113">
        <v>10437</v>
      </c>
      <c r="S113">
        <v>229</v>
      </c>
      <c r="T113">
        <v>50</v>
      </c>
      <c r="U113">
        <v>69</v>
      </c>
      <c r="V113">
        <v>18</v>
      </c>
      <c r="W113">
        <v>0</v>
      </c>
      <c r="X113">
        <v>13</v>
      </c>
      <c r="Y113">
        <f>SUM(social_media_performance_[[#This Row],[Likes]:[Link_Clicks]])</f>
        <v>366</v>
      </c>
      <c r="Z113" t="str">
        <f>IF(social_media_performance_[[#This Row],[Engagement]]&gt;AVERAGE(Y:Y)*5,"Viral","Normal")</f>
        <v>Normal</v>
      </c>
      <c r="AA113">
        <f t="shared" si="3"/>
        <v>2025</v>
      </c>
      <c r="AB113">
        <f t="shared" si="4"/>
        <v>5</v>
      </c>
      <c r="AC113" t="str">
        <f t="shared" si="5"/>
        <v>May</v>
      </c>
    </row>
    <row r="114" spans="1:29" x14ac:dyDescent="0.35">
      <c r="A114" t="s">
        <v>151</v>
      </c>
      <c r="B114" s="1">
        <v>45806</v>
      </c>
      <c r="C114" s="2">
        <v>0.71805555555555556</v>
      </c>
      <c r="D114" t="s">
        <v>38</v>
      </c>
      <c r="E114" t="s">
        <v>39</v>
      </c>
      <c r="F114" t="s">
        <v>42</v>
      </c>
      <c r="G114" t="s">
        <v>28</v>
      </c>
      <c r="H114" t="s">
        <v>29</v>
      </c>
      <c r="I114" t="s">
        <v>29</v>
      </c>
      <c r="J114">
        <v>3</v>
      </c>
      <c r="K114">
        <v>0</v>
      </c>
      <c r="L114">
        <v>1</v>
      </c>
      <c r="M114">
        <v>215</v>
      </c>
      <c r="N114">
        <v>65</v>
      </c>
      <c r="O114">
        <v>0</v>
      </c>
      <c r="P114">
        <v>7075</v>
      </c>
      <c r="Q114">
        <v>1.3</v>
      </c>
      <c r="R114">
        <v>9199</v>
      </c>
      <c r="S114">
        <v>175</v>
      </c>
      <c r="T114">
        <v>56</v>
      </c>
      <c r="U114">
        <v>84</v>
      </c>
      <c r="V114">
        <v>0</v>
      </c>
      <c r="W114">
        <v>0</v>
      </c>
      <c r="X114">
        <v>0</v>
      </c>
      <c r="Y114">
        <f>SUM(social_media_performance_[[#This Row],[Likes]:[Link_Clicks]])</f>
        <v>315</v>
      </c>
      <c r="Z114" t="str">
        <f>IF(social_media_performance_[[#This Row],[Engagement]]&gt;AVERAGE(Y:Y)*5,"Viral","Normal")</f>
        <v>Normal</v>
      </c>
      <c r="AA114">
        <f t="shared" si="3"/>
        <v>2025</v>
      </c>
      <c r="AB114">
        <f t="shared" si="4"/>
        <v>5</v>
      </c>
      <c r="AC114" t="str">
        <f t="shared" si="5"/>
        <v>May</v>
      </c>
    </row>
    <row r="115" spans="1:29" x14ac:dyDescent="0.35">
      <c r="A115" t="s">
        <v>152</v>
      </c>
      <c r="B115" s="1">
        <v>45806</v>
      </c>
      <c r="C115" s="2">
        <v>0.84027777777777779</v>
      </c>
      <c r="D115" t="s">
        <v>35</v>
      </c>
      <c r="E115" t="s">
        <v>32</v>
      </c>
      <c r="F115" t="s">
        <v>45</v>
      </c>
      <c r="G115" t="s">
        <v>28</v>
      </c>
      <c r="H115" t="s">
        <v>29</v>
      </c>
      <c r="I115" t="s">
        <v>36</v>
      </c>
      <c r="J115">
        <v>9</v>
      </c>
      <c r="K115">
        <v>62</v>
      </c>
      <c r="L115">
        <v>1</v>
      </c>
      <c r="M115">
        <v>97</v>
      </c>
      <c r="N115">
        <v>184</v>
      </c>
      <c r="O115">
        <v>0</v>
      </c>
      <c r="P115">
        <v>27802</v>
      </c>
      <c r="Q115">
        <v>1.04</v>
      </c>
      <c r="R115">
        <v>28903</v>
      </c>
      <c r="S115">
        <v>1346</v>
      </c>
      <c r="T115">
        <v>246</v>
      </c>
      <c r="U115">
        <v>324</v>
      </c>
      <c r="V115">
        <v>153</v>
      </c>
      <c r="W115">
        <v>636</v>
      </c>
      <c r="X115">
        <v>22</v>
      </c>
      <c r="Y115">
        <f>SUM(social_media_performance_[[#This Row],[Likes]:[Link_Clicks]])</f>
        <v>2705</v>
      </c>
      <c r="Z115" t="str">
        <f>IF(social_media_performance_[[#This Row],[Engagement]]&gt;AVERAGE(Y:Y)*5,"Viral","Normal")</f>
        <v>Normal</v>
      </c>
      <c r="AA115">
        <f t="shared" si="3"/>
        <v>2025</v>
      </c>
      <c r="AB115">
        <f t="shared" si="4"/>
        <v>5</v>
      </c>
      <c r="AC115" t="str">
        <f t="shared" si="5"/>
        <v>May</v>
      </c>
    </row>
    <row r="116" spans="1:29" x14ac:dyDescent="0.35">
      <c r="A116" t="s">
        <v>153</v>
      </c>
      <c r="B116" s="1">
        <v>45807</v>
      </c>
      <c r="C116" s="2">
        <v>0.59027777777777779</v>
      </c>
      <c r="D116" t="s">
        <v>25</v>
      </c>
      <c r="E116" t="s">
        <v>32</v>
      </c>
      <c r="F116" t="s">
        <v>33</v>
      </c>
      <c r="G116" t="s">
        <v>28</v>
      </c>
      <c r="H116" t="s">
        <v>29</v>
      </c>
      <c r="I116" t="s">
        <v>36</v>
      </c>
      <c r="J116">
        <v>10</v>
      </c>
      <c r="K116">
        <v>0</v>
      </c>
      <c r="L116">
        <v>5</v>
      </c>
      <c r="M116">
        <v>155</v>
      </c>
      <c r="N116">
        <v>111</v>
      </c>
      <c r="O116">
        <v>0</v>
      </c>
      <c r="P116">
        <v>16832</v>
      </c>
      <c r="Q116">
        <v>1.1000000000000001</v>
      </c>
      <c r="R116">
        <v>18543</v>
      </c>
      <c r="S116">
        <v>894</v>
      </c>
      <c r="T116">
        <v>144</v>
      </c>
      <c r="U116">
        <v>217</v>
      </c>
      <c r="V116">
        <v>112</v>
      </c>
      <c r="W116">
        <v>569</v>
      </c>
      <c r="X116">
        <v>25</v>
      </c>
      <c r="Y116">
        <f>SUM(social_media_performance_[[#This Row],[Likes]:[Link_Clicks]])</f>
        <v>1936</v>
      </c>
      <c r="Z116" t="str">
        <f>IF(social_media_performance_[[#This Row],[Engagement]]&gt;AVERAGE(Y:Y)*5,"Viral","Normal")</f>
        <v>Normal</v>
      </c>
      <c r="AA116">
        <f t="shared" si="3"/>
        <v>2025</v>
      </c>
      <c r="AB116">
        <f t="shared" si="4"/>
        <v>5</v>
      </c>
      <c r="AC116" t="str">
        <f t="shared" si="5"/>
        <v>May</v>
      </c>
    </row>
    <row r="117" spans="1:29" x14ac:dyDescent="0.35">
      <c r="A117" t="s">
        <v>154</v>
      </c>
      <c r="B117" s="1">
        <v>45808</v>
      </c>
      <c r="C117" s="2">
        <v>0.37013888888888891</v>
      </c>
      <c r="D117" t="s">
        <v>31</v>
      </c>
      <c r="E117" t="s">
        <v>39</v>
      </c>
      <c r="F117" t="s">
        <v>33</v>
      </c>
      <c r="G117" t="s">
        <v>28</v>
      </c>
      <c r="H117" t="s">
        <v>36</v>
      </c>
      <c r="I117" t="s">
        <v>29</v>
      </c>
      <c r="J117">
        <v>1</v>
      </c>
      <c r="K117">
        <v>0</v>
      </c>
      <c r="L117">
        <v>8</v>
      </c>
      <c r="M117">
        <v>225</v>
      </c>
      <c r="N117">
        <v>81</v>
      </c>
      <c r="O117">
        <v>295</v>
      </c>
      <c r="P117">
        <v>17856</v>
      </c>
      <c r="Q117">
        <v>1.5</v>
      </c>
      <c r="R117">
        <v>26705</v>
      </c>
      <c r="S117">
        <v>294</v>
      </c>
      <c r="T117">
        <v>104</v>
      </c>
      <c r="U117">
        <v>143</v>
      </c>
      <c r="V117">
        <v>0</v>
      </c>
      <c r="W117">
        <v>0</v>
      </c>
      <c r="X117">
        <v>3</v>
      </c>
      <c r="Y117">
        <f>SUM(social_media_performance_[[#This Row],[Likes]:[Link_Clicks]])</f>
        <v>541</v>
      </c>
      <c r="Z117" t="str">
        <f>IF(social_media_performance_[[#This Row],[Engagement]]&gt;AVERAGE(Y:Y)*5,"Viral","Normal")</f>
        <v>Normal</v>
      </c>
      <c r="AA117">
        <f t="shared" si="3"/>
        <v>2025</v>
      </c>
      <c r="AB117">
        <f t="shared" si="4"/>
        <v>5</v>
      </c>
      <c r="AC117" t="str">
        <f t="shared" si="5"/>
        <v>May</v>
      </c>
    </row>
    <row r="118" spans="1:29" x14ac:dyDescent="0.35">
      <c r="A118" t="s">
        <v>155</v>
      </c>
      <c r="B118" s="1">
        <v>45808</v>
      </c>
      <c r="C118" s="2">
        <v>0.5493055555555556</v>
      </c>
      <c r="D118" t="s">
        <v>25</v>
      </c>
      <c r="E118" t="s">
        <v>48</v>
      </c>
      <c r="F118" t="s">
        <v>33</v>
      </c>
      <c r="G118" t="s">
        <v>28</v>
      </c>
      <c r="H118" t="s">
        <v>29</v>
      </c>
      <c r="I118" t="s">
        <v>29</v>
      </c>
      <c r="J118">
        <v>3</v>
      </c>
      <c r="K118">
        <v>0</v>
      </c>
      <c r="L118">
        <v>6</v>
      </c>
      <c r="M118">
        <v>288</v>
      </c>
      <c r="N118">
        <v>165</v>
      </c>
      <c r="O118">
        <v>0</v>
      </c>
      <c r="P118">
        <v>6598</v>
      </c>
      <c r="Q118">
        <v>1.08</v>
      </c>
      <c r="R118">
        <v>7144</v>
      </c>
      <c r="S118">
        <v>120</v>
      </c>
      <c r="T118">
        <v>29</v>
      </c>
      <c r="U118">
        <v>44</v>
      </c>
      <c r="V118">
        <v>9</v>
      </c>
      <c r="W118">
        <v>0</v>
      </c>
      <c r="X118">
        <v>8</v>
      </c>
      <c r="Y118">
        <f>SUM(social_media_performance_[[#This Row],[Likes]:[Link_Clicks]])</f>
        <v>202</v>
      </c>
      <c r="Z118" t="str">
        <f>IF(social_media_performance_[[#This Row],[Engagement]]&gt;AVERAGE(Y:Y)*5,"Viral","Normal")</f>
        <v>Normal</v>
      </c>
      <c r="AA118">
        <f t="shared" si="3"/>
        <v>2025</v>
      </c>
      <c r="AB118">
        <f t="shared" si="4"/>
        <v>5</v>
      </c>
      <c r="AC118" t="str">
        <f t="shared" si="5"/>
        <v>May</v>
      </c>
    </row>
    <row r="119" spans="1:29" x14ac:dyDescent="0.35">
      <c r="A119" t="s">
        <v>156</v>
      </c>
      <c r="B119" s="1">
        <v>45809</v>
      </c>
      <c r="C119" s="2">
        <v>0.47222222222222221</v>
      </c>
      <c r="D119" t="s">
        <v>25</v>
      </c>
      <c r="E119" t="s">
        <v>39</v>
      </c>
      <c r="F119" t="s">
        <v>27</v>
      </c>
      <c r="G119" t="s">
        <v>157</v>
      </c>
      <c r="H119" t="s">
        <v>29</v>
      </c>
      <c r="I119" t="s">
        <v>29</v>
      </c>
      <c r="J119">
        <v>4</v>
      </c>
      <c r="K119">
        <v>0</v>
      </c>
      <c r="L119">
        <v>1</v>
      </c>
      <c r="M119">
        <v>169</v>
      </c>
      <c r="N119">
        <v>163</v>
      </c>
      <c r="O119">
        <v>0</v>
      </c>
      <c r="P119">
        <v>8059</v>
      </c>
      <c r="Q119">
        <v>1.18</v>
      </c>
      <c r="R119">
        <v>9524</v>
      </c>
      <c r="S119">
        <v>136</v>
      </c>
      <c r="T119">
        <v>58</v>
      </c>
      <c r="U119">
        <v>59</v>
      </c>
      <c r="V119">
        <v>0</v>
      </c>
      <c r="W119">
        <v>0</v>
      </c>
      <c r="X119">
        <v>7</v>
      </c>
      <c r="Y119">
        <f>SUM(social_media_performance_[[#This Row],[Likes]:[Link_Clicks]])</f>
        <v>253</v>
      </c>
      <c r="Z119" t="str">
        <f>IF(social_media_performance_[[#This Row],[Engagement]]&gt;AVERAGE(Y:Y)*5,"Viral","Normal")</f>
        <v>Normal</v>
      </c>
      <c r="AA119">
        <f t="shared" si="3"/>
        <v>2025</v>
      </c>
      <c r="AB119">
        <f t="shared" si="4"/>
        <v>6</v>
      </c>
      <c r="AC119" t="str">
        <f t="shared" si="5"/>
        <v>May</v>
      </c>
    </row>
    <row r="120" spans="1:29" x14ac:dyDescent="0.35">
      <c r="A120" t="s">
        <v>158</v>
      </c>
      <c r="B120" s="1">
        <v>45809</v>
      </c>
      <c r="C120" s="2">
        <v>0.8305555555555556</v>
      </c>
      <c r="D120" t="s">
        <v>35</v>
      </c>
      <c r="E120" t="s">
        <v>26</v>
      </c>
      <c r="F120" t="s">
        <v>45</v>
      </c>
      <c r="G120" t="s">
        <v>157</v>
      </c>
      <c r="H120" t="s">
        <v>29</v>
      </c>
      <c r="I120" t="s">
        <v>36</v>
      </c>
      <c r="J120">
        <v>7</v>
      </c>
      <c r="K120">
        <v>44</v>
      </c>
      <c r="L120">
        <v>1</v>
      </c>
      <c r="M120">
        <v>52</v>
      </c>
      <c r="N120">
        <v>198</v>
      </c>
      <c r="O120">
        <v>0</v>
      </c>
      <c r="P120">
        <v>23760</v>
      </c>
      <c r="Q120">
        <v>1.08</v>
      </c>
      <c r="R120">
        <v>25766</v>
      </c>
      <c r="S120">
        <v>2865</v>
      </c>
      <c r="T120">
        <v>441</v>
      </c>
      <c r="U120">
        <v>758</v>
      </c>
      <c r="V120">
        <v>87</v>
      </c>
      <c r="W120">
        <v>641</v>
      </c>
      <c r="X120">
        <v>26</v>
      </c>
      <c r="Y120">
        <f>SUM(social_media_performance_[[#This Row],[Likes]:[Link_Clicks]])</f>
        <v>4792</v>
      </c>
      <c r="Z120" t="str">
        <f>IF(social_media_performance_[[#This Row],[Engagement]]&gt;AVERAGE(Y:Y)*5,"Viral","Normal")</f>
        <v>Normal</v>
      </c>
      <c r="AA120">
        <f t="shared" si="3"/>
        <v>2025</v>
      </c>
      <c r="AB120">
        <f t="shared" si="4"/>
        <v>6</v>
      </c>
      <c r="AC120" t="str">
        <f t="shared" si="5"/>
        <v>Jun</v>
      </c>
    </row>
    <row r="121" spans="1:29" x14ac:dyDescent="0.35">
      <c r="A121" t="s">
        <v>159</v>
      </c>
      <c r="B121" s="1">
        <v>45809</v>
      </c>
      <c r="C121" s="2">
        <v>0.85069444444444442</v>
      </c>
      <c r="D121" t="s">
        <v>35</v>
      </c>
      <c r="E121" t="s">
        <v>26</v>
      </c>
      <c r="F121" t="s">
        <v>45</v>
      </c>
      <c r="G121" t="s">
        <v>157</v>
      </c>
      <c r="H121" t="s">
        <v>36</v>
      </c>
      <c r="I121" t="s">
        <v>29</v>
      </c>
      <c r="J121">
        <v>8</v>
      </c>
      <c r="K121">
        <v>27</v>
      </c>
      <c r="L121">
        <v>1</v>
      </c>
      <c r="M121">
        <v>166</v>
      </c>
      <c r="N121">
        <v>108</v>
      </c>
      <c r="O121">
        <v>590</v>
      </c>
      <c r="P121">
        <v>100069</v>
      </c>
      <c r="Q121">
        <v>1.63</v>
      </c>
      <c r="R121">
        <v>162913</v>
      </c>
      <c r="S121">
        <v>20556</v>
      </c>
      <c r="T121">
        <v>2496</v>
      </c>
      <c r="U121">
        <v>4478</v>
      </c>
      <c r="V121">
        <v>554</v>
      </c>
      <c r="W121">
        <v>0</v>
      </c>
      <c r="X121">
        <v>55</v>
      </c>
      <c r="Y121">
        <f>SUM(social_media_performance_[[#This Row],[Likes]:[Link_Clicks]])</f>
        <v>28084</v>
      </c>
      <c r="Z121" t="str">
        <f>IF(social_media_performance_[[#This Row],[Engagement]]&gt;AVERAGE(Y:Y)*5,"Viral","Normal")</f>
        <v>Viral</v>
      </c>
      <c r="AA121">
        <f t="shared" si="3"/>
        <v>2025</v>
      </c>
      <c r="AB121">
        <f t="shared" si="4"/>
        <v>6</v>
      </c>
      <c r="AC121" t="str">
        <f t="shared" si="5"/>
        <v>Jun</v>
      </c>
    </row>
    <row r="122" spans="1:29" x14ac:dyDescent="0.35">
      <c r="A122" t="s">
        <v>160</v>
      </c>
      <c r="B122" s="1">
        <v>45810</v>
      </c>
      <c r="C122" s="2">
        <v>0.2986111111111111</v>
      </c>
      <c r="D122" t="s">
        <v>31</v>
      </c>
      <c r="E122" t="s">
        <v>26</v>
      </c>
      <c r="F122" t="s">
        <v>45</v>
      </c>
      <c r="G122" t="s">
        <v>157</v>
      </c>
      <c r="H122" t="s">
        <v>29</v>
      </c>
      <c r="I122" t="s">
        <v>29</v>
      </c>
      <c r="J122">
        <v>4</v>
      </c>
      <c r="K122">
        <v>22</v>
      </c>
      <c r="L122">
        <v>1</v>
      </c>
      <c r="M122">
        <v>126</v>
      </c>
      <c r="N122">
        <v>336</v>
      </c>
      <c r="O122">
        <v>0</v>
      </c>
      <c r="P122">
        <v>26127</v>
      </c>
      <c r="Q122">
        <v>1.31</v>
      </c>
      <c r="R122">
        <v>34293</v>
      </c>
      <c r="S122">
        <v>4378</v>
      </c>
      <c r="T122">
        <v>646</v>
      </c>
      <c r="U122">
        <v>1070</v>
      </c>
      <c r="V122">
        <v>110</v>
      </c>
      <c r="W122">
        <v>0</v>
      </c>
      <c r="X122">
        <v>22</v>
      </c>
      <c r="Y122">
        <f>SUM(social_media_performance_[[#This Row],[Likes]:[Link_Clicks]])</f>
        <v>6204</v>
      </c>
      <c r="Z122" t="str">
        <f>IF(social_media_performance_[[#This Row],[Engagement]]&gt;AVERAGE(Y:Y)*5,"Viral","Normal")</f>
        <v>Normal</v>
      </c>
      <c r="AA122">
        <f t="shared" si="3"/>
        <v>2025</v>
      </c>
      <c r="AB122">
        <f t="shared" si="4"/>
        <v>6</v>
      </c>
      <c r="AC122" t="str">
        <f t="shared" si="5"/>
        <v>Jun</v>
      </c>
    </row>
    <row r="123" spans="1:29" x14ac:dyDescent="0.35">
      <c r="A123" t="s">
        <v>161</v>
      </c>
      <c r="B123" s="1">
        <v>45810</v>
      </c>
      <c r="C123" s="2">
        <v>0.3888888888888889</v>
      </c>
      <c r="D123" t="s">
        <v>31</v>
      </c>
      <c r="E123" t="s">
        <v>32</v>
      </c>
      <c r="F123" t="s">
        <v>27</v>
      </c>
      <c r="G123" t="s">
        <v>157</v>
      </c>
      <c r="H123" t="s">
        <v>29</v>
      </c>
      <c r="I123" t="s">
        <v>36</v>
      </c>
      <c r="J123">
        <v>11</v>
      </c>
      <c r="K123">
        <v>0</v>
      </c>
      <c r="L123">
        <v>1</v>
      </c>
      <c r="M123">
        <v>144</v>
      </c>
      <c r="N123">
        <v>79</v>
      </c>
      <c r="O123">
        <v>0</v>
      </c>
      <c r="P123">
        <v>11837</v>
      </c>
      <c r="Q123">
        <v>1.1399999999999999</v>
      </c>
      <c r="R123">
        <v>13480</v>
      </c>
      <c r="S123">
        <v>192</v>
      </c>
      <c r="T123">
        <v>44</v>
      </c>
      <c r="U123">
        <v>44</v>
      </c>
      <c r="V123">
        <v>22</v>
      </c>
      <c r="W123">
        <v>343</v>
      </c>
      <c r="X123">
        <v>11</v>
      </c>
      <c r="Y123">
        <f>SUM(social_media_performance_[[#This Row],[Likes]:[Link_Clicks]])</f>
        <v>645</v>
      </c>
      <c r="Z123" t="str">
        <f>IF(social_media_performance_[[#This Row],[Engagement]]&gt;AVERAGE(Y:Y)*5,"Viral","Normal")</f>
        <v>Normal</v>
      </c>
      <c r="AA123">
        <f t="shared" si="3"/>
        <v>2025</v>
      </c>
      <c r="AB123">
        <f t="shared" si="4"/>
        <v>6</v>
      </c>
      <c r="AC123" t="str">
        <f t="shared" si="5"/>
        <v>Jun</v>
      </c>
    </row>
    <row r="124" spans="1:29" x14ac:dyDescent="0.35">
      <c r="A124" t="s">
        <v>162</v>
      </c>
      <c r="B124" s="1">
        <v>45811</v>
      </c>
      <c r="C124" s="2">
        <v>0.3347222222222222</v>
      </c>
      <c r="D124" t="s">
        <v>31</v>
      </c>
      <c r="E124" t="s">
        <v>32</v>
      </c>
      <c r="F124" t="s">
        <v>45</v>
      </c>
      <c r="G124" t="s">
        <v>157</v>
      </c>
      <c r="H124" t="s">
        <v>29</v>
      </c>
      <c r="I124" t="s">
        <v>29</v>
      </c>
      <c r="J124">
        <v>10</v>
      </c>
      <c r="K124">
        <v>26</v>
      </c>
      <c r="L124">
        <v>1</v>
      </c>
      <c r="M124">
        <v>62</v>
      </c>
      <c r="N124">
        <v>116</v>
      </c>
      <c r="O124">
        <v>0</v>
      </c>
      <c r="P124">
        <v>12722</v>
      </c>
      <c r="Q124">
        <v>1.1599999999999999</v>
      </c>
      <c r="R124">
        <v>14776</v>
      </c>
      <c r="S124">
        <v>379</v>
      </c>
      <c r="T124">
        <v>69</v>
      </c>
      <c r="U124">
        <v>89</v>
      </c>
      <c r="V124">
        <v>46</v>
      </c>
      <c r="W124">
        <v>0</v>
      </c>
      <c r="X124">
        <v>19</v>
      </c>
      <c r="Y124">
        <f>SUM(social_media_performance_[[#This Row],[Likes]:[Link_Clicks]])</f>
        <v>583</v>
      </c>
      <c r="Z124" t="str">
        <f>IF(social_media_performance_[[#This Row],[Engagement]]&gt;AVERAGE(Y:Y)*5,"Viral","Normal")</f>
        <v>Normal</v>
      </c>
      <c r="AA124">
        <f t="shared" si="3"/>
        <v>2025</v>
      </c>
      <c r="AB124">
        <f t="shared" si="4"/>
        <v>6</v>
      </c>
      <c r="AC124" t="str">
        <f t="shared" si="5"/>
        <v>Jun</v>
      </c>
    </row>
    <row r="125" spans="1:29" x14ac:dyDescent="0.35">
      <c r="A125" t="s">
        <v>163</v>
      </c>
      <c r="B125" s="1">
        <v>45811</v>
      </c>
      <c r="C125" s="2">
        <v>0.59513888888888888</v>
      </c>
      <c r="D125" t="s">
        <v>25</v>
      </c>
      <c r="E125" t="s">
        <v>39</v>
      </c>
      <c r="F125" t="s">
        <v>42</v>
      </c>
      <c r="G125" t="s">
        <v>157</v>
      </c>
      <c r="H125" t="s">
        <v>29</v>
      </c>
      <c r="I125" t="s">
        <v>36</v>
      </c>
      <c r="J125">
        <v>1</v>
      </c>
      <c r="K125">
        <v>0</v>
      </c>
      <c r="L125">
        <v>1</v>
      </c>
      <c r="M125">
        <v>249</v>
      </c>
      <c r="N125">
        <v>66</v>
      </c>
      <c r="O125">
        <v>0</v>
      </c>
      <c r="P125">
        <v>9363</v>
      </c>
      <c r="Q125">
        <v>1</v>
      </c>
      <c r="R125">
        <v>9363</v>
      </c>
      <c r="S125">
        <v>238</v>
      </c>
      <c r="T125">
        <v>97</v>
      </c>
      <c r="U125">
        <v>112</v>
      </c>
      <c r="V125">
        <v>0</v>
      </c>
      <c r="W125">
        <v>180</v>
      </c>
      <c r="X125">
        <v>2</v>
      </c>
      <c r="Y125">
        <f>SUM(social_media_performance_[[#This Row],[Likes]:[Link_Clicks]])</f>
        <v>627</v>
      </c>
      <c r="Z125" t="str">
        <f>IF(social_media_performance_[[#This Row],[Engagement]]&gt;AVERAGE(Y:Y)*5,"Viral","Normal")</f>
        <v>Normal</v>
      </c>
      <c r="AA125">
        <f t="shared" si="3"/>
        <v>2025</v>
      </c>
      <c r="AB125">
        <f t="shared" si="4"/>
        <v>6</v>
      </c>
      <c r="AC125" t="str">
        <f t="shared" si="5"/>
        <v>Jun</v>
      </c>
    </row>
    <row r="126" spans="1:29" x14ac:dyDescent="0.35">
      <c r="A126" t="s">
        <v>164</v>
      </c>
      <c r="B126" s="1">
        <v>45811</v>
      </c>
      <c r="C126" s="2">
        <v>0.63263888888888886</v>
      </c>
      <c r="D126" t="s">
        <v>38</v>
      </c>
      <c r="E126" t="s">
        <v>48</v>
      </c>
      <c r="F126" t="s">
        <v>42</v>
      </c>
      <c r="G126" t="s">
        <v>157</v>
      </c>
      <c r="H126" t="s">
        <v>29</v>
      </c>
      <c r="I126" t="s">
        <v>29</v>
      </c>
      <c r="J126">
        <v>5</v>
      </c>
      <c r="K126">
        <v>0</v>
      </c>
      <c r="L126">
        <v>1</v>
      </c>
      <c r="M126">
        <v>207</v>
      </c>
      <c r="N126">
        <v>63</v>
      </c>
      <c r="O126">
        <v>0</v>
      </c>
      <c r="P126">
        <v>9860</v>
      </c>
      <c r="Q126">
        <v>1.1299999999999999</v>
      </c>
      <c r="R126">
        <v>11128</v>
      </c>
      <c r="S126">
        <v>138</v>
      </c>
      <c r="T126">
        <v>40</v>
      </c>
      <c r="U126">
        <v>52</v>
      </c>
      <c r="V126">
        <v>12</v>
      </c>
      <c r="W126">
        <v>0</v>
      </c>
      <c r="X126">
        <v>0</v>
      </c>
      <c r="Y126">
        <f>SUM(social_media_performance_[[#This Row],[Likes]:[Link_Clicks]])</f>
        <v>242</v>
      </c>
      <c r="Z126" t="str">
        <f>IF(social_media_performance_[[#This Row],[Engagement]]&gt;AVERAGE(Y:Y)*5,"Viral","Normal")</f>
        <v>Normal</v>
      </c>
      <c r="AA126">
        <f t="shared" si="3"/>
        <v>2025</v>
      </c>
      <c r="AB126">
        <f t="shared" si="4"/>
        <v>6</v>
      </c>
      <c r="AC126" t="str">
        <f t="shared" si="5"/>
        <v>Jun</v>
      </c>
    </row>
    <row r="127" spans="1:29" x14ac:dyDescent="0.35">
      <c r="A127" t="s">
        <v>165</v>
      </c>
      <c r="B127" s="1">
        <v>45811</v>
      </c>
      <c r="C127" s="2">
        <v>0.875</v>
      </c>
      <c r="D127" t="s">
        <v>35</v>
      </c>
      <c r="E127" t="s">
        <v>32</v>
      </c>
      <c r="F127" t="s">
        <v>45</v>
      </c>
      <c r="G127" t="s">
        <v>157</v>
      </c>
      <c r="H127" t="s">
        <v>29</v>
      </c>
      <c r="I127" t="s">
        <v>36</v>
      </c>
      <c r="J127">
        <v>15</v>
      </c>
      <c r="K127">
        <v>18</v>
      </c>
      <c r="L127">
        <v>1</v>
      </c>
      <c r="M127">
        <v>73</v>
      </c>
      <c r="N127">
        <v>171</v>
      </c>
      <c r="O127">
        <v>0</v>
      </c>
      <c r="P127">
        <v>15686</v>
      </c>
      <c r="Q127">
        <v>1.28</v>
      </c>
      <c r="R127">
        <v>20075</v>
      </c>
      <c r="S127">
        <v>552</v>
      </c>
      <c r="T127">
        <v>103</v>
      </c>
      <c r="U127">
        <v>129</v>
      </c>
      <c r="V127">
        <v>82</v>
      </c>
      <c r="W127">
        <v>530</v>
      </c>
      <c r="X127">
        <v>10</v>
      </c>
      <c r="Y127">
        <f>SUM(social_media_performance_[[#This Row],[Likes]:[Link_Clicks]])</f>
        <v>1396</v>
      </c>
      <c r="Z127" t="str">
        <f>IF(social_media_performance_[[#This Row],[Engagement]]&gt;AVERAGE(Y:Y)*5,"Viral","Normal")</f>
        <v>Normal</v>
      </c>
      <c r="AA127">
        <f t="shared" si="3"/>
        <v>2025</v>
      </c>
      <c r="AB127">
        <f t="shared" si="4"/>
        <v>6</v>
      </c>
      <c r="AC127" t="str">
        <f t="shared" si="5"/>
        <v>Jun</v>
      </c>
    </row>
    <row r="128" spans="1:29" x14ac:dyDescent="0.35">
      <c r="A128" t="s">
        <v>166</v>
      </c>
      <c r="B128" s="1">
        <v>45811</v>
      </c>
      <c r="C128" s="2">
        <v>0.93055555555555558</v>
      </c>
      <c r="D128" t="s">
        <v>35</v>
      </c>
      <c r="E128" t="s">
        <v>48</v>
      </c>
      <c r="F128" t="s">
        <v>45</v>
      </c>
      <c r="G128" t="s">
        <v>157</v>
      </c>
      <c r="H128" t="s">
        <v>29</v>
      </c>
      <c r="I128" t="s">
        <v>29</v>
      </c>
      <c r="J128">
        <v>4</v>
      </c>
      <c r="K128">
        <v>114</v>
      </c>
      <c r="L128">
        <v>1</v>
      </c>
      <c r="M128">
        <v>127</v>
      </c>
      <c r="N128">
        <v>108</v>
      </c>
      <c r="O128">
        <v>0</v>
      </c>
      <c r="P128">
        <v>4066</v>
      </c>
      <c r="Q128">
        <v>1.02</v>
      </c>
      <c r="R128">
        <v>4147</v>
      </c>
      <c r="S128">
        <v>73</v>
      </c>
      <c r="T128">
        <v>20</v>
      </c>
      <c r="U128">
        <v>25</v>
      </c>
      <c r="V128">
        <v>5</v>
      </c>
      <c r="W128">
        <v>0</v>
      </c>
      <c r="X128">
        <v>8</v>
      </c>
      <c r="Y128">
        <f>SUM(social_media_performance_[[#This Row],[Likes]:[Link_Clicks]])</f>
        <v>123</v>
      </c>
      <c r="Z128" t="str">
        <f>IF(social_media_performance_[[#This Row],[Engagement]]&gt;AVERAGE(Y:Y)*5,"Viral","Normal")</f>
        <v>Normal</v>
      </c>
      <c r="AA128">
        <f t="shared" si="3"/>
        <v>2025</v>
      </c>
      <c r="AB128">
        <f t="shared" si="4"/>
        <v>6</v>
      </c>
      <c r="AC128" t="str">
        <f t="shared" si="5"/>
        <v>Jun</v>
      </c>
    </row>
    <row r="129" spans="1:29" x14ac:dyDescent="0.35">
      <c r="A129" t="s">
        <v>167</v>
      </c>
      <c r="B129" s="1">
        <v>45812</v>
      </c>
      <c r="C129" s="2">
        <v>0.4909722222222222</v>
      </c>
      <c r="D129" t="s">
        <v>25</v>
      </c>
      <c r="E129" t="s">
        <v>48</v>
      </c>
      <c r="F129" t="s">
        <v>45</v>
      </c>
      <c r="G129" t="s">
        <v>157</v>
      </c>
      <c r="H129" t="s">
        <v>29</v>
      </c>
      <c r="I129" t="s">
        <v>29</v>
      </c>
      <c r="J129">
        <v>2</v>
      </c>
      <c r="K129">
        <v>31</v>
      </c>
      <c r="L129">
        <v>1</v>
      </c>
      <c r="M129">
        <v>151</v>
      </c>
      <c r="N129">
        <v>96</v>
      </c>
      <c r="O129">
        <v>0</v>
      </c>
      <c r="P129">
        <v>11209</v>
      </c>
      <c r="Q129">
        <v>1.1200000000000001</v>
      </c>
      <c r="R129">
        <v>12532</v>
      </c>
      <c r="S129">
        <v>299</v>
      </c>
      <c r="T129">
        <v>73</v>
      </c>
      <c r="U129">
        <v>105</v>
      </c>
      <c r="V129">
        <v>27</v>
      </c>
      <c r="W129">
        <v>0</v>
      </c>
      <c r="X129">
        <v>11</v>
      </c>
      <c r="Y129">
        <f>SUM(social_media_performance_[[#This Row],[Likes]:[Link_Clicks]])</f>
        <v>504</v>
      </c>
      <c r="Z129" t="str">
        <f>IF(social_media_performance_[[#This Row],[Engagement]]&gt;AVERAGE(Y:Y)*5,"Viral","Normal")</f>
        <v>Normal</v>
      </c>
      <c r="AA129">
        <f t="shared" si="3"/>
        <v>2025</v>
      </c>
      <c r="AB129">
        <f t="shared" si="4"/>
        <v>6</v>
      </c>
      <c r="AC129" t="str">
        <f t="shared" si="5"/>
        <v>Jun</v>
      </c>
    </row>
    <row r="130" spans="1:29" x14ac:dyDescent="0.35">
      <c r="A130" t="s">
        <v>168</v>
      </c>
      <c r="B130" s="1">
        <v>45814</v>
      </c>
      <c r="C130" s="2">
        <v>0.40486111111111112</v>
      </c>
      <c r="D130" t="s">
        <v>31</v>
      </c>
      <c r="E130" t="s">
        <v>39</v>
      </c>
      <c r="F130" t="s">
        <v>45</v>
      </c>
      <c r="G130" t="s">
        <v>157</v>
      </c>
      <c r="H130" t="s">
        <v>36</v>
      </c>
      <c r="I130" t="s">
        <v>29</v>
      </c>
      <c r="J130">
        <v>2</v>
      </c>
      <c r="K130">
        <v>152</v>
      </c>
      <c r="L130">
        <v>1</v>
      </c>
      <c r="M130">
        <v>103</v>
      </c>
      <c r="N130">
        <v>207</v>
      </c>
      <c r="O130">
        <v>443</v>
      </c>
      <c r="P130">
        <v>31287</v>
      </c>
      <c r="Q130">
        <v>1.38</v>
      </c>
      <c r="R130">
        <v>43330</v>
      </c>
      <c r="S130">
        <v>265</v>
      </c>
      <c r="T130">
        <v>98</v>
      </c>
      <c r="U130">
        <v>123</v>
      </c>
      <c r="V130">
        <v>0</v>
      </c>
      <c r="W130">
        <v>0</v>
      </c>
      <c r="X130">
        <v>23</v>
      </c>
      <c r="Y130">
        <f>SUM(social_media_performance_[[#This Row],[Likes]:[Link_Clicks]])</f>
        <v>486</v>
      </c>
      <c r="Z130" t="str">
        <f>IF(social_media_performance_[[#This Row],[Engagement]]&gt;AVERAGE(Y:Y)*5,"Viral","Normal")</f>
        <v>Normal</v>
      </c>
      <c r="AA130">
        <f t="shared" ref="AA130:AA193" si="6">YEAR(B:B)</f>
        <v>2025</v>
      </c>
      <c r="AB130">
        <f t="shared" ref="AB130:AB193" si="7">MONTH(B:B)</f>
        <v>6</v>
      </c>
      <c r="AC130" t="str">
        <f t="shared" ref="AC130:AC193" si="8">TEXT(B129,"MMM")</f>
        <v>Jun</v>
      </c>
    </row>
    <row r="131" spans="1:29" x14ac:dyDescent="0.35">
      <c r="A131" t="s">
        <v>169</v>
      </c>
      <c r="B131" s="1">
        <v>45814</v>
      </c>
      <c r="C131" s="2">
        <v>0.52986111111111112</v>
      </c>
      <c r="D131" t="s">
        <v>25</v>
      </c>
      <c r="E131" t="s">
        <v>26</v>
      </c>
      <c r="F131" t="s">
        <v>33</v>
      </c>
      <c r="G131" t="s">
        <v>157</v>
      </c>
      <c r="H131" t="s">
        <v>29</v>
      </c>
      <c r="I131" t="s">
        <v>29</v>
      </c>
      <c r="J131">
        <v>7</v>
      </c>
      <c r="K131">
        <v>0</v>
      </c>
      <c r="L131">
        <v>7</v>
      </c>
      <c r="M131">
        <v>143</v>
      </c>
      <c r="N131">
        <v>132</v>
      </c>
      <c r="O131">
        <v>0</v>
      </c>
      <c r="P131">
        <v>40452</v>
      </c>
      <c r="Q131">
        <v>1</v>
      </c>
      <c r="R131">
        <v>40452</v>
      </c>
      <c r="S131">
        <v>2344</v>
      </c>
      <c r="T131">
        <v>341</v>
      </c>
      <c r="U131">
        <v>585</v>
      </c>
      <c r="V131">
        <v>71</v>
      </c>
      <c r="W131">
        <v>0</v>
      </c>
      <c r="X131">
        <v>95</v>
      </c>
      <c r="Y131">
        <f>SUM(social_media_performance_[[#This Row],[Likes]:[Link_Clicks]])</f>
        <v>3341</v>
      </c>
      <c r="Z131" t="str">
        <f>IF(social_media_performance_[[#This Row],[Engagement]]&gt;AVERAGE(Y:Y)*5,"Viral","Normal")</f>
        <v>Normal</v>
      </c>
      <c r="AA131">
        <f t="shared" si="6"/>
        <v>2025</v>
      </c>
      <c r="AB131">
        <f t="shared" si="7"/>
        <v>6</v>
      </c>
      <c r="AC131" t="str">
        <f t="shared" si="8"/>
        <v>Jun</v>
      </c>
    </row>
    <row r="132" spans="1:29" x14ac:dyDescent="0.35">
      <c r="A132" t="s">
        <v>170</v>
      </c>
      <c r="B132" s="1">
        <v>45817</v>
      </c>
      <c r="C132" s="2">
        <v>0.44236111111111109</v>
      </c>
      <c r="D132" t="s">
        <v>31</v>
      </c>
      <c r="E132" t="s">
        <v>32</v>
      </c>
      <c r="F132" t="s">
        <v>45</v>
      </c>
      <c r="G132" t="s">
        <v>157</v>
      </c>
      <c r="H132" t="s">
        <v>36</v>
      </c>
      <c r="I132" t="s">
        <v>36</v>
      </c>
      <c r="J132">
        <v>15</v>
      </c>
      <c r="K132">
        <v>16</v>
      </c>
      <c r="L132">
        <v>1</v>
      </c>
      <c r="M132">
        <v>74</v>
      </c>
      <c r="N132">
        <v>140</v>
      </c>
      <c r="O132">
        <v>516</v>
      </c>
      <c r="P132">
        <v>26132</v>
      </c>
      <c r="Q132">
        <v>1.47</v>
      </c>
      <c r="R132">
        <v>38423</v>
      </c>
      <c r="S132">
        <v>1008</v>
      </c>
      <c r="T132">
        <v>168</v>
      </c>
      <c r="U132">
        <v>264</v>
      </c>
      <c r="V132">
        <v>144</v>
      </c>
      <c r="W132">
        <v>1219</v>
      </c>
      <c r="X132">
        <v>10</v>
      </c>
      <c r="Y132">
        <f>SUM(social_media_performance_[[#This Row],[Likes]:[Link_Clicks]])</f>
        <v>2803</v>
      </c>
      <c r="Z132" t="str">
        <f>IF(social_media_performance_[[#This Row],[Engagement]]&gt;AVERAGE(Y:Y)*5,"Viral","Normal")</f>
        <v>Normal</v>
      </c>
      <c r="AA132">
        <f t="shared" si="6"/>
        <v>2025</v>
      </c>
      <c r="AB132">
        <f t="shared" si="7"/>
        <v>6</v>
      </c>
      <c r="AC132" t="str">
        <f t="shared" si="8"/>
        <v>Jun</v>
      </c>
    </row>
    <row r="133" spans="1:29" x14ac:dyDescent="0.35">
      <c r="A133" t="s">
        <v>171</v>
      </c>
      <c r="B133" s="1">
        <v>45818</v>
      </c>
      <c r="C133" s="2">
        <v>0.29583333333333334</v>
      </c>
      <c r="D133" t="s">
        <v>31</v>
      </c>
      <c r="E133" t="s">
        <v>39</v>
      </c>
      <c r="F133" t="s">
        <v>27</v>
      </c>
      <c r="G133" t="s">
        <v>157</v>
      </c>
      <c r="H133" t="s">
        <v>29</v>
      </c>
      <c r="I133" t="s">
        <v>29</v>
      </c>
      <c r="J133">
        <v>1</v>
      </c>
      <c r="K133">
        <v>0</v>
      </c>
      <c r="L133">
        <v>1</v>
      </c>
      <c r="M133">
        <v>168</v>
      </c>
      <c r="N133">
        <v>212</v>
      </c>
      <c r="O133">
        <v>0</v>
      </c>
      <c r="P133">
        <v>7109</v>
      </c>
      <c r="Q133">
        <v>1</v>
      </c>
      <c r="R133">
        <v>7109</v>
      </c>
      <c r="S133">
        <v>160</v>
      </c>
      <c r="T133">
        <v>48</v>
      </c>
      <c r="U133">
        <v>69</v>
      </c>
      <c r="V133">
        <v>0</v>
      </c>
      <c r="W133">
        <v>0</v>
      </c>
      <c r="X133">
        <v>9</v>
      </c>
      <c r="Y133">
        <f>SUM(social_media_performance_[[#This Row],[Likes]:[Link_Clicks]])</f>
        <v>277</v>
      </c>
      <c r="Z133" t="str">
        <f>IF(social_media_performance_[[#This Row],[Engagement]]&gt;AVERAGE(Y:Y)*5,"Viral","Normal")</f>
        <v>Normal</v>
      </c>
      <c r="AA133">
        <f t="shared" si="6"/>
        <v>2025</v>
      </c>
      <c r="AB133">
        <f t="shared" si="7"/>
        <v>6</v>
      </c>
      <c r="AC133" t="str">
        <f t="shared" si="8"/>
        <v>Jun</v>
      </c>
    </row>
    <row r="134" spans="1:29" x14ac:dyDescent="0.35">
      <c r="A134" t="s">
        <v>172</v>
      </c>
      <c r="B134" s="1">
        <v>45818</v>
      </c>
      <c r="C134" s="2">
        <v>0.77222222222222225</v>
      </c>
      <c r="D134" t="s">
        <v>38</v>
      </c>
      <c r="E134" t="s">
        <v>32</v>
      </c>
      <c r="F134" t="s">
        <v>45</v>
      </c>
      <c r="G134" t="s">
        <v>157</v>
      </c>
      <c r="H134" t="s">
        <v>29</v>
      </c>
      <c r="I134" t="s">
        <v>29</v>
      </c>
      <c r="J134">
        <v>13</v>
      </c>
      <c r="K134">
        <v>73</v>
      </c>
      <c r="L134">
        <v>1</v>
      </c>
      <c r="M134">
        <v>88</v>
      </c>
      <c r="N134">
        <v>167</v>
      </c>
      <c r="O134">
        <v>0</v>
      </c>
      <c r="P134">
        <v>13238</v>
      </c>
      <c r="Q134">
        <v>1.21</v>
      </c>
      <c r="R134">
        <v>16021</v>
      </c>
      <c r="S134">
        <v>747</v>
      </c>
      <c r="T134">
        <v>169</v>
      </c>
      <c r="U134">
        <v>198</v>
      </c>
      <c r="V134">
        <v>92</v>
      </c>
      <c r="W134">
        <v>0</v>
      </c>
      <c r="X134">
        <v>9</v>
      </c>
      <c r="Y134">
        <f>SUM(social_media_performance_[[#This Row],[Likes]:[Link_Clicks]])</f>
        <v>1206</v>
      </c>
      <c r="Z134" t="str">
        <f>IF(social_media_performance_[[#This Row],[Engagement]]&gt;AVERAGE(Y:Y)*5,"Viral","Normal")</f>
        <v>Normal</v>
      </c>
      <c r="AA134">
        <f t="shared" si="6"/>
        <v>2025</v>
      </c>
      <c r="AB134">
        <f t="shared" si="7"/>
        <v>6</v>
      </c>
      <c r="AC134" t="str">
        <f t="shared" si="8"/>
        <v>Jun</v>
      </c>
    </row>
    <row r="135" spans="1:29" x14ac:dyDescent="0.35">
      <c r="A135" t="s">
        <v>173</v>
      </c>
      <c r="B135" s="1">
        <v>45819</v>
      </c>
      <c r="C135" s="2">
        <v>0.7</v>
      </c>
      <c r="D135" t="s">
        <v>38</v>
      </c>
      <c r="E135" t="s">
        <v>39</v>
      </c>
      <c r="F135" t="s">
        <v>45</v>
      </c>
      <c r="G135" t="s">
        <v>157</v>
      </c>
      <c r="H135" t="s">
        <v>29</v>
      </c>
      <c r="I135" t="s">
        <v>36</v>
      </c>
      <c r="J135">
        <v>2</v>
      </c>
      <c r="K135">
        <v>103</v>
      </c>
      <c r="L135">
        <v>1</v>
      </c>
      <c r="M135">
        <v>53</v>
      </c>
      <c r="N135">
        <v>242</v>
      </c>
      <c r="O135">
        <v>0</v>
      </c>
      <c r="P135">
        <v>7041</v>
      </c>
      <c r="Q135">
        <v>1.04</v>
      </c>
      <c r="R135">
        <v>7336</v>
      </c>
      <c r="S135">
        <v>131</v>
      </c>
      <c r="T135">
        <v>41</v>
      </c>
      <c r="U135">
        <v>55</v>
      </c>
      <c r="V135">
        <v>0</v>
      </c>
      <c r="W135">
        <v>187</v>
      </c>
      <c r="X135">
        <v>7</v>
      </c>
      <c r="Y135">
        <f>SUM(social_media_performance_[[#This Row],[Likes]:[Link_Clicks]])</f>
        <v>414</v>
      </c>
      <c r="Z135" t="str">
        <f>IF(social_media_performance_[[#This Row],[Engagement]]&gt;AVERAGE(Y:Y)*5,"Viral","Normal")</f>
        <v>Normal</v>
      </c>
      <c r="AA135">
        <f t="shared" si="6"/>
        <v>2025</v>
      </c>
      <c r="AB135">
        <f t="shared" si="7"/>
        <v>6</v>
      </c>
      <c r="AC135" t="str">
        <f t="shared" si="8"/>
        <v>Jun</v>
      </c>
    </row>
    <row r="136" spans="1:29" x14ac:dyDescent="0.35">
      <c r="A136" t="s">
        <v>174</v>
      </c>
      <c r="B136" s="1">
        <v>45819</v>
      </c>
      <c r="C136" s="2">
        <v>0.77083333333333337</v>
      </c>
      <c r="D136" t="s">
        <v>38</v>
      </c>
      <c r="E136" t="s">
        <v>32</v>
      </c>
      <c r="F136" t="s">
        <v>33</v>
      </c>
      <c r="G136" t="s">
        <v>157</v>
      </c>
      <c r="H136" t="s">
        <v>36</v>
      </c>
      <c r="I136" t="s">
        <v>29</v>
      </c>
      <c r="J136">
        <v>10</v>
      </c>
      <c r="K136">
        <v>0</v>
      </c>
      <c r="L136">
        <v>5</v>
      </c>
      <c r="M136">
        <v>211</v>
      </c>
      <c r="N136">
        <v>200</v>
      </c>
      <c r="O136">
        <v>294</v>
      </c>
      <c r="P136">
        <v>47997</v>
      </c>
      <c r="Q136">
        <v>1.57</v>
      </c>
      <c r="R136">
        <v>75355</v>
      </c>
      <c r="S136">
        <v>3224</v>
      </c>
      <c r="T136">
        <v>615</v>
      </c>
      <c r="U136">
        <v>816</v>
      </c>
      <c r="V136">
        <v>388</v>
      </c>
      <c r="W136">
        <v>0</v>
      </c>
      <c r="X136">
        <v>68</v>
      </c>
      <c r="Y136">
        <f>SUM(social_media_performance_[[#This Row],[Likes]:[Link_Clicks]])</f>
        <v>5043</v>
      </c>
      <c r="Z136" t="str">
        <f>IF(social_media_performance_[[#This Row],[Engagement]]&gt;AVERAGE(Y:Y)*5,"Viral","Normal")</f>
        <v>Normal</v>
      </c>
      <c r="AA136">
        <f t="shared" si="6"/>
        <v>2025</v>
      </c>
      <c r="AB136">
        <f t="shared" si="7"/>
        <v>6</v>
      </c>
      <c r="AC136" t="str">
        <f t="shared" si="8"/>
        <v>Jun</v>
      </c>
    </row>
    <row r="137" spans="1:29" x14ac:dyDescent="0.35">
      <c r="A137" t="s">
        <v>175</v>
      </c>
      <c r="B137" s="1">
        <v>45821</v>
      </c>
      <c r="C137" s="2">
        <v>0.31736111111111109</v>
      </c>
      <c r="D137" t="s">
        <v>31</v>
      </c>
      <c r="E137" t="s">
        <v>26</v>
      </c>
      <c r="F137" t="s">
        <v>33</v>
      </c>
      <c r="G137" t="s">
        <v>157</v>
      </c>
      <c r="H137" t="s">
        <v>36</v>
      </c>
      <c r="I137" t="s">
        <v>29</v>
      </c>
      <c r="J137">
        <v>6</v>
      </c>
      <c r="K137">
        <v>0</v>
      </c>
      <c r="L137">
        <v>10</v>
      </c>
      <c r="M137">
        <v>179</v>
      </c>
      <c r="N137">
        <v>156</v>
      </c>
      <c r="O137">
        <v>583</v>
      </c>
      <c r="P137">
        <v>56890</v>
      </c>
      <c r="Q137">
        <v>1.42</v>
      </c>
      <c r="R137">
        <v>80670</v>
      </c>
      <c r="S137">
        <v>2793</v>
      </c>
      <c r="T137">
        <v>410</v>
      </c>
      <c r="U137">
        <v>780</v>
      </c>
      <c r="V137">
        <v>77</v>
      </c>
      <c r="W137">
        <v>0</v>
      </c>
      <c r="X137">
        <v>222</v>
      </c>
      <c r="Y137">
        <f>SUM(social_media_performance_[[#This Row],[Likes]:[Link_Clicks]])</f>
        <v>4060</v>
      </c>
      <c r="Z137" t="str">
        <f>IF(social_media_performance_[[#This Row],[Engagement]]&gt;AVERAGE(Y:Y)*5,"Viral","Normal")</f>
        <v>Normal</v>
      </c>
      <c r="AA137">
        <f t="shared" si="6"/>
        <v>2025</v>
      </c>
      <c r="AB137">
        <f t="shared" si="7"/>
        <v>6</v>
      </c>
      <c r="AC137" t="str">
        <f t="shared" si="8"/>
        <v>Jun</v>
      </c>
    </row>
    <row r="138" spans="1:29" x14ac:dyDescent="0.35">
      <c r="A138" t="s">
        <v>176</v>
      </c>
      <c r="B138" s="1">
        <v>45822</v>
      </c>
      <c r="C138" s="2">
        <v>0.73472222222222228</v>
      </c>
      <c r="D138" t="s">
        <v>38</v>
      </c>
      <c r="E138" t="s">
        <v>26</v>
      </c>
      <c r="F138" t="s">
        <v>45</v>
      </c>
      <c r="G138" t="s">
        <v>157</v>
      </c>
      <c r="H138" t="s">
        <v>29</v>
      </c>
      <c r="I138" t="s">
        <v>36</v>
      </c>
      <c r="J138">
        <v>5</v>
      </c>
      <c r="K138">
        <v>47</v>
      </c>
      <c r="L138">
        <v>1</v>
      </c>
      <c r="M138">
        <v>74</v>
      </c>
      <c r="N138">
        <v>213</v>
      </c>
      <c r="O138">
        <v>0</v>
      </c>
      <c r="P138">
        <v>18965</v>
      </c>
      <c r="Q138">
        <v>1.38</v>
      </c>
      <c r="R138">
        <v>26195</v>
      </c>
      <c r="S138">
        <v>2923</v>
      </c>
      <c r="T138">
        <v>442</v>
      </c>
      <c r="U138">
        <v>770</v>
      </c>
      <c r="V138">
        <v>68</v>
      </c>
      <c r="W138">
        <v>798</v>
      </c>
      <c r="X138">
        <v>32</v>
      </c>
      <c r="Y138">
        <f>SUM(social_media_performance_[[#This Row],[Likes]:[Link_Clicks]])</f>
        <v>5001</v>
      </c>
      <c r="Z138" t="str">
        <f>IF(social_media_performance_[[#This Row],[Engagement]]&gt;AVERAGE(Y:Y)*5,"Viral","Normal")</f>
        <v>Normal</v>
      </c>
      <c r="AA138">
        <f t="shared" si="6"/>
        <v>2025</v>
      </c>
      <c r="AB138">
        <f t="shared" si="7"/>
        <v>6</v>
      </c>
      <c r="AC138" t="str">
        <f t="shared" si="8"/>
        <v>Jun</v>
      </c>
    </row>
    <row r="139" spans="1:29" x14ac:dyDescent="0.35">
      <c r="A139" t="s">
        <v>177</v>
      </c>
      <c r="B139" s="1">
        <v>45825</v>
      </c>
      <c r="C139" s="2">
        <v>0.88749999999999996</v>
      </c>
      <c r="D139" t="s">
        <v>35</v>
      </c>
      <c r="E139" t="s">
        <v>26</v>
      </c>
      <c r="F139" t="s">
        <v>45</v>
      </c>
      <c r="G139" t="s">
        <v>157</v>
      </c>
      <c r="H139" t="s">
        <v>29</v>
      </c>
      <c r="I139" t="s">
        <v>36</v>
      </c>
      <c r="J139">
        <v>6</v>
      </c>
      <c r="K139">
        <v>49</v>
      </c>
      <c r="L139">
        <v>1</v>
      </c>
      <c r="M139">
        <v>108</v>
      </c>
      <c r="N139">
        <v>186</v>
      </c>
      <c r="O139">
        <v>0</v>
      </c>
      <c r="P139">
        <v>34188</v>
      </c>
      <c r="Q139">
        <v>1.6</v>
      </c>
      <c r="R139">
        <v>54852</v>
      </c>
      <c r="S139">
        <v>6286</v>
      </c>
      <c r="T139">
        <v>845</v>
      </c>
      <c r="U139">
        <v>2004</v>
      </c>
      <c r="V139">
        <v>219</v>
      </c>
      <c r="W139">
        <v>1433</v>
      </c>
      <c r="X139">
        <v>20</v>
      </c>
      <c r="Y139">
        <f>SUM(social_media_performance_[[#This Row],[Likes]:[Link_Clicks]])</f>
        <v>10787</v>
      </c>
      <c r="Z139" t="str">
        <f>IF(social_media_performance_[[#This Row],[Engagement]]&gt;AVERAGE(Y:Y)*5,"Viral","Normal")</f>
        <v>Viral</v>
      </c>
      <c r="AA139">
        <f t="shared" si="6"/>
        <v>2025</v>
      </c>
      <c r="AB139">
        <f t="shared" si="7"/>
        <v>6</v>
      </c>
      <c r="AC139" t="str">
        <f t="shared" si="8"/>
        <v>Jun</v>
      </c>
    </row>
    <row r="140" spans="1:29" x14ac:dyDescent="0.35">
      <c r="A140" t="s">
        <v>178</v>
      </c>
      <c r="B140" s="1">
        <v>45828</v>
      </c>
      <c r="C140" s="2">
        <v>0.60833333333333328</v>
      </c>
      <c r="D140" t="s">
        <v>25</v>
      </c>
      <c r="E140" t="s">
        <v>32</v>
      </c>
      <c r="F140" t="s">
        <v>33</v>
      </c>
      <c r="G140" t="s">
        <v>157</v>
      </c>
      <c r="H140" t="s">
        <v>36</v>
      </c>
      <c r="I140" t="s">
        <v>36</v>
      </c>
      <c r="J140">
        <v>6</v>
      </c>
      <c r="K140">
        <v>0</v>
      </c>
      <c r="L140">
        <v>7</v>
      </c>
      <c r="M140">
        <v>213</v>
      </c>
      <c r="N140">
        <v>160</v>
      </c>
      <c r="O140">
        <v>396</v>
      </c>
      <c r="P140">
        <v>36934</v>
      </c>
      <c r="Q140">
        <v>1.57</v>
      </c>
      <c r="R140">
        <v>58005</v>
      </c>
      <c r="S140">
        <v>2926</v>
      </c>
      <c r="T140">
        <v>534</v>
      </c>
      <c r="U140">
        <v>654</v>
      </c>
      <c r="V140">
        <v>363</v>
      </c>
      <c r="W140">
        <v>1402</v>
      </c>
      <c r="X140">
        <v>51</v>
      </c>
      <c r="Y140">
        <f>SUM(social_media_performance_[[#This Row],[Likes]:[Link_Clicks]])</f>
        <v>5879</v>
      </c>
      <c r="Z140" t="str">
        <f>IF(social_media_performance_[[#This Row],[Engagement]]&gt;AVERAGE(Y:Y)*5,"Viral","Normal")</f>
        <v>Normal</v>
      </c>
      <c r="AA140">
        <f t="shared" si="6"/>
        <v>2025</v>
      </c>
      <c r="AB140">
        <f t="shared" si="7"/>
        <v>6</v>
      </c>
      <c r="AC140" t="str">
        <f t="shared" si="8"/>
        <v>Jun</v>
      </c>
    </row>
    <row r="141" spans="1:29" x14ac:dyDescent="0.35">
      <c r="A141" t="s">
        <v>179</v>
      </c>
      <c r="B141" s="1">
        <v>45828</v>
      </c>
      <c r="C141" s="2">
        <v>0.74305555555555558</v>
      </c>
      <c r="D141" t="s">
        <v>38</v>
      </c>
      <c r="E141" t="s">
        <v>26</v>
      </c>
      <c r="F141" t="s">
        <v>45</v>
      </c>
      <c r="G141" t="s">
        <v>157</v>
      </c>
      <c r="H141" t="s">
        <v>29</v>
      </c>
      <c r="I141" t="s">
        <v>29</v>
      </c>
      <c r="J141">
        <v>3</v>
      </c>
      <c r="K141">
        <v>53</v>
      </c>
      <c r="L141">
        <v>1</v>
      </c>
      <c r="M141">
        <v>126</v>
      </c>
      <c r="N141">
        <v>131</v>
      </c>
      <c r="O141">
        <v>0</v>
      </c>
      <c r="P141">
        <v>41942</v>
      </c>
      <c r="Q141">
        <v>1.36</v>
      </c>
      <c r="R141">
        <v>57247</v>
      </c>
      <c r="S141">
        <v>5997</v>
      </c>
      <c r="T141">
        <v>810</v>
      </c>
      <c r="U141">
        <v>1820</v>
      </c>
      <c r="V141">
        <v>178</v>
      </c>
      <c r="W141">
        <v>0</v>
      </c>
      <c r="X141">
        <v>63</v>
      </c>
      <c r="Y141">
        <f>SUM(social_media_performance_[[#This Row],[Likes]:[Link_Clicks]])</f>
        <v>8805</v>
      </c>
      <c r="Z141" t="str">
        <f>IF(social_media_performance_[[#This Row],[Engagement]]&gt;AVERAGE(Y:Y)*5,"Viral","Normal")</f>
        <v>Normal</v>
      </c>
      <c r="AA141">
        <f t="shared" si="6"/>
        <v>2025</v>
      </c>
      <c r="AB141">
        <f t="shared" si="7"/>
        <v>6</v>
      </c>
      <c r="AC141" t="str">
        <f t="shared" si="8"/>
        <v>Jun</v>
      </c>
    </row>
    <row r="142" spans="1:29" x14ac:dyDescent="0.35">
      <c r="A142" t="s">
        <v>180</v>
      </c>
      <c r="B142" s="1">
        <v>45828</v>
      </c>
      <c r="C142" s="2">
        <v>0.82291666666666663</v>
      </c>
      <c r="D142" t="s">
        <v>35</v>
      </c>
      <c r="E142" t="s">
        <v>48</v>
      </c>
      <c r="F142" t="s">
        <v>45</v>
      </c>
      <c r="G142" t="s">
        <v>157</v>
      </c>
      <c r="H142" t="s">
        <v>29</v>
      </c>
      <c r="I142" t="s">
        <v>36</v>
      </c>
      <c r="J142">
        <v>6</v>
      </c>
      <c r="K142">
        <v>77</v>
      </c>
      <c r="L142">
        <v>1</v>
      </c>
      <c r="M142">
        <v>78</v>
      </c>
      <c r="N142">
        <v>162</v>
      </c>
      <c r="O142">
        <v>0</v>
      </c>
      <c r="P142">
        <v>6198</v>
      </c>
      <c r="Q142">
        <v>1</v>
      </c>
      <c r="R142">
        <v>6198</v>
      </c>
      <c r="S142">
        <v>133</v>
      </c>
      <c r="T142">
        <v>31</v>
      </c>
      <c r="U142">
        <v>45</v>
      </c>
      <c r="V142">
        <v>9</v>
      </c>
      <c r="W142">
        <v>148</v>
      </c>
      <c r="X142">
        <v>14</v>
      </c>
      <c r="Y142">
        <f>SUM(social_media_performance_[[#This Row],[Likes]:[Link_Clicks]])</f>
        <v>366</v>
      </c>
      <c r="Z142" t="str">
        <f>IF(social_media_performance_[[#This Row],[Engagement]]&gt;AVERAGE(Y:Y)*5,"Viral","Normal")</f>
        <v>Normal</v>
      </c>
      <c r="AA142">
        <f t="shared" si="6"/>
        <v>2025</v>
      </c>
      <c r="AB142">
        <f t="shared" si="7"/>
        <v>6</v>
      </c>
      <c r="AC142" t="str">
        <f t="shared" si="8"/>
        <v>Jun</v>
      </c>
    </row>
    <row r="143" spans="1:29" x14ac:dyDescent="0.35">
      <c r="A143" t="s">
        <v>181</v>
      </c>
      <c r="B143" s="1">
        <v>45830</v>
      </c>
      <c r="C143" s="2">
        <v>0.42986111111111114</v>
      </c>
      <c r="D143" t="s">
        <v>31</v>
      </c>
      <c r="E143" t="s">
        <v>26</v>
      </c>
      <c r="F143" t="s">
        <v>42</v>
      </c>
      <c r="G143" t="s">
        <v>157</v>
      </c>
      <c r="H143" t="s">
        <v>36</v>
      </c>
      <c r="I143" t="s">
        <v>29</v>
      </c>
      <c r="J143">
        <v>6</v>
      </c>
      <c r="K143">
        <v>0</v>
      </c>
      <c r="L143">
        <v>1</v>
      </c>
      <c r="M143">
        <v>368</v>
      </c>
      <c r="N143">
        <v>39</v>
      </c>
      <c r="O143">
        <v>393</v>
      </c>
      <c r="P143">
        <v>113418</v>
      </c>
      <c r="Q143">
        <v>1.46</v>
      </c>
      <c r="R143">
        <v>165332</v>
      </c>
      <c r="S143">
        <v>590</v>
      </c>
      <c r="T143">
        <v>71</v>
      </c>
      <c r="U143">
        <v>138</v>
      </c>
      <c r="V143">
        <v>17</v>
      </c>
      <c r="W143">
        <v>0</v>
      </c>
      <c r="X143">
        <v>44</v>
      </c>
      <c r="Y143">
        <f>SUM(social_media_performance_[[#This Row],[Likes]:[Link_Clicks]])</f>
        <v>816</v>
      </c>
      <c r="Z143" t="str">
        <f>IF(social_media_performance_[[#This Row],[Engagement]]&gt;AVERAGE(Y:Y)*5,"Viral","Normal")</f>
        <v>Normal</v>
      </c>
      <c r="AA143">
        <f t="shared" si="6"/>
        <v>2025</v>
      </c>
      <c r="AB143">
        <f t="shared" si="7"/>
        <v>6</v>
      </c>
      <c r="AC143" t="str">
        <f t="shared" si="8"/>
        <v>Jun</v>
      </c>
    </row>
    <row r="144" spans="1:29" x14ac:dyDescent="0.35">
      <c r="A144" t="s">
        <v>182</v>
      </c>
      <c r="B144" s="1">
        <v>45830</v>
      </c>
      <c r="C144" s="2">
        <v>0.72638888888888886</v>
      </c>
      <c r="D144" t="s">
        <v>38</v>
      </c>
      <c r="E144" t="s">
        <v>39</v>
      </c>
      <c r="F144" t="s">
        <v>27</v>
      </c>
      <c r="G144" t="s">
        <v>157</v>
      </c>
      <c r="H144" t="s">
        <v>36</v>
      </c>
      <c r="I144" t="s">
        <v>36</v>
      </c>
      <c r="J144">
        <v>1</v>
      </c>
      <c r="K144">
        <v>0</v>
      </c>
      <c r="L144">
        <v>1</v>
      </c>
      <c r="M144">
        <v>200</v>
      </c>
      <c r="N144">
        <v>91</v>
      </c>
      <c r="O144">
        <v>438</v>
      </c>
      <c r="P144">
        <v>23418</v>
      </c>
      <c r="Q144">
        <v>1.7</v>
      </c>
      <c r="R144">
        <v>39872</v>
      </c>
      <c r="S144">
        <v>774</v>
      </c>
      <c r="T144">
        <v>261</v>
      </c>
      <c r="U144">
        <v>362</v>
      </c>
      <c r="V144">
        <v>0</v>
      </c>
      <c r="W144">
        <v>740</v>
      </c>
      <c r="X144">
        <v>11</v>
      </c>
      <c r="Y144">
        <f>SUM(social_media_performance_[[#This Row],[Likes]:[Link_Clicks]])</f>
        <v>2137</v>
      </c>
      <c r="Z144" t="str">
        <f>IF(social_media_performance_[[#This Row],[Engagement]]&gt;AVERAGE(Y:Y)*5,"Viral","Normal")</f>
        <v>Normal</v>
      </c>
      <c r="AA144">
        <f t="shared" si="6"/>
        <v>2025</v>
      </c>
      <c r="AB144">
        <f t="shared" si="7"/>
        <v>6</v>
      </c>
      <c r="AC144" t="str">
        <f t="shared" si="8"/>
        <v>Jun</v>
      </c>
    </row>
    <row r="145" spans="1:29" x14ac:dyDescent="0.35">
      <c r="A145" t="s">
        <v>183</v>
      </c>
      <c r="B145" s="1">
        <v>45831</v>
      </c>
      <c r="C145" s="2">
        <v>0.33194444444444443</v>
      </c>
      <c r="D145" t="s">
        <v>31</v>
      </c>
      <c r="E145" t="s">
        <v>48</v>
      </c>
      <c r="F145" t="s">
        <v>27</v>
      </c>
      <c r="G145" t="s">
        <v>157</v>
      </c>
      <c r="H145" t="s">
        <v>29</v>
      </c>
      <c r="I145" t="s">
        <v>29</v>
      </c>
      <c r="J145">
        <v>6</v>
      </c>
      <c r="K145">
        <v>0</v>
      </c>
      <c r="L145">
        <v>1</v>
      </c>
      <c r="M145">
        <v>232</v>
      </c>
      <c r="N145">
        <v>177</v>
      </c>
      <c r="O145">
        <v>0</v>
      </c>
      <c r="P145">
        <v>10709</v>
      </c>
      <c r="Q145">
        <v>1.01</v>
      </c>
      <c r="R145">
        <v>10813</v>
      </c>
      <c r="S145">
        <v>140</v>
      </c>
      <c r="T145">
        <v>36</v>
      </c>
      <c r="U145">
        <v>45</v>
      </c>
      <c r="V145">
        <v>12</v>
      </c>
      <c r="W145">
        <v>0</v>
      </c>
      <c r="X145">
        <v>6</v>
      </c>
      <c r="Y145">
        <f>SUM(social_media_performance_[[#This Row],[Likes]:[Link_Clicks]])</f>
        <v>233</v>
      </c>
      <c r="Z145" t="str">
        <f>IF(social_media_performance_[[#This Row],[Engagement]]&gt;AVERAGE(Y:Y)*5,"Viral","Normal")</f>
        <v>Normal</v>
      </c>
      <c r="AA145">
        <f t="shared" si="6"/>
        <v>2025</v>
      </c>
      <c r="AB145">
        <f t="shared" si="7"/>
        <v>6</v>
      </c>
      <c r="AC145" t="str">
        <f t="shared" si="8"/>
        <v>Jun</v>
      </c>
    </row>
    <row r="146" spans="1:29" x14ac:dyDescent="0.35">
      <c r="A146" t="s">
        <v>184</v>
      </c>
      <c r="B146" s="1">
        <v>45832</v>
      </c>
      <c r="C146" s="2">
        <v>0.47499999999999998</v>
      </c>
      <c r="D146" t="s">
        <v>25</v>
      </c>
      <c r="E146" t="s">
        <v>48</v>
      </c>
      <c r="F146" t="s">
        <v>45</v>
      </c>
      <c r="G146" t="s">
        <v>157</v>
      </c>
      <c r="H146" t="s">
        <v>29</v>
      </c>
      <c r="I146" t="s">
        <v>29</v>
      </c>
      <c r="J146">
        <v>2</v>
      </c>
      <c r="K146">
        <v>74</v>
      </c>
      <c r="L146">
        <v>1</v>
      </c>
      <c r="M146">
        <v>184</v>
      </c>
      <c r="N146">
        <v>232</v>
      </c>
      <c r="O146">
        <v>0</v>
      </c>
      <c r="P146">
        <v>6497</v>
      </c>
      <c r="Q146">
        <v>1.06</v>
      </c>
      <c r="R146">
        <v>6879</v>
      </c>
      <c r="S146">
        <v>84</v>
      </c>
      <c r="T146">
        <v>21</v>
      </c>
      <c r="U146">
        <v>31</v>
      </c>
      <c r="V146">
        <v>7</v>
      </c>
      <c r="W146">
        <v>0</v>
      </c>
      <c r="X146">
        <v>7</v>
      </c>
      <c r="Y146">
        <f>SUM(social_media_performance_[[#This Row],[Likes]:[Link_Clicks]])</f>
        <v>143</v>
      </c>
      <c r="Z146" t="str">
        <f>IF(social_media_performance_[[#This Row],[Engagement]]&gt;AVERAGE(Y:Y)*5,"Viral","Normal")</f>
        <v>Normal</v>
      </c>
      <c r="AA146">
        <f t="shared" si="6"/>
        <v>2025</v>
      </c>
      <c r="AB146">
        <f t="shared" si="7"/>
        <v>6</v>
      </c>
      <c r="AC146" t="str">
        <f t="shared" si="8"/>
        <v>Jun</v>
      </c>
    </row>
    <row r="147" spans="1:29" x14ac:dyDescent="0.35">
      <c r="A147" t="s">
        <v>185</v>
      </c>
      <c r="B147" s="1">
        <v>45832</v>
      </c>
      <c r="C147" s="2">
        <v>0.48402777777777778</v>
      </c>
      <c r="D147" t="s">
        <v>25</v>
      </c>
      <c r="E147" t="s">
        <v>39</v>
      </c>
      <c r="F147" t="s">
        <v>42</v>
      </c>
      <c r="G147" t="s">
        <v>157</v>
      </c>
      <c r="H147" t="s">
        <v>36</v>
      </c>
      <c r="I147" t="s">
        <v>29</v>
      </c>
      <c r="J147">
        <v>2</v>
      </c>
      <c r="K147">
        <v>0</v>
      </c>
      <c r="L147">
        <v>1</v>
      </c>
      <c r="M147">
        <v>480</v>
      </c>
      <c r="N147">
        <v>112</v>
      </c>
      <c r="O147">
        <v>314</v>
      </c>
      <c r="P147">
        <v>32852</v>
      </c>
      <c r="Q147">
        <v>1.62</v>
      </c>
      <c r="R147">
        <v>53290</v>
      </c>
      <c r="S147">
        <v>1010</v>
      </c>
      <c r="T147">
        <v>450</v>
      </c>
      <c r="U147">
        <v>429</v>
      </c>
      <c r="V147">
        <v>0</v>
      </c>
      <c r="W147">
        <v>0</v>
      </c>
      <c r="X147">
        <v>39</v>
      </c>
      <c r="Y147">
        <f>SUM(social_media_performance_[[#This Row],[Likes]:[Link_Clicks]])</f>
        <v>1889</v>
      </c>
      <c r="Z147" t="str">
        <f>IF(social_media_performance_[[#This Row],[Engagement]]&gt;AVERAGE(Y:Y)*5,"Viral","Normal")</f>
        <v>Normal</v>
      </c>
      <c r="AA147">
        <f t="shared" si="6"/>
        <v>2025</v>
      </c>
      <c r="AB147">
        <f t="shared" si="7"/>
        <v>6</v>
      </c>
      <c r="AC147" t="str">
        <f t="shared" si="8"/>
        <v>Jun</v>
      </c>
    </row>
    <row r="148" spans="1:29" x14ac:dyDescent="0.35">
      <c r="A148" t="s">
        <v>186</v>
      </c>
      <c r="B148" s="1">
        <v>45832</v>
      </c>
      <c r="C148" s="2">
        <v>0.7368055555555556</v>
      </c>
      <c r="D148" t="s">
        <v>38</v>
      </c>
      <c r="E148" t="s">
        <v>26</v>
      </c>
      <c r="F148" t="s">
        <v>45</v>
      </c>
      <c r="G148" t="s">
        <v>157</v>
      </c>
      <c r="H148" t="s">
        <v>29</v>
      </c>
      <c r="I148" t="s">
        <v>29</v>
      </c>
      <c r="J148">
        <v>3</v>
      </c>
      <c r="K148">
        <v>45</v>
      </c>
      <c r="L148">
        <v>1</v>
      </c>
      <c r="M148">
        <v>83</v>
      </c>
      <c r="N148">
        <v>187</v>
      </c>
      <c r="O148">
        <v>0</v>
      </c>
      <c r="P148">
        <v>69853</v>
      </c>
      <c r="Q148">
        <v>1.25</v>
      </c>
      <c r="R148">
        <v>86981</v>
      </c>
      <c r="S148">
        <v>8457</v>
      </c>
      <c r="T148">
        <v>1072</v>
      </c>
      <c r="U148">
        <v>2336</v>
      </c>
      <c r="V148">
        <v>237</v>
      </c>
      <c r="W148">
        <v>0</v>
      </c>
      <c r="X148">
        <v>124</v>
      </c>
      <c r="Y148">
        <f>SUM(social_media_performance_[[#This Row],[Likes]:[Link_Clicks]])</f>
        <v>12102</v>
      </c>
      <c r="Z148" t="str">
        <f>IF(social_media_performance_[[#This Row],[Engagement]]&gt;AVERAGE(Y:Y)*5,"Viral","Normal")</f>
        <v>Viral</v>
      </c>
      <c r="AA148">
        <f t="shared" si="6"/>
        <v>2025</v>
      </c>
      <c r="AB148">
        <f t="shared" si="7"/>
        <v>6</v>
      </c>
      <c r="AC148" t="str">
        <f t="shared" si="8"/>
        <v>Jun</v>
      </c>
    </row>
    <row r="149" spans="1:29" x14ac:dyDescent="0.35">
      <c r="A149" t="s">
        <v>187</v>
      </c>
      <c r="B149" s="1">
        <v>45833</v>
      </c>
      <c r="C149" s="2">
        <v>0.65277777777777779</v>
      </c>
      <c r="D149" t="s">
        <v>38</v>
      </c>
      <c r="E149" t="s">
        <v>39</v>
      </c>
      <c r="F149" t="s">
        <v>27</v>
      </c>
      <c r="G149" t="s">
        <v>157</v>
      </c>
      <c r="H149" t="s">
        <v>29</v>
      </c>
      <c r="I149" t="s">
        <v>36</v>
      </c>
      <c r="J149">
        <v>2</v>
      </c>
      <c r="K149">
        <v>0</v>
      </c>
      <c r="L149">
        <v>1</v>
      </c>
      <c r="M149">
        <v>163</v>
      </c>
      <c r="N149">
        <v>103</v>
      </c>
      <c r="O149">
        <v>0</v>
      </c>
      <c r="P149">
        <v>11510</v>
      </c>
      <c r="Q149">
        <v>1.1499999999999999</v>
      </c>
      <c r="R149">
        <v>13204</v>
      </c>
      <c r="S149">
        <v>336</v>
      </c>
      <c r="T149">
        <v>126</v>
      </c>
      <c r="U149">
        <v>149</v>
      </c>
      <c r="V149">
        <v>0</v>
      </c>
      <c r="W149">
        <v>276</v>
      </c>
      <c r="X149">
        <v>8</v>
      </c>
      <c r="Y149">
        <f>SUM(social_media_performance_[[#This Row],[Likes]:[Link_Clicks]])</f>
        <v>887</v>
      </c>
      <c r="Z149" t="str">
        <f>IF(social_media_performance_[[#This Row],[Engagement]]&gt;AVERAGE(Y:Y)*5,"Viral","Normal")</f>
        <v>Normal</v>
      </c>
      <c r="AA149">
        <f t="shared" si="6"/>
        <v>2025</v>
      </c>
      <c r="AB149">
        <f t="shared" si="7"/>
        <v>6</v>
      </c>
      <c r="AC149" t="str">
        <f t="shared" si="8"/>
        <v>Jun</v>
      </c>
    </row>
    <row r="150" spans="1:29" x14ac:dyDescent="0.35">
      <c r="A150" t="s">
        <v>188</v>
      </c>
      <c r="B150" s="1">
        <v>45834</v>
      </c>
      <c r="C150" s="2">
        <v>0.60624999999999996</v>
      </c>
      <c r="D150" t="s">
        <v>25</v>
      </c>
      <c r="E150" t="s">
        <v>26</v>
      </c>
      <c r="F150" t="s">
        <v>27</v>
      </c>
      <c r="G150" t="s">
        <v>157</v>
      </c>
      <c r="H150" t="s">
        <v>29</v>
      </c>
      <c r="I150" t="s">
        <v>29</v>
      </c>
      <c r="J150">
        <v>4</v>
      </c>
      <c r="K150">
        <v>0</v>
      </c>
      <c r="L150">
        <v>1</v>
      </c>
      <c r="M150">
        <v>172</v>
      </c>
      <c r="N150">
        <v>70</v>
      </c>
      <c r="O150">
        <v>0</v>
      </c>
      <c r="P150">
        <v>17595</v>
      </c>
      <c r="Q150">
        <v>1.4</v>
      </c>
      <c r="R150">
        <v>24636</v>
      </c>
      <c r="S150">
        <v>1594</v>
      </c>
      <c r="T150">
        <v>232</v>
      </c>
      <c r="U150">
        <v>375</v>
      </c>
      <c r="V150">
        <v>41</v>
      </c>
      <c r="W150">
        <v>0</v>
      </c>
      <c r="X150">
        <v>2</v>
      </c>
      <c r="Y150">
        <f>SUM(social_media_performance_[[#This Row],[Likes]:[Link_Clicks]])</f>
        <v>2242</v>
      </c>
      <c r="Z150" t="str">
        <f>IF(social_media_performance_[[#This Row],[Engagement]]&gt;AVERAGE(Y:Y)*5,"Viral","Normal")</f>
        <v>Normal</v>
      </c>
      <c r="AA150">
        <f t="shared" si="6"/>
        <v>2025</v>
      </c>
      <c r="AB150">
        <f t="shared" si="7"/>
        <v>6</v>
      </c>
      <c r="AC150" t="str">
        <f t="shared" si="8"/>
        <v>Jun</v>
      </c>
    </row>
    <row r="151" spans="1:29" x14ac:dyDescent="0.35">
      <c r="A151" t="s">
        <v>189</v>
      </c>
      <c r="B151" s="1">
        <v>45835</v>
      </c>
      <c r="C151" s="2">
        <v>0.94722222222222219</v>
      </c>
      <c r="D151" t="s">
        <v>35</v>
      </c>
      <c r="E151" t="s">
        <v>48</v>
      </c>
      <c r="F151" t="s">
        <v>27</v>
      </c>
      <c r="G151" t="s">
        <v>157</v>
      </c>
      <c r="H151" t="s">
        <v>29</v>
      </c>
      <c r="I151" t="s">
        <v>29</v>
      </c>
      <c r="J151">
        <v>6</v>
      </c>
      <c r="K151">
        <v>0</v>
      </c>
      <c r="L151">
        <v>1</v>
      </c>
      <c r="M151">
        <v>114</v>
      </c>
      <c r="N151">
        <v>165</v>
      </c>
      <c r="O151">
        <v>0</v>
      </c>
      <c r="P151">
        <v>11006</v>
      </c>
      <c r="Q151">
        <v>1.1599999999999999</v>
      </c>
      <c r="R151">
        <v>12719</v>
      </c>
      <c r="S151">
        <v>143</v>
      </c>
      <c r="T151">
        <v>41</v>
      </c>
      <c r="U151">
        <v>44</v>
      </c>
      <c r="V151">
        <v>11</v>
      </c>
      <c r="W151">
        <v>0</v>
      </c>
      <c r="X151">
        <v>12</v>
      </c>
      <c r="Y151">
        <f>SUM(social_media_performance_[[#This Row],[Likes]:[Link_Clicks]])</f>
        <v>239</v>
      </c>
      <c r="Z151" t="str">
        <f>IF(social_media_performance_[[#This Row],[Engagement]]&gt;AVERAGE(Y:Y)*5,"Viral","Normal")</f>
        <v>Normal</v>
      </c>
      <c r="AA151">
        <f t="shared" si="6"/>
        <v>2025</v>
      </c>
      <c r="AB151">
        <f t="shared" si="7"/>
        <v>6</v>
      </c>
      <c r="AC151" t="str">
        <f t="shared" si="8"/>
        <v>Jun</v>
      </c>
    </row>
    <row r="152" spans="1:29" x14ac:dyDescent="0.35">
      <c r="A152" t="s">
        <v>190</v>
      </c>
      <c r="B152" s="1">
        <v>45836</v>
      </c>
      <c r="C152" s="2">
        <v>0.79652777777777772</v>
      </c>
      <c r="D152" t="s">
        <v>35</v>
      </c>
      <c r="E152" t="s">
        <v>32</v>
      </c>
      <c r="F152" t="s">
        <v>33</v>
      </c>
      <c r="G152" t="s">
        <v>157</v>
      </c>
      <c r="H152" t="s">
        <v>36</v>
      </c>
      <c r="I152" t="s">
        <v>29</v>
      </c>
      <c r="J152">
        <v>14</v>
      </c>
      <c r="K152">
        <v>0</v>
      </c>
      <c r="L152">
        <v>9</v>
      </c>
      <c r="M152">
        <v>205</v>
      </c>
      <c r="N152">
        <v>89</v>
      </c>
      <c r="O152">
        <v>699</v>
      </c>
      <c r="P152">
        <v>160132</v>
      </c>
      <c r="Q152">
        <v>1.69</v>
      </c>
      <c r="R152">
        <v>270570</v>
      </c>
      <c r="S152">
        <v>14216</v>
      </c>
      <c r="T152">
        <v>2983</v>
      </c>
      <c r="U152">
        <v>3232</v>
      </c>
      <c r="V152">
        <v>1833</v>
      </c>
      <c r="W152">
        <v>0</v>
      </c>
      <c r="X152">
        <v>100</v>
      </c>
      <c r="Y152">
        <f>SUM(social_media_performance_[[#This Row],[Likes]:[Link_Clicks]])</f>
        <v>22264</v>
      </c>
      <c r="Z152" t="str">
        <f>IF(social_media_performance_[[#This Row],[Engagement]]&gt;AVERAGE(Y:Y)*5,"Viral","Normal")</f>
        <v>Viral</v>
      </c>
      <c r="AA152">
        <f t="shared" si="6"/>
        <v>2025</v>
      </c>
      <c r="AB152">
        <f t="shared" si="7"/>
        <v>6</v>
      </c>
      <c r="AC152" t="str">
        <f t="shared" si="8"/>
        <v>Jun</v>
      </c>
    </row>
    <row r="153" spans="1:29" x14ac:dyDescent="0.35">
      <c r="A153" t="s">
        <v>191</v>
      </c>
      <c r="B153" s="1">
        <v>45839</v>
      </c>
      <c r="C153" s="2">
        <v>0.75277777777777777</v>
      </c>
      <c r="D153" t="s">
        <v>38</v>
      </c>
      <c r="E153" t="s">
        <v>32</v>
      </c>
      <c r="F153" t="s">
        <v>42</v>
      </c>
      <c r="G153" t="s">
        <v>157</v>
      </c>
      <c r="H153" t="s">
        <v>29</v>
      </c>
      <c r="I153" t="s">
        <v>36</v>
      </c>
      <c r="J153">
        <v>13</v>
      </c>
      <c r="K153">
        <v>0</v>
      </c>
      <c r="L153">
        <v>1</v>
      </c>
      <c r="M153">
        <v>444</v>
      </c>
      <c r="N153">
        <v>65</v>
      </c>
      <c r="O153">
        <v>0</v>
      </c>
      <c r="P153">
        <v>17041</v>
      </c>
      <c r="Q153">
        <v>1.03</v>
      </c>
      <c r="R153">
        <v>17478</v>
      </c>
      <c r="S153">
        <v>231</v>
      </c>
      <c r="T153">
        <v>45</v>
      </c>
      <c r="U153">
        <v>60</v>
      </c>
      <c r="V153">
        <v>28</v>
      </c>
      <c r="W153">
        <v>288</v>
      </c>
      <c r="X153">
        <v>17</v>
      </c>
      <c r="Y153">
        <f>SUM(social_media_performance_[[#This Row],[Likes]:[Link_Clicks]])</f>
        <v>652</v>
      </c>
      <c r="Z153" t="str">
        <f>IF(social_media_performance_[[#This Row],[Engagement]]&gt;AVERAGE(Y:Y)*5,"Viral","Normal")</f>
        <v>Normal</v>
      </c>
      <c r="AA153">
        <f t="shared" si="6"/>
        <v>2025</v>
      </c>
      <c r="AB153">
        <f t="shared" si="7"/>
        <v>7</v>
      </c>
      <c r="AC153" t="str">
        <f t="shared" si="8"/>
        <v>Jun</v>
      </c>
    </row>
    <row r="154" spans="1:29" x14ac:dyDescent="0.35">
      <c r="A154" t="s">
        <v>192</v>
      </c>
      <c r="B154" s="1">
        <v>45840</v>
      </c>
      <c r="C154" s="2">
        <v>0.91249999999999998</v>
      </c>
      <c r="D154" t="s">
        <v>35</v>
      </c>
      <c r="E154" t="s">
        <v>39</v>
      </c>
      <c r="F154" t="s">
        <v>42</v>
      </c>
      <c r="G154" t="s">
        <v>157</v>
      </c>
      <c r="H154" t="s">
        <v>29</v>
      </c>
      <c r="I154" t="s">
        <v>29</v>
      </c>
      <c r="J154">
        <v>4</v>
      </c>
      <c r="K154">
        <v>0</v>
      </c>
      <c r="L154">
        <v>1</v>
      </c>
      <c r="M154">
        <v>435</v>
      </c>
      <c r="N154">
        <v>57</v>
      </c>
      <c r="O154">
        <v>0</v>
      </c>
      <c r="P154">
        <v>9033</v>
      </c>
      <c r="Q154">
        <v>1.3</v>
      </c>
      <c r="R154">
        <v>11701</v>
      </c>
      <c r="S154">
        <v>150</v>
      </c>
      <c r="T154">
        <v>49</v>
      </c>
      <c r="U154">
        <v>69</v>
      </c>
      <c r="V154">
        <v>0</v>
      </c>
      <c r="W154">
        <v>0</v>
      </c>
      <c r="X154">
        <v>0</v>
      </c>
      <c r="Y154">
        <f>SUM(social_media_performance_[[#This Row],[Likes]:[Link_Clicks]])</f>
        <v>268</v>
      </c>
      <c r="Z154" t="str">
        <f>IF(social_media_performance_[[#This Row],[Engagement]]&gt;AVERAGE(Y:Y)*5,"Viral","Normal")</f>
        <v>Normal</v>
      </c>
      <c r="AA154">
        <f t="shared" si="6"/>
        <v>2025</v>
      </c>
      <c r="AB154">
        <f t="shared" si="7"/>
        <v>7</v>
      </c>
      <c r="AC154" t="str">
        <f t="shared" si="8"/>
        <v>Jul</v>
      </c>
    </row>
    <row r="155" spans="1:29" x14ac:dyDescent="0.35">
      <c r="A155" t="s">
        <v>193</v>
      </c>
      <c r="B155" s="1">
        <v>45841</v>
      </c>
      <c r="C155" s="2">
        <v>0.44236111111111109</v>
      </c>
      <c r="D155" t="s">
        <v>31</v>
      </c>
      <c r="E155" t="s">
        <v>32</v>
      </c>
      <c r="F155" t="s">
        <v>33</v>
      </c>
      <c r="G155" t="s">
        <v>157</v>
      </c>
      <c r="H155" t="s">
        <v>36</v>
      </c>
      <c r="I155" t="s">
        <v>29</v>
      </c>
      <c r="J155">
        <v>5</v>
      </c>
      <c r="K155">
        <v>0</v>
      </c>
      <c r="L155">
        <v>5</v>
      </c>
      <c r="M155">
        <v>166</v>
      </c>
      <c r="N155">
        <v>144</v>
      </c>
      <c r="O155">
        <v>350</v>
      </c>
      <c r="P155">
        <v>35695</v>
      </c>
      <c r="Q155">
        <v>1.59</v>
      </c>
      <c r="R155">
        <v>56787</v>
      </c>
      <c r="S155">
        <v>2863</v>
      </c>
      <c r="T155">
        <v>525</v>
      </c>
      <c r="U155">
        <v>673</v>
      </c>
      <c r="V155">
        <v>371</v>
      </c>
      <c r="W155">
        <v>0</v>
      </c>
      <c r="X155">
        <v>55</v>
      </c>
      <c r="Y155">
        <f>SUM(social_media_performance_[[#This Row],[Likes]:[Link_Clicks]])</f>
        <v>4432</v>
      </c>
      <c r="Z155" t="str">
        <f>IF(social_media_performance_[[#This Row],[Engagement]]&gt;AVERAGE(Y:Y)*5,"Viral","Normal")</f>
        <v>Normal</v>
      </c>
      <c r="AA155">
        <f t="shared" si="6"/>
        <v>2025</v>
      </c>
      <c r="AB155">
        <f t="shared" si="7"/>
        <v>7</v>
      </c>
      <c r="AC155" t="str">
        <f t="shared" si="8"/>
        <v>Jul</v>
      </c>
    </row>
    <row r="156" spans="1:29" x14ac:dyDescent="0.35">
      <c r="A156" t="s">
        <v>194</v>
      </c>
      <c r="B156" s="1">
        <v>45841</v>
      </c>
      <c r="C156" s="2">
        <v>0.57777777777777772</v>
      </c>
      <c r="D156" t="s">
        <v>25</v>
      </c>
      <c r="E156" t="s">
        <v>39</v>
      </c>
      <c r="F156" t="s">
        <v>27</v>
      </c>
      <c r="G156" t="s">
        <v>157</v>
      </c>
      <c r="H156" t="s">
        <v>29</v>
      </c>
      <c r="I156" t="s">
        <v>36</v>
      </c>
      <c r="J156">
        <v>2</v>
      </c>
      <c r="K156">
        <v>0</v>
      </c>
      <c r="L156">
        <v>1</v>
      </c>
      <c r="M156">
        <v>220</v>
      </c>
      <c r="N156">
        <v>94</v>
      </c>
      <c r="O156">
        <v>0</v>
      </c>
      <c r="P156">
        <v>8222</v>
      </c>
      <c r="Q156">
        <v>1</v>
      </c>
      <c r="R156">
        <v>8222</v>
      </c>
      <c r="S156">
        <v>214</v>
      </c>
      <c r="T156">
        <v>73</v>
      </c>
      <c r="U156">
        <v>87</v>
      </c>
      <c r="V156">
        <v>0</v>
      </c>
      <c r="W156">
        <v>183</v>
      </c>
      <c r="X156">
        <v>8</v>
      </c>
      <c r="Y156">
        <f>SUM(social_media_performance_[[#This Row],[Likes]:[Link_Clicks]])</f>
        <v>557</v>
      </c>
      <c r="Z156" t="str">
        <f>IF(social_media_performance_[[#This Row],[Engagement]]&gt;AVERAGE(Y:Y)*5,"Viral","Normal")</f>
        <v>Normal</v>
      </c>
      <c r="AA156">
        <f t="shared" si="6"/>
        <v>2025</v>
      </c>
      <c r="AB156">
        <f t="shared" si="7"/>
        <v>7</v>
      </c>
      <c r="AC156" t="str">
        <f t="shared" si="8"/>
        <v>Jul</v>
      </c>
    </row>
    <row r="157" spans="1:29" x14ac:dyDescent="0.35">
      <c r="A157" t="s">
        <v>195</v>
      </c>
      <c r="B157" s="1">
        <v>45841</v>
      </c>
      <c r="C157" s="2">
        <v>0.68333333333333335</v>
      </c>
      <c r="D157" t="s">
        <v>38</v>
      </c>
      <c r="E157" t="s">
        <v>32</v>
      </c>
      <c r="F157" t="s">
        <v>33</v>
      </c>
      <c r="G157" t="s">
        <v>157</v>
      </c>
      <c r="H157" t="s">
        <v>29</v>
      </c>
      <c r="I157" t="s">
        <v>36</v>
      </c>
      <c r="J157">
        <v>6</v>
      </c>
      <c r="K157">
        <v>0</v>
      </c>
      <c r="L157">
        <v>7</v>
      </c>
      <c r="M157">
        <v>297</v>
      </c>
      <c r="N157">
        <v>224</v>
      </c>
      <c r="O157">
        <v>0</v>
      </c>
      <c r="P157">
        <v>9915</v>
      </c>
      <c r="Q157">
        <v>1.02</v>
      </c>
      <c r="R157">
        <v>10079</v>
      </c>
      <c r="S157">
        <v>376</v>
      </c>
      <c r="T157">
        <v>61</v>
      </c>
      <c r="U157">
        <v>97</v>
      </c>
      <c r="V157">
        <v>53</v>
      </c>
      <c r="W157">
        <v>295</v>
      </c>
      <c r="X157">
        <v>11</v>
      </c>
      <c r="Y157">
        <f>SUM(social_media_performance_[[#This Row],[Likes]:[Link_Clicks]])</f>
        <v>882</v>
      </c>
      <c r="Z157" t="str">
        <f>IF(social_media_performance_[[#This Row],[Engagement]]&gt;AVERAGE(Y:Y)*5,"Viral","Normal")</f>
        <v>Normal</v>
      </c>
      <c r="AA157">
        <f t="shared" si="6"/>
        <v>2025</v>
      </c>
      <c r="AB157">
        <f t="shared" si="7"/>
        <v>7</v>
      </c>
      <c r="AC157" t="str">
        <f t="shared" si="8"/>
        <v>Jul</v>
      </c>
    </row>
    <row r="158" spans="1:29" x14ac:dyDescent="0.35">
      <c r="A158" t="s">
        <v>196</v>
      </c>
      <c r="B158" s="1">
        <v>45841</v>
      </c>
      <c r="C158" s="2">
        <v>0.69652777777777775</v>
      </c>
      <c r="D158" t="s">
        <v>38</v>
      </c>
      <c r="E158" t="s">
        <v>26</v>
      </c>
      <c r="F158" t="s">
        <v>45</v>
      </c>
      <c r="G158" t="s">
        <v>157</v>
      </c>
      <c r="H158" t="s">
        <v>29</v>
      </c>
      <c r="I158" t="s">
        <v>29</v>
      </c>
      <c r="J158">
        <v>3</v>
      </c>
      <c r="K158">
        <v>25</v>
      </c>
      <c r="L158">
        <v>1</v>
      </c>
      <c r="M158">
        <v>161</v>
      </c>
      <c r="N158">
        <v>217</v>
      </c>
      <c r="O158">
        <v>0</v>
      </c>
      <c r="P158">
        <v>14177</v>
      </c>
      <c r="Q158">
        <v>1</v>
      </c>
      <c r="R158">
        <v>14177</v>
      </c>
      <c r="S158">
        <v>1331</v>
      </c>
      <c r="T158">
        <v>192</v>
      </c>
      <c r="U158">
        <v>345</v>
      </c>
      <c r="V158">
        <v>43</v>
      </c>
      <c r="W158">
        <v>0</v>
      </c>
      <c r="X158">
        <v>2</v>
      </c>
      <c r="Y158">
        <f>SUM(social_media_performance_[[#This Row],[Likes]:[Link_Clicks]])</f>
        <v>1911</v>
      </c>
      <c r="Z158" t="str">
        <f>IF(social_media_performance_[[#This Row],[Engagement]]&gt;AVERAGE(Y:Y)*5,"Viral","Normal")</f>
        <v>Normal</v>
      </c>
      <c r="AA158">
        <f t="shared" si="6"/>
        <v>2025</v>
      </c>
      <c r="AB158">
        <f t="shared" si="7"/>
        <v>7</v>
      </c>
      <c r="AC158" t="str">
        <f t="shared" si="8"/>
        <v>Jul</v>
      </c>
    </row>
    <row r="159" spans="1:29" x14ac:dyDescent="0.35">
      <c r="A159" t="s">
        <v>197</v>
      </c>
      <c r="B159" s="1">
        <v>45841</v>
      </c>
      <c r="C159" s="2">
        <v>0.94652777777777775</v>
      </c>
      <c r="D159" t="s">
        <v>35</v>
      </c>
      <c r="E159" t="s">
        <v>26</v>
      </c>
      <c r="F159" t="s">
        <v>27</v>
      </c>
      <c r="G159" t="s">
        <v>157</v>
      </c>
      <c r="H159" t="s">
        <v>36</v>
      </c>
      <c r="I159" t="s">
        <v>36</v>
      </c>
      <c r="J159">
        <v>3</v>
      </c>
      <c r="K159">
        <v>0</v>
      </c>
      <c r="L159">
        <v>1</v>
      </c>
      <c r="M159">
        <v>177</v>
      </c>
      <c r="N159">
        <v>128</v>
      </c>
      <c r="O159">
        <v>429</v>
      </c>
      <c r="P159">
        <v>60723</v>
      </c>
      <c r="Q159">
        <v>1.84</v>
      </c>
      <c r="R159">
        <v>111741</v>
      </c>
      <c r="S159">
        <v>2207</v>
      </c>
      <c r="T159">
        <v>268</v>
      </c>
      <c r="U159">
        <v>622</v>
      </c>
      <c r="V159">
        <v>58</v>
      </c>
      <c r="W159">
        <v>1689</v>
      </c>
      <c r="X159">
        <v>71</v>
      </c>
      <c r="Y159">
        <f>SUM(social_media_performance_[[#This Row],[Likes]:[Link_Clicks]])</f>
        <v>4844</v>
      </c>
      <c r="Z159" t="str">
        <f>IF(social_media_performance_[[#This Row],[Engagement]]&gt;AVERAGE(Y:Y)*5,"Viral","Normal")</f>
        <v>Normal</v>
      </c>
      <c r="AA159">
        <f t="shared" si="6"/>
        <v>2025</v>
      </c>
      <c r="AB159">
        <f t="shared" si="7"/>
        <v>7</v>
      </c>
      <c r="AC159" t="str">
        <f t="shared" si="8"/>
        <v>Jul</v>
      </c>
    </row>
    <row r="160" spans="1:29" x14ac:dyDescent="0.35">
      <c r="A160" t="s">
        <v>198</v>
      </c>
      <c r="B160" s="1">
        <v>45843</v>
      </c>
      <c r="C160" s="2">
        <v>0.75624999999999998</v>
      </c>
      <c r="D160" t="s">
        <v>38</v>
      </c>
      <c r="E160" t="s">
        <v>26</v>
      </c>
      <c r="F160" t="s">
        <v>45</v>
      </c>
      <c r="G160" t="s">
        <v>157</v>
      </c>
      <c r="H160" t="s">
        <v>29</v>
      </c>
      <c r="I160" t="s">
        <v>29</v>
      </c>
      <c r="J160">
        <v>8</v>
      </c>
      <c r="K160">
        <v>20</v>
      </c>
      <c r="L160">
        <v>1</v>
      </c>
      <c r="M160">
        <v>153</v>
      </c>
      <c r="N160">
        <v>242</v>
      </c>
      <c r="O160">
        <v>0</v>
      </c>
      <c r="P160">
        <v>9369</v>
      </c>
      <c r="Q160">
        <v>1.29</v>
      </c>
      <c r="R160">
        <v>12048</v>
      </c>
      <c r="S160">
        <v>1662</v>
      </c>
      <c r="T160">
        <v>238</v>
      </c>
      <c r="U160">
        <v>441</v>
      </c>
      <c r="V160">
        <v>53</v>
      </c>
      <c r="W160">
        <v>0</v>
      </c>
      <c r="X160">
        <v>1</v>
      </c>
      <c r="Y160">
        <f>SUM(social_media_performance_[[#This Row],[Likes]:[Link_Clicks]])</f>
        <v>2394</v>
      </c>
      <c r="Z160" t="str">
        <f>IF(social_media_performance_[[#This Row],[Engagement]]&gt;AVERAGE(Y:Y)*5,"Viral","Normal")</f>
        <v>Normal</v>
      </c>
      <c r="AA160">
        <f t="shared" si="6"/>
        <v>2025</v>
      </c>
      <c r="AB160">
        <f t="shared" si="7"/>
        <v>7</v>
      </c>
      <c r="AC160" t="str">
        <f t="shared" si="8"/>
        <v>Jul</v>
      </c>
    </row>
    <row r="161" spans="1:29" x14ac:dyDescent="0.35">
      <c r="A161" t="s">
        <v>199</v>
      </c>
      <c r="B161" s="1">
        <v>45844</v>
      </c>
      <c r="C161" s="2">
        <v>0.67222222222222228</v>
      </c>
      <c r="D161" t="s">
        <v>38</v>
      </c>
      <c r="E161" t="s">
        <v>26</v>
      </c>
      <c r="F161" t="s">
        <v>45</v>
      </c>
      <c r="G161" t="s">
        <v>157</v>
      </c>
      <c r="H161" t="s">
        <v>29</v>
      </c>
      <c r="I161" t="s">
        <v>29</v>
      </c>
      <c r="J161">
        <v>5</v>
      </c>
      <c r="K161">
        <v>38</v>
      </c>
      <c r="L161">
        <v>1</v>
      </c>
      <c r="M161">
        <v>92</v>
      </c>
      <c r="N161">
        <v>133</v>
      </c>
      <c r="O161">
        <v>0</v>
      </c>
      <c r="P161">
        <v>24693</v>
      </c>
      <c r="Q161">
        <v>1.67</v>
      </c>
      <c r="R161">
        <v>41302</v>
      </c>
      <c r="S161">
        <v>4399</v>
      </c>
      <c r="T161">
        <v>668</v>
      </c>
      <c r="U161">
        <v>1327</v>
      </c>
      <c r="V161">
        <v>133</v>
      </c>
      <c r="W161">
        <v>0</v>
      </c>
      <c r="X161">
        <v>118</v>
      </c>
      <c r="Y161">
        <f>SUM(social_media_performance_[[#This Row],[Likes]:[Link_Clicks]])</f>
        <v>6527</v>
      </c>
      <c r="Z161" t="str">
        <f>IF(social_media_performance_[[#This Row],[Engagement]]&gt;AVERAGE(Y:Y)*5,"Viral","Normal")</f>
        <v>Normal</v>
      </c>
      <c r="AA161">
        <f t="shared" si="6"/>
        <v>2025</v>
      </c>
      <c r="AB161">
        <f t="shared" si="7"/>
        <v>7</v>
      </c>
      <c r="AC161" t="str">
        <f t="shared" si="8"/>
        <v>Jul</v>
      </c>
    </row>
    <row r="162" spans="1:29" x14ac:dyDescent="0.35">
      <c r="A162" t="s">
        <v>200</v>
      </c>
      <c r="B162" s="1">
        <v>45844</v>
      </c>
      <c r="C162" s="2">
        <v>0.87083333333333335</v>
      </c>
      <c r="D162" t="s">
        <v>35</v>
      </c>
      <c r="E162" t="s">
        <v>39</v>
      </c>
      <c r="F162" t="s">
        <v>27</v>
      </c>
      <c r="G162" t="s">
        <v>157</v>
      </c>
      <c r="H162" t="s">
        <v>29</v>
      </c>
      <c r="I162" t="s">
        <v>29</v>
      </c>
      <c r="J162">
        <v>2</v>
      </c>
      <c r="K162">
        <v>0</v>
      </c>
      <c r="L162">
        <v>1</v>
      </c>
      <c r="M162">
        <v>146</v>
      </c>
      <c r="N162">
        <v>128</v>
      </c>
      <c r="O162">
        <v>0</v>
      </c>
      <c r="P162">
        <v>6717</v>
      </c>
      <c r="Q162">
        <v>1</v>
      </c>
      <c r="R162">
        <v>6717</v>
      </c>
      <c r="S162">
        <v>145</v>
      </c>
      <c r="T162">
        <v>45</v>
      </c>
      <c r="U162">
        <v>60</v>
      </c>
      <c r="V162">
        <v>0</v>
      </c>
      <c r="W162">
        <v>0</v>
      </c>
      <c r="X162">
        <v>10</v>
      </c>
      <c r="Y162">
        <f>SUM(social_media_performance_[[#This Row],[Likes]:[Link_Clicks]])</f>
        <v>250</v>
      </c>
      <c r="Z162" t="str">
        <f>IF(social_media_performance_[[#This Row],[Engagement]]&gt;AVERAGE(Y:Y)*5,"Viral","Normal")</f>
        <v>Normal</v>
      </c>
      <c r="AA162">
        <f t="shared" si="6"/>
        <v>2025</v>
      </c>
      <c r="AB162">
        <f t="shared" si="7"/>
        <v>7</v>
      </c>
      <c r="AC162" t="str">
        <f t="shared" si="8"/>
        <v>Jul</v>
      </c>
    </row>
    <row r="163" spans="1:29" x14ac:dyDescent="0.35">
      <c r="A163" t="s">
        <v>201</v>
      </c>
      <c r="B163" s="1">
        <v>45845</v>
      </c>
      <c r="C163" s="2">
        <v>0.70694444444444449</v>
      </c>
      <c r="D163" t="s">
        <v>38</v>
      </c>
      <c r="E163" t="s">
        <v>26</v>
      </c>
      <c r="F163" t="s">
        <v>45</v>
      </c>
      <c r="G163" t="s">
        <v>157</v>
      </c>
      <c r="H163" t="s">
        <v>29</v>
      </c>
      <c r="I163" t="s">
        <v>36</v>
      </c>
      <c r="J163">
        <v>6</v>
      </c>
      <c r="K163">
        <v>47</v>
      </c>
      <c r="L163">
        <v>1</v>
      </c>
      <c r="M163">
        <v>58</v>
      </c>
      <c r="N163">
        <v>303</v>
      </c>
      <c r="O163">
        <v>0</v>
      </c>
      <c r="P163">
        <v>31246</v>
      </c>
      <c r="Q163">
        <v>1.51</v>
      </c>
      <c r="R163">
        <v>47046</v>
      </c>
      <c r="S163">
        <v>5357</v>
      </c>
      <c r="T163">
        <v>791</v>
      </c>
      <c r="U163">
        <v>1281</v>
      </c>
      <c r="V163">
        <v>133</v>
      </c>
      <c r="W163">
        <v>1217</v>
      </c>
      <c r="X163">
        <v>74</v>
      </c>
      <c r="Y163">
        <f>SUM(social_media_performance_[[#This Row],[Likes]:[Link_Clicks]])</f>
        <v>8779</v>
      </c>
      <c r="Z163" t="str">
        <f>IF(social_media_performance_[[#This Row],[Engagement]]&gt;AVERAGE(Y:Y)*5,"Viral","Normal")</f>
        <v>Normal</v>
      </c>
      <c r="AA163">
        <f t="shared" si="6"/>
        <v>2025</v>
      </c>
      <c r="AB163">
        <f t="shared" si="7"/>
        <v>7</v>
      </c>
      <c r="AC163" t="str">
        <f t="shared" si="8"/>
        <v>Jul</v>
      </c>
    </row>
    <row r="164" spans="1:29" x14ac:dyDescent="0.35">
      <c r="A164" t="s">
        <v>202</v>
      </c>
      <c r="B164" s="1">
        <v>45845</v>
      </c>
      <c r="C164" s="2">
        <v>0.90486111111111112</v>
      </c>
      <c r="D164" t="s">
        <v>35</v>
      </c>
      <c r="E164" t="s">
        <v>48</v>
      </c>
      <c r="F164" t="s">
        <v>45</v>
      </c>
      <c r="G164" t="s">
        <v>157</v>
      </c>
      <c r="H164" t="s">
        <v>29</v>
      </c>
      <c r="I164" t="s">
        <v>29</v>
      </c>
      <c r="J164">
        <v>4</v>
      </c>
      <c r="K164">
        <v>78</v>
      </c>
      <c r="L164">
        <v>1</v>
      </c>
      <c r="M164">
        <v>132</v>
      </c>
      <c r="N164">
        <v>233</v>
      </c>
      <c r="O164">
        <v>0</v>
      </c>
      <c r="P164">
        <v>61306</v>
      </c>
      <c r="Q164">
        <v>1.01</v>
      </c>
      <c r="R164">
        <v>61984</v>
      </c>
      <c r="S164">
        <v>1865</v>
      </c>
      <c r="T164">
        <v>439</v>
      </c>
      <c r="U164">
        <v>649</v>
      </c>
      <c r="V164">
        <v>139</v>
      </c>
      <c r="W164">
        <v>0</v>
      </c>
      <c r="X164">
        <v>41</v>
      </c>
      <c r="Y164">
        <f>SUM(social_media_performance_[[#This Row],[Likes]:[Link_Clicks]])</f>
        <v>3092</v>
      </c>
      <c r="Z164" t="str">
        <f>IF(social_media_performance_[[#This Row],[Engagement]]&gt;AVERAGE(Y:Y)*5,"Viral","Normal")</f>
        <v>Normal</v>
      </c>
      <c r="AA164">
        <f t="shared" si="6"/>
        <v>2025</v>
      </c>
      <c r="AB164">
        <f t="shared" si="7"/>
        <v>7</v>
      </c>
      <c r="AC164" t="str">
        <f t="shared" si="8"/>
        <v>Jul</v>
      </c>
    </row>
    <row r="165" spans="1:29" x14ac:dyDescent="0.35">
      <c r="A165" t="s">
        <v>203</v>
      </c>
      <c r="B165" s="1">
        <v>45846</v>
      </c>
      <c r="C165" s="2">
        <v>0.41249999999999998</v>
      </c>
      <c r="D165" t="s">
        <v>31</v>
      </c>
      <c r="E165" t="s">
        <v>26</v>
      </c>
      <c r="F165" t="s">
        <v>33</v>
      </c>
      <c r="G165" t="s">
        <v>157</v>
      </c>
      <c r="H165" t="s">
        <v>29</v>
      </c>
      <c r="I165" t="s">
        <v>29</v>
      </c>
      <c r="J165">
        <v>4</v>
      </c>
      <c r="K165">
        <v>0</v>
      </c>
      <c r="L165">
        <v>10</v>
      </c>
      <c r="M165">
        <v>216</v>
      </c>
      <c r="N165">
        <v>234</v>
      </c>
      <c r="O165">
        <v>0</v>
      </c>
      <c r="P165">
        <v>30420</v>
      </c>
      <c r="Q165">
        <v>1.0900000000000001</v>
      </c>
      <c r="R165">
        <v>33050</v>
      </c>
      <c r="S165">
        <v>914</v>
      </c>
      <c r="T165">
        <v>161</v>
      </c>
      <c r="U165">
        <v>243</v>
      </c>
      <c r="V165">
        <v>30</v>
      </c>
      <c r="W165">
        <v>0</v>
      </c>
      <c r="X165">
        <v>18</v>
      </c>
      <c r="Y165">
        <f>SUM(social_media_performance_[[#This Row],[Likes]:[Link_Clicks]])</f>
        <v>1348</v>
      </c>
      <c r="Z165" t="str">
        <f>IF(social_media_performance_[[#This Row],[Engagement]]&gt;AVERAGE(Y:Y)*5,"Viral","Normal")</f>
        <v>Normal</v>
      </c>
      <c r="AA165">
        <f t="shared" si="6"/>
        <v>2025</v>
      </c>
      <c r="AB165">
        <f t="shared" si="7"/>
        <v>7</v>
      </c>
      <c r="AC165" t="str">
        <f t="shared" si="8"/>
        <v>Jul</v>
      </c>
    </row>
    <row r="166" spans="1:29" x14ac:dyDescent="0.35">
      <c r="A166" t="s">
        <v>204</v>
      </c>
      <c r="B166" s="1">
        <v>45846</v>
      </c>
      <c r="C166" s="2">
        <v>0.45902777777777776</v>
      </c>
      <c r="D166" t="s">
        <v>25</v>
      </c>
      <c r="E166" t="s">
        <v>26</v>
      </c>
      <c r="F166" t="s">
        <v>33</v>
      </c>
      <c r="G166" t="s">
        <v>157</v>
      </c>
      <c r="H166" t="s">
        <v>29</v>
      </c>
      <c r="I166" t="s">
        <v>29</v>
      </c>
      <c r="J166">
        <v>5</v>
      </c>
      <c r="K166">
        <v>0</v>
      </c>
      <c r="L166">
        <v>7</v>
      </c>
      <c r="M166">
        <v>163</v>
      </c>
      <c r="N166">
        <v>94</v>
      </c>
      <c r="O166">
        <v>0</v>
      </c>
      <c r="P166">
        <v>33664</v>
      </c>
      <c r="Q166">
        <v>1</v>
      </c>
      <c r="R166">
        <v>33664</v>
      </c>
      <c r="S166">
        <v>969</v>
      </c>
      <c r="T166">
        <v>142</v>
      </c>
      <c r="U166">
        <v>235</v>
      </c>
      <c r="V166">
        <v>23</v>
      </c>
      <c r="W166">
        <v>0</v>
      </c>
      <c r="X166">
        <v>25</v>
      </c>
      <c r="Y166">
        <f>SUM(social_media_performance_[[#This Row],[Likes]:[Link_Clicks]])</f>
        <v>1369</v>
      </c>
      <c r="Z166" t="str">
        <f>IF(social_media_performance_[[#This Row],[Engagement]]&gt;AVERAGE(Y:Y)*5,"Viral","Normal")</f>
        <v>Normal</v>
      </c>
      <c r="AA166">
        <f t="shared" si="6"/>
        <v>2025</v>
      </c>
      <c r="AB166">
        <f t="shared" si="7"/>
        <v>7</v>
      </c>
      <c r="AC166" t="str">
        <f t="shared" si="8"/>
        <v>Jul</v>
      </c>
    </row>
    <row r="167" spans="1:29" x14ac:dyDescent="0.35">
      <c r="A167" t="s">
        <v>205</v>
      </c>
      <c r="B167" s="1">
        <v>45846</v>
      </c>
      <c r="C167" s="2">
        <v>0.57152777777777775</v>
      </c>
      <c r="D167" t="s">
        <v>25</v>
      </c>
      <c r="E167" t="s">
        <v>26</v>
      </c>
      <c r="F167" t="s">
        <v>27</v>
      </c>
      <c r="G167" t="s">
        <v>157</v>
      </c>
      <c r="H167" t="s">
        <v>29</v>
      </c>
      <c r="I167" t="s">
        <v>36</v>
      </c>
      <c r="J167">
        <v>8</v>
      </c>
      <c r="K167">
        <v>0</v>
      </c>
      <c r="L167">
        <v>1</v>
      </c>
      <c r="M167">
        <v>175</v>
      </c>
      <c r="N167">
        <v>137</v>
      </c>
      <c r="O167">
        <v>0</v>
      </c>
      <c r="P167">
        <v>18728</v>
      </c>
      <c r="Q167">
        <v>1.08</v>
      </c>
      <c r="R167">
        <v>20141</v>
      </c>
      <c r="S167">
        <v>933</v>
      </c>
      <c r="T167">
        <v>167</v>
      </c>
      <c r="U167">
        <v>274</v>
      </c>
      <c r="V167">
        <v>32</v>
      </c>
      <c r="W167">
        <v>345</v>
      </c>
      <c r="X167">
        <v>8</v>
      </c>
      <c r="Y167">
        <f>SUM(social_media_performance_[[#This Row],[Likes]:[Link_Clicks]])</f>
        <v>1751</v>
      </c>
      <c r="Z167" t="str">
        <f>IF(social_media_performance_[[#This Row],[Engagement]]&gt;AVERAGE(Y:Y)*5,"Viral","Normal")</f>
        <v>Normal</v>
      </c>
      <c r="AA167">
        <f t="shared" si="6"/>
        <v>2025</v>
      </c>
      <c r="AB167">
        <f t="shared" si="7"/>
        <v>7</v>
      </c>
      <c r="AC167" t="str">
        <f t="shared" si="8"/>
        <v>Jul</v>
      </c>
    </row>
    <row r="168" spans="1:29" x14ac:dyDescent="0.35">
      <c r="A168" t="s">
        <v>206</v>
      </c>
      <c r="B168" s="1">
        <v>45846</v>
      </c>
      <c r="C168" s="2">
        <v>0.71666666666666667</v>
      </c>
      <c r="D168" t="s">
        <v>38</v>
      </c>
      <c r="E168" t="s">
        <v>26</v>
      </c>
      <c r="F168" t="s">
        <v>45</v>
      </c>
      <c r="G168" t="s">
        <v>157</v>
      </c>
      <c r="H168" t="s">
        <v>29</v>
      </c>
      <c r="I168" t="s">
        <v>29</v>
      </c>
      <c r="J168">
        <v>4</v>
      </c>
      <c r="K168">
        <v>55</v>
      </c>
      <c r="L168">
        <v>1</v>
      </c>
      <c r="M168">
        <v>161</v>
      </c>
      <c r="N168">
        <v>181</v>
      </c>
      <c r="O168">
        <v>0</v>
      </c>
      <c r="P168">
        <v>26449</v>
      </c>
      <c r="Q168">
        <v>1.32</v>
      </c>
      <c r="R168">
        <v>34960</v>
      </c>
      <c r="S168">
        <v>4002</v>
      </c>
      <c r="T168">
        <v>544</v>
      </c>
      <c r="U168">
        <v>934</v>
      </c>
      <c r="V168">
        <v>128</v>
      </c>
      <c r="W168">
        <v>0</v>
      </c>
      <c r="X168">
        <v>43</v>
      </c>
      <c r="Y168">
        <f>SUM(social_media_performance_[[#This Row],[Likes]:[Link_Clicks]])</f>
        <v>5608</v>
      </c>
      <c r="Z168" t="str">
        <f>IF(social_media_performance_[[#This Row],[Engagement]]&gt;AVERAGE(Y:Y)*5,"Viral","Normal")</f>
        <v>Normal</v>
      </c>
      <c r="AA168">
        <f t="shared" si="6"/>
        <v>2025</v>
      </c>
      <c r="AB168">
        <f t="shared" si="7"/>
        <v>7</v>
      </c>
      <c r="AC168" t="str">
        <f t="shared" si="8"/>
        <v>Jul</v>
      </c>
    </row>
    <row r="169" spans="1:29" x14ac:dyDescent="0.35">
      <c r="A169" t="s">
        <v>207</v>
      </c>
      <c r="B169" s="1">
        <v>45847</v>
      </c>
      <c r="C169" s="2">
        <v>0.6645833333333333</v>
      </c>
      <c r="D169" t="s">
        <v>38</v>
      </c>
      <c r="E169" t="s">
        <v>48</v>
      </c>
      <c r="F169" t="s">
        <v>42</v>
      </c>
      <c r="G169" t="s">
        <v>157</v>
      </c>
      <c r="H169" t="s">
        <v>29</v>
      </c>
      <c r="I169" t="s">
        <v>36</v>
      </c>
      <c r="J169">
        <v>5</v>
      </c>
      <c r="K169">
        <v>0</v>
      </c>
      <c r="L169">
        <v>1</v>
      </c>
      <c r="M169">
        <v>326</v>
      </c>
      <c r="N169">
        <v>79</v>
      </c>
      <c r="O169">
        <v>0</v>
      </c>
      <c r="P169">
        <v>4544</v>
      </c>
      <c r="Q169">
        <v>1.04</v>
      </c>
      <c r="R169">
        <v>4704</v>
      </c>
      <c r="S169">
        <v>77</v>
      </c>
      <c r="T169">
        <v>22</v>
      </c>
      <c r="U169">
        <v>24</v>
      </c>
      <c r="V169">
        <v>6</v>
      </c>
      <c r="W169">
        <v>69</v>
      </c>
      <c r="X169">
        <v>9</v>
      </c>
      <c r="Y169">
        <f>SUM(social_media_performance_[[#This Row],[Likes]:[Link_Clicks]])</f>
        <v>198</v>
      </c>
      <c r="Z169" t="str">
        <f>IF(social_media_performance_[[#This Row],[Engagement]]&gt;AVERAGE(Y:Y)*5,"Viral","Normal")</f>
        <v>Normal</v>
      </c>
      <c r="AA169">
        <f t="shared" si="6"/>
        <v>2025</v>
      </c>
      <c r="AB169">
        <f t="shared" si="7"/>
        <v>7</v>
      </c>
      <c r="AC169" t="str">
        <f t="shared" si="8"/>
        <v>Jul</v>
      </c>
    </row>
    <row r="170" spans="1:29" x14ac:dyDescent="0.35">
      <c r="A170" t="s">
        <v>208</v>
      </c>
      <c r="B170" s="1">
        <v>45849</v>
      </c>
      <c r="C170" s="2">
        <v>0.69722222222222219</v>
      </c>
      <c r="D170" t="s">
        <v>38</v>
      </c>
      <c r="E170" t="s">
        <v>39</v>
      </c>
      <c r="F170" t="s">
        <v>45</v>
      </c>
      <c r="G170" t="s">
        <v>157</v>
      </c>
      <c r="H170" t="s">
        <v>29</v>
      </c>
      <c r="I170" t="s">
        <v>29</v>
      </c>
      <c r="J170">
        <v>1</v>
      </c>
      <c r="K170">
        <v>95</v>
      </c>
      <c r="L170">
        <v>1</v>
      </c>
      <c r="M170">
        <v>93</v>
      </c>
      <c r="N170">
        <v>109</v>
      </c>
      <c r="O170">
        <v>0</v>
      </c>
      <c r="P170">
        <v>10930</v>
      </c>
      <c r="Q170">
        <v>1.03</v>
      </c>
      <c r="R170">
        <v>11270</v>
      </c>
      <c r="S170">
        <v>231</v>
      </c>
      <c r="T170">
        <v>71</v>
      </c>
      <c r="U170">
        <v>107</v>
      </c>
      <c r="V170">
        <v>0</v>
      </c>
      <c r="W170">
        <v>0</v>
      </c>
      <c r="X170">
        <v>14</v>
      </c>
      <c r="Y170">
        <f>SUM(social_media_performance_[[#This Row],[Likes]:[Link_Clicks]])</f>
        <v>409</v>
      </c>
      <c r="Z170" t="str">
        <f>IF(social_media_performance_[[#This Row],[Engagement]]&gt;AVERAGE(Y:Y)*5,"Viral","Normal")</f>
        <v>Normal</v>
      </c>
      <c r="AA170">
        <f t="shared" si="6"/>
        <v>2025</v>
      </c>
      <c r="AB170">
        <f t="shared" si="7"/>
        <v>7</v>
      </c>
      <c r="AC170" t="str">
        <f t="shared" si="8"/>
        <v>Jul</v>
      </c>
    </row>
    <row r="171" spans="1:29" x14ac:dyDescent="0.35">
      <c r="A171" t="s">
        <v>209</v>
      </c>
      <c r="B171" s="1">
        <v>45849</v>
      </c>
      <c r="C171" s="2">
        <v>0.78055555555555556</v>
      </c>
      <c r="D171" t="s">
        <v>38</v>
      </c>
      <c r="E171" t="s">
        <v>48</v>
      </c>
      <c r="F171" t="s">
        <v>27</v>
      </c>
      <c r="G171" t="s">
        <v>157</v>
      </c>
      <c r="H171" t="s">
        <v>29</v>
      </c>
      <c r="I171" t="s">
        <v>36</v>
      </c>
      <c r="J171">
        <v>4</v>
      </c>
      <c r="K171">
        <v>0</v>
      </c>
      <c r="L171">
        <v>1</v>
      </c>
      <c r="M171">
        <v>121</v>
      </c>
      <c r="N171">
        <v>68</v>
      </c>
      <c r="O171">
        <v>0</v>
      </c>
      <c r="P171">
        <v>9050</v>
      </c>
      <c r="Q171">
        <v>1.1100000000000001</v>
      </c>
      <c r="R171">
        <v>10015</v>
      </c>
      <c r="S171">
        <v>189</v>
      </c>
      <c r="T171">
        <v>43</v>
      </c>
      <c r="U171">
        <v>52</v>
      </c>
      <c r="V171">
        <v>14</v>
      </c>
      <c r="W171">
        <v>216</v>
      </c>
      <c r="X171">
        <v>4</v>
      </c>
      <c r="Y171">
        <f>SUM(social_media_performance_[[#This Row],[Likes]:[Link_Clicks]])</f>
        <v>514</v>
      </c>
      <c r="Z171" t="str">
        <f>IF(social_media_performance_[[#This Row],[Engagement]]&gt;AVERAGE(Y:Y)*5,"Viral","Normal")</f>
        <v>Normal</v>
      </c>
      <c r="AA171">
        <f t="shared" si="6"/>
        <v>2025</v>
      </c>
      <c r="AB171">
        <f t="shared" si="7"/>
        <v>7</v>
      </c>
      <c r="AC171" t="str">
        <f t="shared" si="8"/>
        <v>Jul</v>
      </c>
    </row>
    <row r="172" spans="1:29" x14ac:dyDescent="0.35">
      <c r="A172" t="s">
        <v>210</v>
      </c>
      <c r="B172" s="1">
        <v>45851</v>
      </c>
      <c r="C172" s="2">
        <v>0.78194444444444444</v>
      </c>
      <c r="D172" t="s">
        <v>38</v>
      </c>
      <c r="E172" t="s">
        <v>32</v>
      </c>
      <c r="F172" t="s">
        <v>45</v>
      </c>
      <c r="G172" t="s">
        <v>157</v>
      </c>
      <c r="H172" t="s">
        <v>29</v>
      </c>
      <c r="I172" t="s">
        <v>29</v>
      </c>
      <c r="J172">
        <v>8</v>
      </c>
      <c r="K172">
        <v>56</v>
      </c>
      <c r="L172">
        <v>1</v>
      </c>
      <c r="M172">
        <v>66</v>
      </c>
      <c r="N172">
        <v>262</v>
      </c>
      <c r="O172">
        <v>0</v>
      </c>
      <c r="P172">
        <v>4064</v>
      </c>
      <c r="Q172">
        <v>1.08</v>
      </c>
      <c r="R172">
        <v>4397</v>
      </c>
      <c r="S172">
        <v>93</v>
      </c>
      <c r="T172">
        <v>14</v>
      </c>
      <c r="U172">
        <v>19</v>
      </c>
      <c r="V172">
        <v>10</v>
      </c>
      <c r="W172">
        <v>0</v>
      </c>
      <c r="X172">
        <v>0</v>
      </c>
      <c r="Y172">
        <f>SUM(social_media_performance_[[#This Row],[Likes]:[Link_Clicks]])</f>
        <v>136</v>
      </c>
      <c r="Z172" t="str">
        <f>IF(social_media_performance_[[#This Row],[Engagement]]&gt;AVERAGE(Y:Y)*5,"Viral","Normal")</f>
        <v>Normal</v>
      </c>
      <c r="AA172">
        <f t="shared" si="6"/>
        <v>2025</v>
      </c>
      <c r="AB172">
        <f t="shared" si="7"/>
        <v>7</v>
      </c>
      <c r="AC172" t="str">
        <f t="shared" si="8"/>
        <v>Jul</v>
      </c>
    </row>
    <row r="173" spans="1:29" x14ac:dyDescent="0.35">
      <c r="A173" t="s">
        <v>211</v>
      </c>
      <c r="B173" s="1">
        <v>45853</v>
      </c>
      <c r="C173" s="2">
        <v>0.90069444444444446</v>
      </c>
      <c r="D173" t="s">
        <v>35</v>
      </c>
      <c r="E173" t="s">
        <v>39</v>
      </c>
      <c r="F173" t="s">
        <v>27</v>
      </c>
      <c r="G173" t="s">
        <v>157</v>
      </c>
      <c r="H173" t="s">
        <v>36</v>
      </c>
      <c r="I173" t="s">
        <v>36</v>
      </c>
      <c r="J173">
        <v>3</v>
      </c>
      <c r="K173">
        <v>0</v>
      </c>
      <c r="L173">
        <v>1</v>
      </c>
      <c r="M173">
        <v>181</v>
      </c>
      <c r="N173">
        <v>130</v>
      </c>
      <c r="O173">
        <v>504</v>
      </c>
      <c r="P173">
        <v>53504</v>
      </c>
      <c r="Q173">
        <v>1.45</v>
      </c>
      <c r="R173">
        <v>77751</v>
      </c>
      <c r="S173">
        <v>1619</v>
      </c>
      <c r="T173">
        <v>555</v>
      </c>
      <c r="U173">
        <v>760</v>
      </c>
      <c r="V173">
        <v>0</v>
      </c>
      <c r="W173">
        <v>1307</v>
      </c>
      <c r="X173">
        <v>43</v>
      </c>
      <c r="Y173">
        <f>SUM(social_media_performance_[[#This Row],[Likes]:[Link_Clicks]])</f>
        <v>4241</v>
      </c>
      <c r="Z173" t="str">
        <f>IF(social_media_performance_[[#This Row],[Engagement]]&gt;AVERAGE(Y:Y)*5,"Viral","Normal")</f>
        <v>Normal</v>
      </c>
      <c r="AA173">
        <f t="shared" si="6"/>
        <v>2025</v>
      </c>
      <c r="AB173">
        <f t="shared" si="7"/>
        <v>7</v>
      </c>
      <c r="AC173" t="str">
        <f t="shared" si="8"/>
        <v>Jul</v>
      </c>
    </row>
    <row r="174" spans="1:29" x14ac:dyDescent="0.35">
      <c r="A174" t="s">
        <v>212</v>
      </c>
      <c r="B174" s="1">
        <v>45855</v>
      </c>
      <c r="C174" s="2">
        <v>0.74652777777777779</v>
      </c>
      <c r="D174" t="s">
        <v>38</v>
      </c>
      <c r="E174" t="s">
        <v>32</v>
      </c>
      <c r="F174" t="s">
        <v>27</v>
      </c>
      <c r="G174" t="s">
        <v>157</v>
      </c>
      <c r="H174" t="s">
        <v>29</v>
      </c>
      <c r="I174" t="s">
        <v>36</v>
      </c>
      <c r="J174">
        <v>11</v>
      </c>
      <c r="K174">
        <v>0</v>
      </c>
      <c r="L174">
        <v>1</v>
      </c>
      <c r="M174">
        <v>210</v>
      </c>
      <c r="N174">
        <v>92</v>
      </c>
      <c r="O174">
        <v>0</v>
      </c>
      <c r="P174">
        <v>22699</v>
      </c>
      <c r="Q174">
        <v>1.22</v>
      </c>
      <c r="R174">
        <v>27589</v>
      </c>
      <c r="S174">
        <v>1152</v>
      </c>
      <c r="T174">
        <v>182</v>
      </c>
      <c r="U174">
        <v>237</v>
      </c>
      <c r="V174">
        <v>158</v>
      </c>
      <c r="W174">
        <v>571</v>
      </c>
      <c r="X174">
        <v>13</v>
      </c>
      <c r="Y174">
        <f>SUM(social_media_performance_[[#This Row],[Likes]:[Link_Clicks]])</f>
        <v>2300</v>
      </c>
      <c r="Z174" t="str">
        <f>IF(social_media_performance_[[#This Row],[Engagement]]&gt;AVERAGE(Y:Y)*5,"Viral","Normal")</f>
        <v>Normal</v>
      </c>
      <c r="AA174">
        <f t="shared" si="6"/>
        <v>2025</v>
      </c>
      <c r="AB174">
        <f t="shared" si="7"/>
        <v>7</v>
      </c>
      <c r="AC174" t="str">
        <f t="shared" si="8"/>
        <v>Jul</v>
      </c>
    </row>
    <row r="175" spans="1:29" x14ac:dyDescent="0.35">
      <c r="A175" t="s">
        <v>213</v>
      </c>
      <c r="B175" s="1">
        <v>45858</v>
      </c>
      <c r="C175" s="2">
        <v>0.5756944444444444</v>
      </c>
      <c r="D175" t="s">
        <v>25</v>
      </c>
      <c r="E175" t="s">
        <v>48</v>
      </c>
      <c r="F175" t="s">
        <v>45</v>
      </c>
      <c r="G175" t="s">
        <v>157</v>
      </c>
      <c r="H175" t="s">
        <v>29</v>
      </c>
      <c r="I175" t="s">
        <v>29</v>
      </c>
      <c r="J175">
        <v>3</v>
      </c>
      <c r="K175">
        <v>162</v>
      </c>
      <c r="L175">
        <v>1</v>
      </c>
      <c r="M175">
        <v>180</v>
      </c>
      <c r="N175">
        <v>197</v>
      </c>
      <c r="O175">
        <v>0</v>
      </c>
      <c r="P175">
        <v>12643</v>
      </c>
      <c r="Q175">
        <v>1.04</v>
      </c>
      <c r="R175">
        <v>13138</v>
      </c>
      <c r="S175">
        <v>101</v>
      </c>
      <c r="T175">
        <v>31</v>
      </c>
      <c r="U175">
        <v>42</v>
      </c>
      <c r="V175">
        <v>9</v>
      </c>
      <c r="W175">
        <v>0</v>
      </c>
      <c r="X175">
        <v>2</v>
      </c>
      <c r="Y175">
        <f>SUM(social_media_performance_[[#This Row],[Likes]:[Link_Clicks]])</f>
        <v>183</v>
      </c>
      <c r="Z175" t="str">
        <f>IF(social_media_performance_[[#This Row],[Engagement]]&gt;AVERAGE(Y:Y)*5,"Viral","Normal")</f>
        <v>Normal</v>
      </c>
      <c r="AA175">
        <f t="shared" si="6"/>
        <v>2025</v>
      </c>
      <c r="AB175">
        <f t="shared" si="7"/>
        <v>7</v>
      </c>
      <c r="AC175" t="str">
        <f t="shared" si="8"/>
        <v>Jul</v>
      </c>
    </row>
    <row r="176" spans="1:29" x14ac:dyDescent="0.35">
      <c r="A176" t="s">
        <v>214</v>
      </c>
      <c r="B176" s="1">
        <v>45859</v>
      </c>
      <c r="C176" s="2">
        <v>0.33888888888888891</v>
      </c>
      <c r="D176" t="s">
        <v>31</v>
      </c>
      <c r="E176" t="s">
        <v>32</v>
      </c>
      <c r="F176" t="s">
        <v>27</v>
      </c>
      <c r="G176" t="s">
        <v>157</v>
      </c>
      <c r="H176" t="s">
        <v>29</v>
      </c>
      <c r="I176" t="s">
        <v>29</v>
      </c>
      <c r="J176">
        <v>11</v>
      </c>
      <c r="K176">
        <v>0</v>
      </c>
      <c r="L176">
        <v>1</v>
      </c>
      <c r="M176">
        <v>234</v>
      </c>
      <c r="N176">
        <v>128</v>
      </c>
      <c r="O176">
        <v>0</v>
      </c>
      <c r="P176">
        <v>11763</v>
      </c>
      <c r="Q176">
        <v>1.46</v>
      </c>
      <c r="R176">
        <v>17187</v>
      </c>
      <c r="S176">
        <v>487</v>
      </c>
      <c r="T176">
        <v>80</v>
      </c>
      <c r="U176">
        <v>105</v>
      </c>
      <c r="V176">
        <v>55</v>
      </c>
      <c r="W176">
        <v>0</v>
      </c>
      <c r="X176">
        <v>0</v>
      </c>
      <c r="Y176">
        <f>SUM(social_media_performance_[[#This Row],[Likes]:[Link_Clicks]])</f>
        <v>727</v>
      </c>
      <c r="Z176" t="str">
        <f>IF(social_media_performance_[[#This Row],[Engagement]]&gt;AVERAGE(Y:Y)*5,"Viral","Normal")</f>
        <v>Normal</v>
      </c>
      <c r="AA176">
        <f t="shared" si="6"/>
        <v>2025</v>
      </c>
      <c r="AB176">
        <f t="shared" si="7"/>
        <v>7</v>
      </c>
      <c r="AC176" t="str">
        <f t="shared" si="8"/>
        <v>Jul</v>
      </c>
    </row>
    <row r="177" spans="1:29" x14ac:dyDescent="0.35">
      <c r="A177" t="s">
        <v>215</v>
      </c>
      <c r="B177" s="1">
        <v>45859</v>
      </c>
      <c r="C177" s="2">
        <v>0.64722222222222225</v>
      </c>
      <c r="D177" t="s">
        <v>38</v>
      </c>
      <c r="E177" t="s">
        <v>39</v>
      </c>
      <c r="F177" t="s">
        <v>33</v>
      </c>
      <c r="G177" t="s">
        <v>157</v>
      </c>
      <c r="H177" t="s">
        <v>29</v>
      </c>
      <c r="I177" t="s">
        <v>36</v>
      </c>
      <c r="J177">
        <v>3</v>
      </c>
      <c r="K177">
        <v>0</v>
      </c>
      <c r="L177">
        <v>3</v>
      </c>
      <c r="M177">
        <v>107</v>
      </c>
      <c r="N177">
        <v>78</v>
      </c>
      <c r="O177">
        <v>0</v>
      </c>
      <c r="P177">
        <v>10005</v>
      </c>
      <c r="Q177">
        <v>1.1299999999999999</v>
      </c>
      <c r="R177">
        <v>11299</v>
      </c>
      <c r="S177">
        <v>115</v>
      </c>
      <c r="T177">
        <v>43</v>
      </c>
      <c r="U177">
        <v>55</v>
      </c>
      <c r="V177">
        <v>0</v>
      </c>
      <c r="W177">
        <v>300</v>
      </c>
      <c r="X177">
        <v>4</v>
      </c>
      <c r="Y177">
        <f>SUM(social_media_performance_[[#This Row],[Likes]:[Link_Clicks]])</f>
        <v>513</v>
      </c>
      <c r="Z177" t="str">
        <f>IF(social_media_performance_[[#This Row],[Engagement]]&gt;AVERAGE(Y:Y)*5,"Viral","Normal")</f>
        <v>Normal</v>
      </c>
      <c r="AA177">
        <f t="shared" si="6"/>
        <v>2025</v>
      </c>
      <c r="AB177">
        <f t="shared" si="7"/>
        <v>7</v>
      </c>
      <c r="AC177" t="str">
        <f t="shared" si="8"/>
        <v>Jul</v>
      </c>
    </row>
    <row r="178" spans="1:29" x14ac:dyDescent="0.35">
      <c r="A178" t="s">
        <v>216</v>
      </c>
      <c r="B178" s="1">
        <v>45859</v>
      </c>
      <c r="C178" s="2">
        <v>0.77500000000000002</v>
      </c>
      <c r="D178" t="s">
        <v>38</v>
      </c>
      <c r="E178" t="s">
        <v>32</v>
      </c>
      <c r="F178" t="s">
        <v>45</v>
      </c>
      <c r="G178" t="s">
        <v>157</v>
      </c>
      <c r="H178" t="s">
        <v>29</v>
      </c>
      <c r="I178" t="s">
        <v>29</v>
      </c>
      <c r="J178">
        <v>13</v>
      </c>
      <c r="K178">
        <v>52</v>
      </c>
      <c r="L178">
        <v>1</v>
      </c>
      <c r="M178">
        <v>137</v>
      </c>
      <c r="N178">
        <v>134</v>
      </c>
      <c r="O178">
        <v>0</v>
      </c>
      <c r="P178">
        <v>19293</v>
      </c>
      <c r="Q178">
        <v>1.33</v>
      </c>
      <c r="R178">
        <v>25570</v>
      </c>
      <c r="S178">
        <v>1581</v>
      </c>
      <c r="T178">
        <v>297</v>
      </c>
      <c r="U178">
        <v>347</v>
      </c>
      <c r="V178">
        <v>191</v>
      </c>
      <c r="W178">
        <v>0</v>
      </c>
      <c r="X178">
        <v>19</v>
      </c>
      <c r="Y178">
        <f>SUM(social_media_performance_[[#This Row],[Likes]:[Link_Clicks]])</f>
        <v>2416</v>
      </c>
      <c r="Z178" t="str">
        <f>IF(social_media_performance_[[#This Row],[Engagement]]&gt;AVERAGE(Y:Y)*5,"Viral","Normal")</f>
        <v>Normal</v>
      </c>
      <c r="AA178">
        <f t="shared" si="6"/>
        <v>2025</v>
      </c>
      <c r="AB178">
        <f t="shared" si="7"/>
        <v>7</v>
      </c>
      <c r="AC178" t="str">
        <f t="shared" si="8"/>
        <v>Jul</v>
      </c>
    </row>
    <row r="179" spans="1:29" x14ac:dyDescent="0.35">
      <c r="A179" t="s">
        <v>217</v>
      </c>
      <c r="B179" s="1">
        <v>45859</v>
      </c>
      <c r="C179" s="2">
        <v>0.82499999999999996</v>
      </c>
      <c r="D179" t="s">
        <v>35</v>
      </c>
      <c r="E179" t="s">
        <v>48</v>
      </c>
      <c r="F179" t="s">
        <v>33</v>
      </c>
      <c r="G179" t="s">
        <v>157</v>
      </c>
      <c r="H179" t="s">
        <v>29</v>
      </c>
      <c r="I179" t="s">
        <v>36</v>
      </c>
      <c r="J179">
        <v>4</v>
      </c>
      <c r="K179">
        <v>0</v>
      </c>
      <c r="L179">
        <v>4</v>
      </c>
      <c r="M179">
        <v>123</v>
      </c>
      <c r="N179">
        <v>201</v>
      </c>
      <c r="O179">
        <v>0</v>
      </c>
      <c r="P179">
        <v>8853</v>
      </c>
      <c r="Q179">
        <v>1.06</v>
      </c>
      <c r="R179">
        <v>9353</v>
      </c>
      <c r="S179">
        <v>209</v>
      </c>
      <c r="T179">
        <v>56</v>
      </c>
      <c r="U179">
        <v>73</v>
      </c>
      <c r="V179">
        <v>17</v>
      </c>
      <c r="W179">
        <v>336</v>
      </c>
      <c r="X179">
        <v>11</v>
      </c>
      <c r="Y179">
        <f>SUM(social_media_performance_[[#This Row],[Likes]:[Link_Clicks]])</f>
        <v>691</v>
      </c>
      <c r="Z179" t="str">
        <f>IF(social_media_performance_[[#This Row],[Engagement]]&gt;AVERAGE(Y:Y)*5,"Viral","Normal")</f>
        <v>Normal</v>
      </c>
      <c r="AA179">
        <f t="shared" si="6"/>
        <v>2025</v>
      </c>
      <c r="AB179">
        <f t="shared" si="7"/>
        <v>7</v>
      </c>
      <c r="AC179" t="str">
        <f t="shared" si="8"/>
        <v>Jul</v>
      </c>
    </row>
    <row r="180" spans="1:29" x14ac:dyDescent="0.35">
      <c r="A180" t="s">
        <v>218</v>
      </c>
      <c r="B180" s="1">
        <v>45860</v>
      </c>
      <c r="C180" s="2">
        <v>0.48194444444444445</v>
      </c>
      <c r="D180" t="s">
        <v>25</v>
      </c>
      <c r="E180" t="s">
        <v>39</v>
      </c>
      <c r="F180" t="s">
        <v>42</v>
      </c>
      <c r="G180" t="s">
        <v>157</v>
      </c>
      <c r="H180" t="s">
        <v>29</v>
      </c>
      <c r="I180" t="s">
        <v>29</v>
      </c>
      <c r="J180">
        <v>4</v>
      </c>
      <c r="K180">
        <v>0</v>
      </c>
      <c r="L180">
        <v>1</v>
      </c>
      <c r="M180">
        <v>484</v>
      </c>
      <c r="N180">
        <v>86</v>
      </c>
      <c r="O180">
        <v>0</v>
      </c>
      <c r="P180">
        <v>7683</v>
      </c>
      <c r="Q180">
        <v>1.0900000000000001</v>
      </c>
      <c r="R180">
        <v>8369</v>
      </c>
      <c r="S180">
        <v>152</v>
      </c>
      <c r="T180">
        <v>60</v>
      </c>
      <c r="U180">
        <v>62</v>
      </c>
      <c r="V180">
        <v>0</v>
      </c>
      <c r="W180">
        <v>0</v>
      </c>
      <c r="X180">
        <v>4</v>
      </c>
      <c r="Y180">
        <f>SUM(social_media_performance_[[#This Row],[Likes]:[Link_Clicks]])</f>
        <v>274</v>
      </c>
      <c r="Z180" t="str">
        <f>IF(social_media_performance_[[#This Row],[Engagement]]&gt;AVERAGE(Y:Y)*5,"Viral","Normal")</f>
        <v>Normal</v>
      </c>
      <c r="AA180">
        <f t="shared" si="6"/>
        <v>2025</v>
      </c>
      <c r="AB180">
        <f t="shared" si="7"/>
        <v>7</v>
      </c>
      <c r="AC180" t="str">
        <f t="shared" si="8"/>
        <v>Jul</v>
      </c>
    </row>
    <row r="181" spans="1:29" x14ac:dyDescent="0.35">
      <c r="A181" t="s">
        <v>219</v>
      </c>
      <c r="B181" s="1">
        <v>45860</v>
      </c>
      <c r="C181" s="2">
        <v>0.86041666666666672</v>
      </c>
      <c r="D181" t="s">
        <v>35</v>
      </c>
      <c r="E181" t="s">
        <v>26</v>
      </c>
      <c r="F181" t="s">
        <v>33</v>
      </c>
      <c r="G181" t="s">
        <v>157</v>
      </c>
      <c r="H181" t="s">
        <v>29</v>
      </c>
      <c r="I181" t="s">
        <v>29</v>
      </c>
      <c r="J181">
        <v>8</v>
      </c>
      <c r="K181">
        <v>0</v>
      </c>
      <c r="L181">
        <v>7</v>
      </c>
      <c r="M181">
        <v>292</v>
      </c>
      <c r="N181">
        <v>218</v>
      </c>
      <c r="O181">
        <v>0</v>
      </c>
      <c r="P181">
        <v>12983</v>
      </c>
      <c r="Q181">
        <v>1.48</v>
      </c>
      <c r="R181">
        <v>19195</v>
      </c>
      <c r="S181">
        <v>419</v>
      </c>
      <c r="T181">
        <v>56</v>
      </c>
      <c r="U181">
        <v>127</v>
      </c>
      <c r="V181">
        <v>11</v>
      </c>
      <c r="W181">
        <v>0</v>
      </c>
      <c r="X181">
        <v>17</v>
      </c>
      <c r="Y181">
        <f>SUM(social_media_performance_[[#This Row],[Likes]:[Link_Clicks]])</f>
        <v>613</v>
      </c>
      <c r="Z181" t="str">
        <f>IF(social_media_performance_[[#This Row],[Engagement]]&gt;AVERAGE(Y:Y)*5,"Viral","Normal")</f>
        <v>Normal</v>
      </c>
      <c r="AA181">
        <f t="shared" si="6"/>
        <v>2025</v>
      </c>
      <c r="AB181">
        <f t="shared" si="7"/>
        <v>7</v>
      </c>
      <c r="AC181" t="str">
        <f t="shared" si="8"/>
        <v>Jul</v>
      </c>
    </row>
    <row r="182" spans="1:29" x14ac:dyDescent="0.35">
      <c r="A182" t="s">
        <v>220</v>
      </c>
      <c r="B182" s="1">
        <v>45861</v>
      </c>
      <c r="C182" s="2">
        <v>0.61527777777777781</v>
      </c>
      <c r="D182" t="s">
        <v>25</v>
      </c>
      <c r="E182" t="s">
        <v>32</v>
      </c>
      <c r="F182" t="s">
        <v>45</v>
      </c>
      <c r="G182" t="s">
        <v>157</v>
      </c>
      <c r="H182" t="s">
        <v>36</v>
      </c>
      <c r="I182" t="s">
        <v>36</v>
      </c>
      <c r="J182">
        <v>11</v>
      </c>
      <c r="K182">
        <v>54</v>
      </c>
      <c r="L182">
        <v>1</v>
      </c>
      <c r="M182">
        <v>177</v>
      </c>
      <c r="N182">
        <v>221</v>
      </c>
      <c r="O182">
        <v>623</v>
      </c>
      <c r="P182">
        <v>41668</v>
      </c>
      <c r="Q182">
        <v>1.71</v>
      </c>
      <c r="R182">
        <v>71321</v>
      </c>
      <c r="S182">
        <v>3377</v>
      </c>
      <c r="T182">
        <v>495</v>
      </c>
      <c r="U182">
        <v>774</v>
      </c>
      <c r="V182">
        <v>332</v>
      </c>
      <c r="W182">
        <v>1751</v>
      </c>
      <c r="X182">
        <v>74</v>
      </c>
      <c r="Y182">
        <f>SUM(social_media_performance_[[#This Row],[Likes]:[Link_Clicks]])</f>
        <v>6729</v>
      </c>
      <c r="Z182" t="str">
        <f>IF(social_media_performance_[[#This Row],[Engagement]]&gt;AVERAGE(Y:Y)*5,"Viral","Normal")</f>
        <v>Normal</v>
      </c>
      <c r="AA182">
        <f t="shared" si="6"/>
        <v>2025</v>
      </c>
      <c r="AB182">
        <f t="shared" si="7"/>
        <v>7</v>
      </c>
      <c r="AC182" t="str">
        <f t="shared" si="8"/>
        <v>Jul</v>
      </c>
    </row>
    <row r="183" spans="1:29" x14ac:dyDescent="0.35">
      <c r="A183" t="s">
        <v>221</v>
      </c>
      <c r="B183" s="1">
        <v>45862</v>
      </c>
      <c r="C183" s="2">
        <v>0.58611111111111114</v>
      </c>
      <c r="D183" t="s">
        <v>25</v>
      </c>
      <c r="E183" t="s">
        <v>26</v>
      </c>
      <c r="F183" t="s">
        <v>27</v>
      </c>
      <c r="G183" t="s">
        <v>157</v>
      </c>
      <c r="H183" t="s">
        <v>36</v>
      </c>
      <c r="I183" t="s">
        <v>29</v>
      </c>
      <c r="J183">
        <v>3</v>
      </c>
      <c r="K183">
        <v>0</v>
      </c>
      <c r="L183">
        <v>1</v>
      </c>
      <c r="M183">
        <v>83</v>
      </c>
      <c r="N183">
        <v>149</v>
      </c>
      <c r="O183">
        <v>551</v>
      </c>
      <c r="P183">
        <v>57011</v>
      </c>
      <c r="Q183">
        <v>1.72</v>
      </c>
      <c r="R183">
        <v>98174</v>
      </c>
      <c r="S183">
        <v>3677</v>
      </c>
      <c r="T183">
        <v>537</v>
      </c>
      <c r="U183">
        <v>1011</v>
      </c>
      <c r="V183">
        <v>110</v>
      </c>
      <c r="W183">
        <v>0</v>
      </c>
      <c r="X183">
        <v>99</v>
      </c>
      <c r="Y183">
        <f>SUM(social_media_performance_[[#This Row],[Likes]:[Link_Clicks]])</f>
        <v>5335</v>
      </c>
      <c r="Z183" t="str">
        <f>IF(social_media_performance_[[#This Row],[Engagement]]&gt;AVERAGE(Y:Y)*5,"Viral","Normal")</f>
        <v>Normal</v>
      </c>
      <c r="AA183">
        <f t="shared" si="6"/>
        <v>2025</v>
      </c>
      <c r="AB183">
        <f t="shared" si="7"/>
        <v>7</v>
      </c>
      <c r="AC183" t="str">
        <f t="shared" si="8"/>
        <v>Jul</v>
      </c>
    </row>
    <row r="184" spans="1:29" x14ac:dyDescent="0.35">
      <c r="A184" t="s">
        <v>222</v>
      </c>
      <c r="B184" s="1">
        <v>45864</v>
      </c>
      <c r="C184" s="2">
        <v>0.50624999999999998</v>
      </c>
      <c r="D184" t="s">
        <v>25</v>
      </c>
      <c r="E184" t="s">
        <v>39</v>
      </c>
      <c r="F184" t="s">
        <v>45</v>
      </c>
      <c r="G184" t="s">
        <v>157</v>
      </c>
      <c r="H184" t="s">
        <v>36</v>
      </c>
      <c r="I184" t="s">
        <v>29</v>
      </c>
      <c r="J184">
        <v>3</v>
      </c>
      <c r="K184">
        <v>59</v>
      </c>
      <c r="L184">
        <v>1</v>
      </c>
      <c r="M184">
        <v>121</v>
      </c>
      <c r="N184">
        <v>202</v>
      </c>
      <c r="O184">
        <v>472</v>
      </c>
      <c r="P184">
        <v>22483</v>
      </c>
      <c r="Q184">
        <v>1.79</v>
      </c>
      <c r="R184">
        <v>40340</v>
      </c>
      <c r="S184">
        <v>582</v>
      </c>
      <c r="T184">
        <v>215</v>
      </c>
      <c r="U184">
        <v>221</v>
      </c>
      <c r="V184">
        <v>0</v>
      </c>
      <c r="W184">
        <v>0</v>
      </c>
      <c r="X184">
        <v>18</v>
      </c>
      <c r="Y184">
        <f>SUM(social_media_performance_[[#This Row],[Likes]:[Link_Clicks]])</f>
        <v>1018</v>
      </c>
      <c r="Z184" t="str">
        <f>IF(social_media_performance_[[#This Row],[Engagement]]&gt;AVERAGE(Y:Y)*5,"Viral","Normal")</f>
        <v>Normal</v>
      </c>
      <c r="AA184">
        <f t="shared" si="6"/>
        <v>2025</v>
      </c>
      <c r="AB184">
        <f t="shared" si="7"/>
        <v>7</v>
      </c>
      <c r="AC184" t="str">
        <f t="shared" si="8"/>
        <v>Jul</v>
      </c>
    </row>
    <row r="185" spans="1:29" x14ac:dyDescent="0.35">
      <c r="A185" t="s">
        <v>223</v>
      </c>
      <c r="B185" s="1">
        <v>45864</v>
      </c>
      <c r="C185" s="2">
        <v>0.62569444444444444</v>
      </c>
      <c r="D185" t="s">
        <v>38</v>
      </c>
      <c r="E185" t="s">
        <v>48</v>
      </c>
      <c r="F185" t="s">
        <v>33</v>
      </c>
      <c r="G185" t="s">
        <v>157</v>
      </c>
      <c r="H185" t="s">
        <v>36</v>
      </c>
      <c r="I185" t="s">
        <v>36</v>
      </c>
      <c r="J185">
        <v>6</v>
      </c>
      <c r="K185">
        <v>0</v>
      </c>
      <c r="L185">
        <v>3</v>
      </c>
      <c r="M185">
        <v>241</v>
      </c>
      <c r="N185">
        <v>200</v>
      </c>
      <c r="O185">
        <v>565</v>
      </c>
      <c r="P185">
        <v>46371</v>
      </c>
      <c r="Q185">
        <v>1.71</v>
      </c>
      <c r="R185">
        <v>79431</v>
      </c>
      <c r="S185">
        <v>1776</v>
      </c>
      <c r="T185">
        <v>528</v>
      </c>
      <c r="U185">
        <v>640</v>
      </c>
      <c r="V185">
        <v>170</v>
      </c>
      <c r="W185">
        <v>2235</v>
      </c>
      <c r="X185">
        <v>40</v>
      </c>
      <c r="Y185">
        <f>SUM(social_media_performance_[[#This Row],[Likes]:[Link_Clicks]])</f>
        <v>5349</v>
      </c>
      <c r="Z185" t="str">
        <f>IF(social_media_performance_[[#This Row],[Engagement]]&gt;AVERAGE(Y:Y)*5,"Viral","Normal")</f>
        <v>Normal</v>
      </c>
      <c r="AA185">
        <f t="shared" si="6"/>
        <v>2025</v>
      </c>
      <c r="AB185">
        <f t="shared" si="7"/>
        <v>7</v>
      </c>
      <c r="AC185" t="str">
        <f t="shared" si="8"/>
        <v>Jul</v>
      </c>
    </row>
    <row r="186" spans="1:29" x14ac:dyDescent="0.35">
      <c r="A186" t="s">
        <v>224</v>
      </c>
      <c r="B186" s="1">
        <v>45865</v>
      </c>
      <c r="C186" s="2">
        <v>0.7270833333333333</v>
      </c>
      <c r="D186" t="s">
        <v>38</v>
      </c>
      <c r="E186" t="s">
        <v>48</v>
      </c>
      <c r="F186" t="s">
        <v>42</v>
      </c>
      <c r="G186" t="s">
        <v>157</v>
      </c>
      <c r="H186" t="s">
        <v>29</v>
      </c>
      <c r="I186" t="s">
        <v>29</v>
      </c>
      <c r="J186">
        <v>4</v>
      </c>
      <c r="K186">
        <v>0</v>
      </c>
      <c r="L186">
        <v>1</v>
      </c>
      <c r="M186">
        <v>246</v>
      </c>
      <c r="N186">
        <v>70</v>
      </c>
      <c r="O186">
        <v>0</v>
      </c>
      <c r="P186">
        <v>9442</v>
      </c>
      <c r="Q186">
        <v>1.08</v>
      </c>
      <c r="R186">
        <v>10214</v>
      </c>
      <c r="S186">
        <v>151</v>
      </c>
      <c r="T186">
        <v>35</v>
      </c>
      <c r="U186">
        <v>54</v>
      </c>
      <c r="V186">
        <v>11</v>
      </c>
      <c r="W186">
        <v>0</v>
      </c>
      <c r="X186">
        <v>5</v>
      </c>
      <c r="Y186">
        <f>SUM(social_media_performance_[[#This Row],[Likes]:[Link_Clicks]])</f>
        <v>251</v>
      </c>
      <c r="Z186" t="str">
        <f>IF(social_media_performance_[[#This Row],[Engagement]]&gt;AVERAGE(Y:Y)*5,"Viral","Normal")</f>
        <v>Normal</v>
      </c>
      <c r="AA186">
        <f t="shared" si="6"/>
        <v>2025</v>
      </c>
      <c r="AB186">
        <f t="shared" si="7"/>
        <v>7</v>
      </c>
      <c r="AC186" t="str">
        <f t="shared" si="8"/>
        <v>Jul</v>
      </c>
    </row>
    <row r="187" spans="1:29" x14ac:dyDescent="0.35">
      <c r="A187" t="s">
        <v>225</v>
      </c>
      <c r="B187" s="1">
        <v>45866</v>
      </c>
      <c r="C187" s="2">
        <v>0.64722222222222225</v>
      </c>
      <c r="D187" t="s">
        <v>38</v>
      </c>
      <c r="E187" t="s">
        <v>32</v>
      </c>
      <c r="F187" t="s">
        <v>33</v>
      </c>
      <c r="G187" t="s">
        <v>157</v>
      </c>
      <c r="H187" t="s">
        <v>29</v>
      </c>
      <c r="I187" t="s">
        <v>29</v>
      </c>
      <c r="J187">
        <v>7</v>
      </c>
      <c r="K187">
        <v>0</v>
      </c>
      <c r="L187">
        <v>8</v>
      </c>
      <c r="M187">
        <v>180</v>
      </c>
      <c r="N187">
        <v>163</v>
      </c>
      <c r="O187">
        <v>0</v>
      </c>
      <c r="P187">
        <v>18909</v>
      </c>
      <c r="Q187">
        <v>1.1200000000000001</v>
      </c>
      <c r="R187">
        <v>21249</v>
      </c>
      <c r="S187">
        <v>830</v>
      </c>
      <c r="T187">
        <v>159</v>
      </c>
      <c r="U187">
        <v>188</v>
      </c>
      <c r="V187">
        <v>93</v>
      </c>
      <c r="W187">
        <v>0</v>
      </c>
      <c r="X187">
        <v>17</v>
      </c>
      <c r="Y187">
        <f>SUM(social_media_performance_[[#This Row],[Likes]:[Link_Clicks]])</f>
        <v>1270</v>
      </c>
      <c r="Z187" t="str">
        <f>IF(social_media_performance_[[#This Row],[Engagement]]&gt;AVERAGE(Y:Y)*5,"Viral","Normal")</f>
        <v>Normal</v>
      </c>
      <c r="AA187">
        <f t="shared" si="6"/>
        <v>2025</v>
      </c>
      <c r="AB187">
        <f t="shared" si="7"/>
        <v>7</v>
      </c>
      <c r="AC187" t="str">
        <f t="shared" si="8"/>
        <v>Jul</v>
      </c>
    </row>
    <row r="188" spans="1:29" x14ac:dyDescent="0.35">
      <c r="A188" t="s">
        <v>226</v>
      </c>
      <c r="B188" s="1">
        <v>45867</v>
      </c>
      <c r="C188" s="2">
        <v>0.75555555555555554</v>
      </c>
      <c r="D188" t="s">
        <v>38</v>
      </c>
      <c r="E188" t="s">
        <v>26</v>
      </c>
      <c r="F188" t="s">
        <v>27</v>
      </c>
      <c r="G188" t="s">
        <v>157</v>
      </c>
      <c r="H188" t="s">
        <v>29</v>
      </c>
      <c r="I188" t="s">
        <v>29</v>
      </c>
      <c r="J188">
        <v>5</v>
      </c>
      <c r="K188">
        <v>0</v>
      </c>
      <c r="L188">
        <v>1</v>
      </c>
      <c r="M188">
        <v>235</v>
      </c>
      <c r="N188">
        <v>129</v>
      </c>
      <c r="O188">
        <v>0</v>
      </c>
      <c r="P188">
        <v>694</v>
      </c>
      <c r="Q188">
        <v>1</v>
      </c>
      <c r="R188">
        <v>694</v>
      </c>
      <c r="S188">
        <v>25</v>
      </c>
      <c r="T188">
        <v>3</v>
      </c>
      <c r="U188">
        <v>6</v>
      </c>
      <c r="V188">
        <v>0</v>
      </c>
      <c r="W188">
        <v>0</v>
      </c>
      <c r="X188">
        <v>25</v>
      </c>
      <c r="Y188">
        <f>SUM(social_media_performance_[[#This Row],[Likes]:[Link_Clicks]])</f>
        <v>34</v>
      </c>
      <c r="Z188" t="str">
        <f>IF(social_media_performance_[[#This Row],[Engagement]]&gt;AVERAGE(Y:Y)*5,"Viral","Normal")</f>
        <v>Normal</v>
      </c>
      <c r="AA188">
        <f t="shared" si="6"/>
        <v>2025</v>
      </c>
      <c r="AB188">
        <f t="shared" si="7"/>
        <v>7</v>
      </c>
      <c r="AC188" t="str">
        <f t="shared" si="8"/>
        <v>Jul</v>
      </c>
    </row>
    <row r="189" spans="1:29" x14ac:dyDescent="0.35">
      <c r="A189" t="s">
        <v>227</v>
      </c>
      <c r="B189" s="1">
        <v>45868</v>
      </c>
      <c r="C189" s="2">
        <v>0.46250000000000002</v>
      </c>
      <c r="D189" t="s">
        <v>25</v>
      </c>
      <c r="E189" t="s">
        <v>48</v>
      </c>
      <c r="F189" t="s">
        <v>42</v>
      </c>
      <c r="G189" t="s">
        <v>157</v>
      </c>
      <c r="H189" t="s">
        <v>29</v>
      </c>
      <c r="I189" t="s">
        <v>36</v>
      </c>
      <c r="J189">
        <v>4</v>
      </c>
      <c r="K189">
        <v>0</v>
      </c>
      <c r="L189">
        <v>1</v>
      </c>
      <c r="M189">
        <v>368</v>
      </c>
      <c r="N189">
        <v>33</v>
      </c>
      <c r="O189">
        <v>0</v>
      </c>
      <c r="P189">
        <v>4704</v>
      </c>
      <c r="Q189">
        <v>1.02</v>
      </c>
      <c r="R189">
        <v>4786</v>
      </c>
      <c r="S189">
        <v>53</v>
      </c>
      <c r="T189">
        <v>16</v>
      </c>
      <c r="U189">
        <v>20</v>
      </c>
      <c r="V189">
        <v>4</v>
      </c>
      <c r="W189">
        <v>65</v>
      </c>
      <c r="X189">
        <v>10</v>
      </c>
      <c r="Y189">
        <f>SUM(social_media_performance_[[#This Row],[Likes]:[Link_Clicks]])</f>
        <v>158</v>
      </c>
      <c r="Z189" t="str">
        <f>IF(social_media_performance_[[#This Row],[Engagement]]&gt;AVERAGE(Y:Y)*5,"Viral","Normal")</f>
        <v>Normal</v>
      </c>
      <c r="AA189">
        <f t="shared" si="6"/>
        <v>2025</v>
      </c>
      <c r="AB189">
        <f t="shared" si="7"/>
        <v>7</v>
      </c>
      <c r="AC189" t="str">
        <f t="shared" si="8"/>
        <v>Jul</v>
      </c>
    </row>
    <row r="190" spans="1:29" x14ac:dyDescent="0.35">
      <c r="A190" t="s">
        <v>228</v>
      </c>
      <c r="B190" s="1">
        <v>45869</v>
      </c>
      <c r="C190" s="2">
        <v>0.5395833333333333</v>
      </c>
      <c r="D190" t="s">
        <v>25</v>
      </c>
      <c r="E190" t="s">
        <v>32</v>
      </c>
      <c r="F190" t="s">
        <v>33</v>
      </c>
      <c r="G190" t="s">
        <v>157</v>
      </c>
      <c r="H190" t="s">
        <v>29</v>
      </c>
      <c r="I190" t="s">
        <v>29</v>
      </c>
      <c r="J190">
        <v>10</v>
      </c>
      <c r="K190">
        <v>0</v>
      </c>
      <c r="L190">
        <v>5</v>
      </c>
      <c r="M190">
        <v>284</v>
      </c>
      <c r="N190">
        <v>101</v>
      </c>
      <c r="O190">
        <v>0</v>
      </c>
      <c r="P190">
        <v>5689</v>
      </c>
      <c r="Q190">
        <v>1</v>
      </c>
      <c r="R190">
        <v>5689</v>
      </c>
      <c r="S190">
        <v>266</v>
      </c>
      <c r="T190">
        <v>50</v>
      </c>
      <c r="U190">
        <v>62</v>
      </c>
      <c r="V190">
        <v>29</v>
      </c>
      <c r="W190">
        <v>0</v>
      </c>
      <c r="X190">
        <v>1</v>
      </c>
      <c r="Y190">
        <f>SUM(social_media_performance_[[#This Row],[Likes]:[Link_Clicks]])</f>
        <v>407</v>
      </c>
      <c r="Z190" t="str">
        <f>IF(social_media_performance_[[#This Row],[Engagement]]&gt;AVERAGE(Y:Y)*5,"Viral","Normal")</f>
        <v>Normal</v>
      </c>
      <c r="AA190">
        <f t="shared" si="6"/>
        <v>2025</v>
      </c>
      <c r="AB190">
        <f t="shared" si="7"/>
        <v>7</v>
      </c>
      <c r="AC190" t="str">
        <f t="shared" si="8"/>
        <v>Jul</v>
      </c>
    </row>
    <row r="191" spans="1:29" x14ac:dyDescent="0.35">
      <c r="A191" t="s">
        <v>229</v>
      </c>
      <c r="B191" s="1">
        <v>45869</v>
      </c>
      <c r="C191" s="2">
        <v>0.5756944444444444</v>
      </c>
      <c r="D191" t="s">
        <v>25</v>
      </c>
      <c r="E191" t="s">
        <v>32</v>
      </c>
      <c r="F191" t="s">
        <v>45</v>
      </c>
      <c r="G191" t="s">
        <v>157</v>
      </c>
      <c r="H191" t="s">
        <v>29</v>
      </c>
      <c r="I191" t="s">
        <v>36</v>
      </c>
      <c r="J191">
        <v>10</v>
      </c>
      <c r="K191">
        <v>86</v>
      </c>
      <c r="L191">
        <v>1</v>
      </c>
      <c r="M191">
        <v>120</v>
      </c>
      <c r="N191">
        <v>190</v>
      </c>
      <c r="O191">
        <v>0</v>
      </c>
      <c r="P191">
        <v>21809</v>
      </c>
      <c r="Q191">
        <v>1.03</v>
      </c>
      <c r="R191">
        <v>22436</v>
      </c>
      <c r="S191">
        <v>700</v>
      </c>
      <c r="T191">
        <v>151</v>
      </c>
      <c r="U191">
        <v>181</v>
      </c>
      <c r="V191">
        <v>100</v>
      </c>
      <c r="W191">
        <v>663</v>
      </c>
      <c r="X191">
        <v>8</v>
      </c>
      <c r="Y191">
        <f>SUM(social_media_performance_[[#This Row],[Likes]:[Link_Clicks]])</f>
        <v>1795</v>
      </c>
      <c r="Z191" t="str">
        <f>IF(social_media_performance_[[#This Row],[Engagement]]&gt;AVERAGE(Y:Y)*5,"Viral","Normal")</f>
        <v>Normal</v>
      </c>
      <c r="AA191">
        <f t="shared" si="6"/>
        <v>2025</v>
      </c>
      <c r="AB191">
        <f t="shared" si="7"/>
        <v>7</v>
      </c>
      <c r="AC191" t="str">
        <f t="shared" si="8"/>
        <v>Jul</v>
      </c>
    </row>
    <row r="192" spans="1:29" x14ac:dyDescent="0.35">
      <c r="A192" t="s">
        <v>230</v>
      </c>
      <c r="B192" s="1">
        <v>45871</v>
      </c>
      <c r="C192" s="2">
        <v>0.77569444444444446</v>
      </c>
      <c r="D192" t="s">
        <v>38</v>
      </c>
      <c r="E192" t="s">
        <v>26</v>
      </c>
      <c r="F192" t="s">
        <v>45</v>
      </c>
      <c r="G192" t="s">
        <v>157</v>
      </c>
      <c r="H192" t="s">
        <v>29</v>
      </c>
      <c r="I192" t="s">
        <v>29</v>
      </c>
      <c r="J192">
        <v>3</v>
      </c>
      <c r="K192">
        <v>21</v>
      </c>
      <c r="L192">
        <v>1</v>
      </c>
      <c r="M192">
        <v>196</v>
      </c>
      <c r="N192">
        <v>253</v>
      </c>
      <c r="O192">
        <v>0</v>
      </c>
      <c r="P192">
        <v>34326</v>
      </c>
      <c r="Q192">
        <v>1.25</v>
      </c>
      <c r="R192">
        <v>43026</v>
      </c>
      <c r="S192">
        <v>5974</v>
      </c>
      <c r="T192">
        <v>973</v>
      </c>
      <c r="U192">
        <v>1728</v>
      </c>
      <c r="V192">
        <v>154</v>
      </c>
      <c r="W192">
        <v>0</v>
      </c>
      <c r="X192">
        <v>48</v>
      </c>
      <c r="Y192">
        <f>SUM(social_media_performance_[[#This Row],[Likes]:[Link_Clicks]])</f>
        <v>8829</v>
      </c>
      <c r="Z192" t="str">
        <f>IF(social_media_performance_[[#This Row],[Engagement]]&gt;AVERAGE(Y:Y)*5,"Viral","Normal")</f>
        <v>Normal</v>
      </c>
      <c r="AA192">
        <f t="shared" si="6"/>
        <v>2025</v>
      </c>
      <c r="AB192">
        <f t="shared" si="7"/>
        <v>8</v>
      </c>
      <c r="AC192" t="str">
        <f t="shared" si="8"/>
        <v>Jul</v>
      </c>
    </row>
    <row r="193" spans="1:29" x14ac:dyDescent="0.35">
      <c r="A193" t="s">
        <v>231</v>
      </c>
      <c r="B193" s="1">
        <v>45872</v>
      </c>
      <c r="C193" s="2">
        <v>0.82986111111111116</v>
      </c>
      <c r="D193" t="s">
        <v>35</v>
      </c>
      <c r="E193" t="s">
        <v>32</v>
      </c>
      <c r="F193" t="s">
        <v>27</v>
      </c>
      <c r="G193" t="s">
        <v>157</v>
      </c>
      <c r="H193" t="s">
        <v>29</v>
      </c>
      <c r="I193" t="s">
        <v>29</v>
      </c>
      <c r="J193">
        <v>10</v>
      </c>
      <c r="K193">
        <v>0</v>
      </c>
      <c r="L193">
        <v>1</v>
      </c>
      <c r="M193">
        <v>148</v>
      </c>
      <c r="N193">
        <v>208</v>
      </c>
      <c r="O193">
        <v>0</v>
      </c>
      <c r="P193">
        <v>10613</v>
      </c>
      <c r="Q193">
        <v>1.22</v>
      </c>
      <c r="R193">
        <v>12984</v>
      </c>
      <c r="S193">
        <v>347</v>
      </c>
      <c r="T193">
        <v>72</v>
      </c>
      <c r="U193">
        <v>78</v>
      </c>
      <c r="V193">
        <v>43</v>
      </c>
      <c r="W193">
        <v>0</v>
      </c>
      <c r="X193">
        <v>17</v>
      </c>
      <c r="Y193">
        <f>SUM(social_media_performance_[[#This Row],[Likes]:[Link_Clicks]])</f>
        <v>540</v>
      </c>
      <c r="Z193" t="str">
        <f>IF(social_media_performance_[[#This Row],[Engagement]]&gt;AVERAGE(Y:Y)*5,"Viral","Normal")</f>
        <v>Normal</v>
      </c>
      <c r="AA193">
        <f t="shared" si="6"/>
        <v>2025</v>
      </c>
      <c r="AB193">
        <f t="shared" si="7"/>
        <v>8</v>
      </c>
      <c r="AC193" t="str">
        <f t="shared" si="8"/>
        <v>Aug</v>
      </c>
    </row>
    <row r="194" spans="1:29" x14ac:dyDescent="0.35">
      <c r="A194" t="s">
        <v>232</v>
      </c>
      <c r="B194" s="1">
        <v>45874</v>
      </c>
      <c r="C194" s="2">
        <v>0.73958333333333337</v>
      </c>
      <c r="D194" t="s">
        <v>38</v>
      </c>
      <c r="E194" t="s">
        <v>32</v>
      </c>
      <c r="F194" t="s">
        <v>27</v>
      </c>
      <c r="G194" t="s">
        <v>157</v>
      </c>
      <c r="H194" t="s">
        <v>29</v>
      </c>
      <c r="I194" t="s">
        <v>36</v>
      </c>
      <c r="J194">
        <v>12</v>
      </c>
      <c r="K194">
        <v>0</v>
      </c>
      <c r="L194">
        <v>1</v>
      </c>
      <c r="M194">
        <v>157</v>
      </c>
      <c r="N194">
        <v>121</v>
      </c>
      <c r="O194">
        <v>0</v>
      </c>
      <c r="P194">
        <v>14204</v>
      </c>
      <c r="Q194">
        <v>1</v>
      </c>
      <c r="R194">
        <v>14204</v>
      </c>
      <c r="S194">
        <v>690</v>
      </c>
      <c r="T194">
        <v>112</v>
      </c>
      <c r="U194">
        <v>148</v>
      </c>
      <c r="V194">
        <v>76</v>
      </c>
      <c r="W194">
        <v>285</v>
      </c>
      <c r="X194">
        <v>15</v>
      </c>
      <c r="Y194">
        <f>SUM(social_media_performance_[[#This Row],[Likes]:[Link_Clicks]])</f>
        <v>1311</v>
      </c>
      <c r="Z194" t="str">
        <f>IF(social_media_performance_[[#This Row],[Engagement]]&gt;AVERAGE(Y:Y)*5,"Viral","Normal")</f>
        <v>Normal</v>
      </c>
      <c r="AA194">
        <f t="shared" ref="AA194:AA257" si="9">YEAR(B:B)</f>
        <v>2025</v>
      </c>
      <c r="AB194">
        <f t="shared" ref="AB194:AB257" si="10">MONTH(B:B)</f>
        <v>8</v>
      </c>
      <c r="AC194" t="str">
        <f t="shared" ref="AC194:AC257" si="11">TEXT(B193,"MMM")</f>
        <v>Aug</v>
      </c>
    </row>
    <row r="195" spans="1:29" x14ac:dyDescent="0.35">
      <c r="A195" t="s">
        <v>233</v>
      </c>
      <c r="B195" s="1">
        <v>45877</v>
      </c>
      <c r="C195" s="2">
        <v>0.7944444444444444</v>
      </c>
      <c r="D195" t="s">
        <v>35</v>
      </c>
      <c r="E195" t="s">
        <v>39</v>
      </c>
      <c r="F195" t="s">
        <v>42</v>
      </c>
      <c r="G195" t="s">
        <v>157</v>
      </c>
      <c r="H195" t="s">
        <v>36</v>
      </c>
      <c r="I195" t="s">
        <v>36</v>
      </c>
      <c r="J195">
        <v>3</v>
      </c>
      <c r="K195">
        <v>0</v>
      </c>
      <c r="L195">
        <v>1</v>
      </c>
      <c r="M195">
        <v>433</v>
      </c>
      <c r="N195">
        <v>112</v>
      </c>
      <c r="O195">
        <v>534</v>
      </c>
      <c r="P195">
        <v>19276</v>
      </c>
      <c r="Q195">
        <v>1.8</v>
      </c>
      <c r="R195">
        <v>34750</v>
      </c>
      <c r="S195">
        <v>862</v>
      </c>
      <c r="T195">
        <v>257</v>
      </c>
      <c r="U195">
        <v>360</v>
      </c>
      <c r="V195">
        <v>0</v>
      </c>
      <c r="W195">
        <v>579</v>
      </c>
      <c r="X195">
        <v>4</v>
      </c>
      <c r="Y195">
        <f>SUM(social_media_performance_[[#This Row],[Likes]:[Link_Clicks]])</f>
        <v>2058</v>
      </c>
      <c r="Z195" t="str">
        <f>IF(social_media_performance_[[#This Row],[Engagement]]&gt;AVERAGE(Y:Y)*5,"Viral","Normal")</f>
        <v>Normal</v>
      </c>
      <c r="AA195">
        <f t="shared" si="9"/>
        <v>2025</v>
      </c>
      <c r="AB195">
        <f t="shared" si="10"/>
        <v>8</v>
      </c>
      <c r="AC195" t="str">
        <f t="shared" si="11"/>
        <v>Aug</v>
      </c>
    </row>
    <row r="196" spans="1:29" x14ac:dyDescent="0.35">
      <c r="A196" t="s">
        <v>234</v>
      </c>
      <c r="B196" s="1">
        <v>45878</v>
      </c>
      <c r="C196" s="2">
        <v>0.62916666666666665</v>
      </c>
      <c r="D196" t="s">
        <v>38</v>
      </c>
      <c r="E196" t="s">
        <v>48</v>
      </c>
      <c r="F196" t="s">
        <v>33</v>
      </c>
      <c r="G196" t="s">
        <v>157</v>
      </c>
      <c r="H196" t="s">
        <v>29</v>
      </c>
      <c r="I196" t="s">
        <v>29</v>
      </c>
      <c r="J196">
        <v>4</v>
      </c>
      <c r="K196">
        <v>0</v>
      </c>
      <c r="L196">
        <v>8</v>
      </c>
      <c r="M196">
        <v>169</v>
      </c>
      <c r="N196">
        <v>201</v>
      </c>
      <c r="O196">
        <v>0</v>
      </c>
      <c r="P196">
        <v>12911</v>
      </c>
      <c r="Q196">
        <v>1.1100000000000001</v>
      </c>
      <c r="R196">
        <v>14306</v>
      </c>
      <c r="S196">
        <v>228</v>
      </c>
      <c r="T196">
        <v>55</v>
      </c>
      <c r="U196">
        <v>78</v>
      </c>
      <c r="V196">
        <v>17</v>
      </c>
      <c r="W196">
        <v>0</v>
      </c>
      <c r="X196">
        <v>7</v>
      </c>
      <c r="Y196">
        <f>SUM(social_media_performance_[[#This Row],[Likes]:[Link_Clicks]])</f>
        <v>378</v>
      </c>
      <c r="Z196" t="str">
        <f>IF(social_media_performance_[[#This Row],[Engagement]]&gt;AVERAGE(Y:Y)*5,"Viral","Normal")</f>
        <v>Normal</v>
      </c>
      <c r="AA196">
        <f t="shared" si="9"/>
        <v>2025</v>
      </c>
      <c r="AB196">
        <f t="shared" si="10"/>
        <v>8</v>
      </c>
      <c r="AC196" t="str">
        <f t="shared" si="11"/>
        <v>Aug</v>
      </c>
    </row>
    <row r="197" spans="1:29" x14ac:dyDescent="0.35">
      <c r="A197" t="s">
        <v>235</v>
      </c>
      <c r="B197" s="1">
        <v>45879</v>
      </c>
      <c r="C197" s="2">
        <v>0.57222222222222219</v>
      </c>
      <c r="D197" t="s">
        <v>25</v>
      </c>
      <c r="E197" t="s">
        <v>39</v>
      </c>
      <c r="F197" t="s">
        <v>33</v>
      </c>
      <c r="G197" t="s">
        <v>157</v>
      </c>
      <c r="H197" t="s">
        <v>29</v>
      </c>
      <c r="I197" t="s">
        <v>36</v>
      </c>
      <c r="J197">
        <v>4</v>
      </c>
      <c r="K197">
        <v>0</v>
      </c>
      <c r="L197">
        <v>5</v>
      </c>
      <c r="M197">
        <v>101</v>
      </c>
      <c r="N197">
        <v>161</v>
      </c>
      <c r="O197">
        <v>0</v>
      </c>
      <c r="P197">
        <v>7187</v>
      </c>
      <c r="Q197">
        <v>1</v>
      </c>
      <c r="R197">
        <v>7187</v>
      </c>
      <c r="S197">
        <v>50</v>
      </c>
      <c r="T197">
        <v>17</v>
      </c>
      <c r="U197">
        <v>24</v>
      </c>
      <c r="V197">
        <v>0</v>
      </c>
      <c r="W197">
        <v>157</v>
      </c>
      <c r="X197">
        <v>1</v>
      </c>
      <c r="Y197">
        <f>SUM(social_media_performance_[[#This Row],[Likes]:[Link_Clicks]])</f>
        <v>248</v>
      </c>
      <c r="Z197" t="str">
        <f>IF(social_media_performance_[[#This Row],[Engagement]]&gt;AVERAGE(Y:Y)*5,"Viral","Normal")</f>
        <v>Normal</v>
      </c>
      <c r="AA197">
        <f t="shared" si="9"/>
        <v>2025</v>
      </c>
      <c r="AB197">
        <f t="shared" si="10"/>
        <v>8</v>
      </c>
      <c r="AC197" t="str">
        <f t="shared" si="11"/>
        <v>Aug</v>
      </c>
    </row>
    <row r="198" spans="1:29" x14ac:dyDescent="0.35">
      <c r="A198" t="s">
        <v>236</v>
      </c>
      <c r="B198" s="1">
        <v>45880</v>
      </c>
      <c r="C198" s="2">
        <v>0.90972222222222221</v>
      </c>
      <c r="D198" t="s">
        <v>35</v>
      </c>
      <c r="E198" t="s">
        <v>32</v>
      </c>
      <c r="F198" t="s">
        <v>45</v>
      </c>
      <c r="G198" t="s">
        <v>157</v>
      </c>
      <c r="H198" t="s">
        <v>29</v>
      </c>
      <c r="I198" t="s">
        <v>29</v>
      </c>
      <c r="J198">
        <v>7</v>
      </c>
      <c r="K198">
        <v>75</v>
      </c>
      <c r="L198">
        <v>1</v>
      </c>
      <c r="M198">
        <v>164</v>
      </c>
      <c r="N198">
        <v>139</v>
      </c>
      <c r="O198">
        <v>0</v>
      </c>
      <c r="P198">
        <v>33568</v>
      </c>
      <c r="Q198">
        <v>1.28</v>
      </c>
      <c r="R198">
        <v>43131</v>
      </c>
      <c r="S198">
        <v>1821</v>
      </c>
      <c r="T198">
        <v>409</v>
      </c>
      <c r="U198">
        <v>466</v>
      </c>
      <c r="V198">
        <v>235</v>
      </c>
      <c r="W198">
        <v>0</v>
      </c>
      <c r="X198">
        <v>54</v>
      </c>
      <c r="Y198">
        <f>SUM(social_media_performance_[[#This Row],[Likes]:[Link_Clicks]])</f>
        <v>2931</v>
      </c>
      <c r="Z198" t="str">
        <f>IF(social_media_performance_[[#This Row],[Engagement]]&gt;AVERAGE(Y:Y)*5,"Viral","Normal")</f>
        <v>Normal</v>
      </c>
      <c r="AA198">
        <f t="shared" si="9"/>
        <v>2025</v>
      </c>
      <c r="AB198">
        <f t="shared" si="10"/>
        <v>8</v>
      </c>
      <c r="AC198" t="str">
        <f t="shared" si="11"/>
        <v>Aug</v>
      </c>
    </row>
    <row r="199" spans="1:29" x14ac:dyDescent="0.35">
      <c r="A199" t="s">
        <v>237</v>
      </c>
      <c r="B199" s="1">
        <v>45882</v>
      </c>
      <c r="C199" s="2">
        <v>0.44444444444444442</v>
      </c>
      <c r="D199" t="s">
        <v>31</v>
      </c>
      <c r="E199" t="s">
        <v>48</v>
      </c>
      <c r="F199" t="s">
        <v>42</v>
      </c>
      <c r="G199" t="s">
        <v>157</v>
      </c>
      <c r="H199" t="s">
        <v>36</v>
      </c>
      <c r="I199" t="s">
        <v>29</v>
      </c>
      <c r="J199">
        <v>3</v>
      </c>
      <c r="K199">
        <v>0</v>
      </c>
      <c r="L199">
        <v>1</v>
      </c>
      <c r="M199">
        <v>342</v>
      </c>
      <c r="N199">
        <v>94</v>
      </c>
      <c r="O199">
        <v>744</v>
      </c>
      <c r="P199">
        <v>20112</v>
      </c>
      <c r="Q199">
        <v>1.49</v>
      </c>
      <c r="R199">
        <v>29960</v>
      </c>
      <c r="S199">
        <v>253</v>
      </c>
      <c r="T199">
        <v>73</v>
      </c>
      <c r="U199">
        <v>87</v>
      </c>
      <c r="V199">
        <v>20</v>
      </c>
      <c r="W199">
        <v>0</v>
      </c>
      <c r="X199">
        <v>6</v>
      </c>
      <c r="Y199">
        <f>SUM(social_media_performance_[[#This Row],[Likes]:[Link_Clicks]])</f>
        <v>433</v>
      </c>
      <c r="Z199" t="str">
        <f>IF(social_media_performance_[[#This Row],[Engagement]]&gt;AVERAGE(Y:Y)*5,"Viral","Normal")</f>
        <v>Normal</v>
      </c>
      <c r="AA199">
        <f t="shared" si="9"/>
        <v>2025</v>
      </c>
      <c r="AB199">
        <f t="shared" si="10"/>
        <v>8</v>
      </c>
      <c r="AC199" t="str">
        <f t="shared" si="11"/>
        <v>Aug</v>
      </c>
    </row>
    <row r="200" spans="1:29" x14ac:dyDescent="0.35">
      <c r="A200" t="s">
        <v>238</v>
      </c>
      <c r="B200" s="1">
        <v>45882</v>
      </c>
      <c r="C200" s="2">
        <v>0.47013888888888888</v>
      </c>
      <c r="D200" t="s">
        <v>25</v>
      </c>
      <c r="E200" t="s">
        <v>39</v>
      </c>
      <c r="F200" t="s">
        <v>27</v>
      </c>
      <c r="G200" t="s">
        <v>157</v>
      </c>
      <c r="H200" t="s">
        <v>29</v>
      </c>
      <c r="I200" t="s">
        <v>36</v>
      </c>
      <c r="J200">
        <v>3</v>
      </c>
      <c r="K200">
        <v>0</v>
      </c>
      <c r="L200">
        <v>1</v>
      </c>
      <c r="M200">
        <v>125</v>
      </c>
      <c r="N200">
        <v>165</v>
      </c>
      <c r="O200">
        <v>0</v>
      </c>
      <c r="P200">
        <v>10643</v>
      </c>
      <c r="Q200">
        <v>1</v>
      </c>
      <c r="R200">
        <v>10643</v>
      </c>
      <c r="S200">
        <v>114</v>
      </c>
      <c r="T200">
        <v>42</v>
      </c>
      <c r="U200">
        <v>57</v>
      </c>
      <c r="V200">
        <v>0</v>
      </c>
      <c r="W200">
        <v>162</v>
      </c>
      <c r="X200">
        <v>9</v>
      </c>
      <c r="Y200">
        <f>SUM(social_media_performance_[[#This Row],[Likes]:[Link_Clicks]])</f>
        <v>375</v>
      </c>
      <c r="Z200" t="str">
        <f>IF(social_media_performance_[[#This Row],[Engagement]]&gt;AVERAGE(Y:Y)*5,"Viral","Normal")</f>
        <v>Normal</v>
      </c>
      <c r="AA200">
        <f t="shared" si="9"/>
        <v>2025</v>
      </c>
      <c r="AB200">
        <f t="shared" si="10"/>
        <v>8</v>
      </c>
      <c r="AC200" t="str">
        <f t="shared" si="11"/>
        <v>Aug</v>
      </c>
    </row>
    <row r="201" spans="1:29" x14ac:dyDescent="0.35">
      <c r="A201" t="s">
        <v>239</v>
      </c>
      <c r="B201" s="1">
        <v>45885</v>
      </c>
      <c r="C201" s="2">
        <v>0.78611111111111109</v>
      </c>
      <c r="D201" t="s">
        <v>38</v>
      </c>
      <c r="E201" t="s">
        <v>39</v>
      </c>
      <c r="F201" t="s">
        <v>45</v>
      </c>
      <c r="G201" t="s">
        <v>157</v>
      </c>
      <c r="H201" t="s">
        <v>36</v>
      </c>
      <c r="I201" t="s">
        <v>36</v>
      </c>
      <c r="J201">
        <v>1</v>
      </c>
      <c r="K201">
        <v>133</v>
      </c>
      <c r="L201">
        <v>1</v>
      </c>
      <c r="M201">
        <v>181</v>
      </c>
      <c r="N201">
        <v>127</v>
      </c>
      <c r="O201">
        <v>528</v>
      </c>
      <c r="P201">
        <v>18419</v>
      </c>
      <c r="Q201">
        <v>1.58</v>
      </c>
      <c r="R201">
        <v>29128</v>
      </c>
      <c r="S201">
        <v>760</v>
      </c>
      <c r="T201">
        <v>306</v>
      </c>
      <c r="U201">
        <v>368</v>
      </c>
      <c r="V201">
        <v>0</v>
      </c>
      <c r="W201">
        <v>841</v>
      </c>
      <c r="X201">
        <v>3</v>
      </c>
      <c r="Y201">
        <f>SUM(social_media_performance_[[#This Row],[Likes]:[Link_Clicks]])</f>
        <v>2275</v>
      </c>
      <c r="Z201" t="str">
        <f>IF(social_media_performance_[[#This Row],[Engagement]]&gt;AVERAGE(Y:Y)*5,"Viral","Normal")</f>
        <v>Normal</v>
      </c>
      <c r="AA201">
        <f t="shared" si="9"/>
        <v>2025</v>
      </c>
      <c r="AB201">
        <f t="shared" si="10"/>
        <v>8</v>
      </c>
      <c r="AC201" t="str">
        <f t="shared" si="11"/>
        <v>Aug</v>
      </c>
    </row>
    <row r="202" spans="1:29" x14ac:dyDescent="0.35">
      <c r="A202" t="s">
        <v>240</v>
      </c>
      <c r="B202" s="1">
        <v>45886</v>
      </c>
      <c r="C202" s="2">
        <v>0.49861111111111112</v>
      </c>
      <c r="D202" t="s">
        <v>25</v>
      </c>
      <c r="E202" t="s">
        <v>48</v>
      </c>
      <c r="F202" t="s">
        <v>42</v>
      </c>
      <c r="G202" t="s">
        <v>157</v>
      </c>
      <c r="H202" t="s">
        <v>29</v>
      </c>
      <c r="I202" t="s">
        <v>29</v>
      </c>
      <c r="J202">
        <v>3</v>
      </c>
      <c r="K202">
        <v>0</v>
      </c>
      <c r="L202">
        <v>1</v>
      </c>
      <c r="M202">
        <v>461</v>
      </c>
      <c r="N202">
        <v>100</v>
      </c>
      <c r="O202">
        <v>0</v>
      </c>
      <c r="P202">
        <v>9374</v>
      </c>
      <c r="Q202">
        <v>1.1200000000000001</v>
      </c>
      <c r="R202">
        <v>10452</v>
      </c>
      <c r="S202">
        <v>156</v>
      </c>
      <c r="T202">
        <v>33</v>
      </c>
      <c r="U202">
        <v>50</v>
      </c>
      <c r="V202">
        <v>14</v>
      </c>
      <c r="W202">
        <v>0</v>
      </c>
      <c r="X202">
        <v>11</v>
      </c>
      <c r="Y202">
        <f>SUM(social_media_performance_[[#This Row],[Likes]:[Link_Clicks]])</f>
        <v>253</v>
      </c>
      <c r="Z202" t="str">
        <f>IF(social_media_performance_[[#This Row],[Engagement]]&gt;AVERAGE(Y:Y)*5,"Viral","Normal")</f>
        <v>Normal</v>
      </c>
      <c r="AA202">
        <f t="shared" si="9"/>
        <v>2025</v>
      </c>
      <c r="AB202">
        <f t="shared" si="10"/>
        <v>8</v>
      </c>
      <c r="AC202" t="str">
        <f t="shared" si="11"/>
        <v>Aug</v>
      </c>
    </row>
    <row r="203" spans="1:29" x14ac:dyDescent="0.35">
      <c r="A203" t="s">
        <v>241</v>
      </c>
      <c r="B203" s="1">
        <v>45886</v>
      </c>
      <c r="C203" s="2">
        <v>0.52083333333333337</v>
      </c>
      <c r="D203" t="s">
        <v>25</v>
      </c>
      <c r="E203" t="s">
        <v>48</v>
      </c>
      <c r="F203" t="s">
        <v>42</v>
      </c>
      <c r="G203" t="s">
        <v>157</v>
      </c>
      <c r="H203" t="s">
        <v>36</v>
      </c>
      <c r="I203" t="s">
        <v>29</v>
      </c>
      <c r="J203">
        <v>5</v>
      </c>
      <c r="K203">
        <v>0</v>
      </c>
      <c r="L203">
        <v>1</v>
      </c>
      <c r="M203">
        <v>499</v>
      </c>
      <c r="N203">
        <v>55</v>
      </c>
      <c r="O203">
        <v>663</v>
      </c>
      <c r="P203">
        <v>17569</v>
      </c>
      <c r="Q203">
        <v>1.72</v>
      </c>
      <c r="R203">
        <v>30153</v>
      </c>
      <c r="S203">
        <v>559</v>
      </c>
      <c r="T203">
        <v>142</v>
      </c>
      <c r="U203">
        <v>166</v>
      </c>
      <c r="V203">
        <v>37</v>
      </c>
      <c r="W203">
        <v>0</v>
      </c>
      <c r="X203">
        <v>4</v>
      </c>
      <c r="Y203">
        <f>SUM(social_media_performance_[[#This Row],[Likes]:[Link_Clicks]])</f>
        <v>904</v>
      </c>
      <c r="Z203" t="str">
        <f>IF(social_media_performance_[[#This Row],[Engagement]]&gt;AVERAGE(Y:Y)*5,"Viral","Normal")</f>
        <v>Normal</v>
      </c>
      <c r="AA203">
        <f t="shared" si="9"/>
        <v>2025</v>
      </c>
      <c r="AB203">
        <f t="shared" si="10"/>
        <v>8</v>
      </c>
      <c r="AC203" t="str">
        <f t="shared" si="11"/>
        <v>Aug</v>
      </c>
    </row>
    <row r="204" spans="1:29" x14ac:dyDescent="0.35">
      <c r="A204" t="s">
        <v>242</v>
      </c>
      <c r="B204" s="1">
        <v>45887</v>
      </c>
      <c r="C204" s="2">
        <v>0.88194444444444442</v>
      </c>
      <c r="D204" t="s">
        <v>35</v>
      </c>
      <c r="E204" t="s">
        <v>39</v>
      </c>
      <c r="F204" t="s">
        <v>33</v>
      </c>
      <c r="G204" t="s">
        <v>157</v>
      </c>
      <c r="H204" t="s">
        <v>29</v>
      </c>
      <c r="I204" t="s">
        <v>36</v>
      </c>
      <c r="J204">
        <v>1</v>
      </c>
      <c r="K204">
        <v>0</v>
      </c>
      <c r="L204">
        <v>5</v>
      </c>
      <c r="M204">
        <v>239</v>
      </c>
      <c r="N204">
        <v>108</v>
      </c>
      <c r="O204">
        <v>0</v>
      </c>
      <c r="P204">
        <v>5008</v>
      </c>
      <c r="Q204">
        <v>1.2</v>
      </c>
      <c r="R204">
        <v>5997</v>
      </c>
      <c r="S204">
        <v>110</v>
      </c>
      <c r="T204">
        <v>38</v>
      </c>
      <c r="U204">
        <v>51</v>
      </c>
      <c r="V204">
        <v>0</v>
      </c>
      <c r="W204">
        <v>208</v>
      </c>
      <c r="X204">
        <v>5</v>
      </c>
      <c r="Y204">
        <f>SUM(social_media_performance_[[#This Row],[Likes]:[Link_Clicks]])</f>
        <v>407</v>
      </c>
      <c r="Z204" t="str">
        <f>IF(social_media_performance_[[#This Row],[Engagement]]&gt;AVERAGE(Y:Y)*5,"Viral","Normal")</f>
        <v>Normal</v>
      </c>
      <c r="AA204">
        <f t="shared" si="9"/>
        <v>2025</v>
      </c>
      <c r="AB204">
        <f t="shared" si="10"/>
        <v>8</v>
      </c>
      <c r="AC204" t="str">
        <f t="shared" si="11"/>
        <v>Aug</v>
      </c>
    </row>
    <row r="205" spans="1:29" x14ac:dyDescent="0.35">
      <c r="A205" t="s">
        <v>243</v>
      </c>
      <c r="B205" s="1">
        <v>45890</v>
      </c>
      <c r="C205" s="2">
        <v>0.78263888888888888</v>
      </c>
      <c r="D205" t="s">
        <v>38</v>
      </c>
      <c r="E205" t="s">
        <v>32</v>
      </c>
      <c r="F205" t="s">
        <v>45</v>
      </c>
      <c r="G205" t="s">
        <v>157</v>
      </c>
      <c r="H205" t="s">
        <v>36</v>
      </c>
      <c r="I205" t="s">
        <v>36</v>
      </c>
      <c r="J205">
        <v>15</v>
      </c>
      <c r="K205">
        <v>54</v>
      </c>
      <c r="L205">
        <v>1</v>
      </c>
      <c r="M205">
        <v>193</v>
      </c>
      <c r="N205">
        <v>126</v>
      </c>
      <c r="O205">
        <v>237</v>
      </c>
      <c r="P205">
        <v>33559</v>
      </c>
      <c r="Q205">
        <v>1.68</v>
      </c>
      <c r="R205">
        <v>56265</v>
      </c>
      <c r="S205">
        <v>2369</v>
      </c>
      <c r="T205">
        <v>473</v>
      </c>
      <c r="U205">
        <v>523</v>
      </c>
      <c r="V205">
        <v>298</v>
      </c>
      <c r="W205">
        <v>1408</v>
      </c>
      <c r="X205">
        <v>7</v>
      </c>
      <c r="Y205">
        <f>SUM(social_media_performance_[[#This Row],[Likes]:[Link_Clicks]])</f>
        <v>5071</v>
      </c>
      <c r="Z205" t="str">
        <f>IF(social_media_performance_[[#This Row],[Engagement]]&gt;AVERAGE(Y:Y)*5,"Viral","Normal")</f>
        <v>Normal</v>
      </c>
      <c r="AA205">
        <f t="shared" si="9"/>
        <v>2025</v>
      </c>
      <c r="AB205">
        <f t="shared" si="10"/>
        <v>8</v>
      </c>
      <c r="AC205" t="str">
        <f t="shared" si="11"/>
        <v>Aug</v>
      </c>
    </row>
    <row r="206" spans="1:29" x14ac:dyDescent="0.35">
      <c r="A206" t="s">
        <v>244</v>
      </c>
      <c r="B206" s="1">
        <v>45890</v>
      </c>
      <c r="C206" s="2">
        <v>0.7895833333333333</v>
      </c>
      <c r="D206" t="s">
        <v>38</v>
      </c>
      <c r="E206" t="s">
        <v>32</v>
      </c>
      <c r="F206" t="s">
        <v>33</v>
      </c>
      <c r="G206" t="s">
        <v>157</v>
      </c>
      <c r="H206" t="s">
        <v>36</v>
      </c>
      <c r="I206" t="s">
        <v>36</v>
      </c>
      <c r="J206">
        <v>14</v>
      </c>
      <c r="K206">
        <v>0</v>
      </c>
      <c r="L206">
        <v>6</v>
      </c>
      <c r="M206">
        <v>214</v>
      </c>
      <c r="N206">
        <v>150</v>
      </c>
      <c r="O206">
        <v>467</v>
      </c>
      <c r="P206">
        <v>54330</v>
      </c>
      <c r="Q206">
        <v>1.68</v>
      </c>
      <c r="R206">
        <v>91459</v>
      </c>
      <c r="S206">
        <v>4310</v>
      </c>
      <c r="T206">
        <v>952</v>
      </c>
      <c r="U206">
        <v>983</v>
      </c>
      <c r="V206">
        <v>481</v>
      </c>
      <c r="W206">
        <v>2619</v>
      </c>
      <c r="X206">
        <v>37</v>
      </c>
      <c r="Y206">
        <f>SUM(social_media_performance_[[#This Row],[Likes]:[Link_Clicks]])</f>
        <v>9345</v>
      </c>
      <c r="Z206" t="str">
        <f>IF(social_media_performance_[[#This Row],[Engagement]]&gt;AVERAGE(Y:Y)*5,"Viral","Normal")</f>
        <v>Normal</v>
      </c>
      <c r="AA206">
        <f t="shared" si="9"/>
        <v>2025</v>
      </c>
      <c r="AB206">
        <f t="shared" si="10"/>
        <v>8</v>
      </c>
      <c r="AC206" t="str">
        <f t="shared" si="11"/>
        <v>Aug</v>
      </c>
    </row>
    <row r="207" spans="1:29" x14ac:dyDescent="0.35">
      <c r="A207" t="s">
        <v>245</v>
      </c>
      <c r="B207" s="1">
        <v>45891</v>
      </c>
      <c r="C207" s="2">
        <v>0.49513888888888891</v>
      </c>
      <c r="D207" t="s">
        <v>25</v>
      </c>
      <c r="E207" t="s">
        <v>32</v>
      </c>
      <c r="F207" t="s">
        <v>27</v>
      </c>
      <c r="G207" t="s">
        <v>157</v>
      </c>
      <c r="H207" t="s">
        <v>29</v>
      </c>
      <c r="I207" t="s">
        <v>29</v>
      </c>
      <c r="J207">
        <v>12</v>
      </c>
      <c r="K207">
        <v>0</v>
      </c>
      <c r="L207">
        <v>1</v>
      </c>
      <c r="M207">
        <v>89</v>
      </c>
      <c r="N207">
        <v>119</v>
      </c>
      <c r="O207">
        <v>0</v>
      </c>
      <c r="P207">
        <v>10838</v>
      </c>
      <c r="Q207">
        <v>1.1200000000000001</v>
      </c>
      <c r="R207">
        <v>12144</v>
      </c>
      <c r="S207">
        <v>480</v>
      </c>
      <c r="T207">
        <v>83</v>
      </c>
      <c r="U207">
        <v>97</v>
      </c>
      <c r="V207">
        <v>59</v>
      </c>
      <c r="W207">
        <v>0</v>
      </c>
      <c r="X207">
        <v>11</v>
      </c>
      <c r="Y207">
        <f>SUM(social_media_performance_[[#This Row],[Likes]:[Link_Clicks]])</f>
        <v>719</v>
      </c>
      <c r="Z207" t="str">
        <f>IF(social_media_performance_[[#This Row],[Engagement]]&gt;AVERAGE(Y:Y)*5,"Viral","Normal")</f>
        <v>Normal</v>
      </c>
      <c r="AA207">
        <f t="shared" si="9"/>
        <v>2025</v>
      </c>
      <c r="AB207">
        <f t="shared" si="10"/>
        <v>8</v>
      </c>
      <c r="AC207" t="str">
        <f t="shared" si="11"/>
        <v>Aug</v>
      </c>
    </row>
    <row r="208" spans="1:29" x14ac:dyDescent="0.35">
      <c r="A208" t="s">
        <v>246</v>
      </c>
      <c r="B208" s="1">
        <v>45891</v>
      </c>
      <c r="C208" s="2">
        <v>0.83402777777777781</v>
      </c>
      <c r="D208" t="s">
        <v>35</v>
      </c>
      <c r="E208" t="s">
        <v>32</v>
      </c>
      <c r="F208" t="s">
        <v>33</v>
      </c>
      <c r="G208" t="s">
        <v>157</v>
      </c>
      <c r="H208" t="s">
        <v>29</v>
      </c>
      <c r="I208" t="s">
        <v>36</v>
      </c>
      <c r="J208">
        <v>9</v>
      </c>
      <c r="K208">
        <v>0</v>
      </c>
      <c r="L208">
        <v>9</v>
      </c>
      <c r="M208">
        <v>229</v>
      </c>
      <c r="N208">
        <v>104</v>
      </c>
      <c r="O208">
        <v>0</v>
      </c>
      <c r="P208">
        <v>17905</v>
      </c>
      <c r="Q208">
        <v>1.1599999999999999</v>
      </c>
      <c r="R208">
        <v>20828</v>
      </c>
      <c r="S208">
        <v>1194</v>
      </c>
      <c r="T208">
        <v>232</v>
      </c>
      <c r="U208">
        <v>256</v>
      </c>
      <c r="V208">
        <v>166</v>
      </c>
      <c r="W208">
        <v>737</v>
      </c>
      <c r="X208">
        <v>3</v>
      </c>
      <c r="Y208">
        <f>SUM(social_media_performance_[[#This Row],[Likes]:[Link_Clicks]])</f>
        <v>2585</v>
      </c>
      <c r="Z208" t="str">
        <f>IF(social_media_performance_[[#This Row],[Engagement]]&gt;AVERAGE(Y:Y)*5,"Viral","Normal")</f>
        <v>Normal</v>
      </c>
      <c r="AA208">
        <f t="shared" si="9"/>
        <v>2025</v>
      </c>
      <c r="AB208">
        <f t="shared" si="10"/>
        <v>8</v>
      </c>
      <c r="AC208" t="str">
        <f t="shared" si="11"/>
        <v>Aug</v>
      </c>
    </row>
    <row r="209" spans="1:29" x14ac:dyDescent="0.35">
      <c r="A209" t="s">
        <v>247</v>
      </c>
      <c r="B209" s="1">
        <v>45892</v>
      </c>
      <c r="C209" s="2">
        <v>0.91805555555555551</v>
      </c>
      <c r="D209" t="s">
        <v>35</v>
      </c>
      <c r="E209" t="s">
        <v>32</v>
      </c>
      <c r="F209" t="s">
        <v>45</v>
      </c>
      <c r="G209" t="s">
        <v>157</v>
      </c>
      <c r="H209" t="s">
        <v>29</v>
      </c>
      <c r="I209" t="s">
        <v>36</v>
      </c>
      <c r="J209">
        <v>12</v>
      </c>
      <c r="K209">
        <v>77</v>
      </c>
      <c r="L209">
        <v>1</v>
      </c>
      <c r="M209">
        <v>168</v>
      </c>
      <c r="N209">
        <v>99</v>
      </c>
      <c r="O209">
        <v>0</v>
      </c>
      <c r="P209">
        <v>12020</v>
      </c>
      <c r="Q209">
        <v>1.0900000000000001</v>
      </c>
      <c r="R209">
        <v>13161</v>
      </c>
      <c r="S209">
        <v>532</v>
      </c>
      <c r="T209">
        <v>92</v>
      </c>
      <c r="U209">
        <v>116</v>
      </c>
      <c r="V209">
        <v>58</v>
      </c>
      <c r="W209">
        <v>262</v>
      </c>
      <c r="X209">
        <v>5</v>
      </c>
      <c r="Y209">
        <f>SUM(social_media_performance_[[#This Row],[Likes]:[Link_Clicks]])</f>
        <v>1060</v>
      </c>
      <c r="Z209" t="str">
        <f>IF(social_media_performance_[[#This Row],[Engagement]]&gt;AVERAGE(Y:Y)*5,"Viral","Normal")</f>
        <v>Normal</v>
      </c>
      <c r="AA209">
        <f t="shared" si="9"/>
        <v>2025</v>
      </c>
      <c r="AB209">
        <f t="shared" si="10"/>
        <v>8</v>
      </c>
      <c r="AC209" t="str">
        <f t="shared" si="11"/>
        <v>Aug</v>
      </c>
    </row>
    <row r="210" spans="1:29" x14ac:dyDescent="0.35">
      <c r="A210" t="s">
        <v>248</v>
      </c>
      <c r="B210" s="1">
        <v>45894</v>
      </c>
      <c r="C210" s="2">
        <v>0.52708333333333335</v>
      </c>
      <c r="D210" t="s">
        <v>25</v>
      </c>
      <c r="E210" t="s">
        <v>48</v>
      </c>
      <c r="F210" t="s">
        <v>45</v>
      </c>
      <c r="G210" t="s">
        <v>157</v>
      </c>
      <c r="H210" t="s">
        <v>36</v>
      </c>
      <c r="I210" t="s">
        <v>29</v>
      </c>
      <c r="J210">
        <v>2</v>
      </c>
      <c r="K210">
        <v>170</v>
      </c>
      <c r="L210">
        <v>1</v>
      </c>
      <c r="M210">
        <v>168</v>
      </c>
      <c r="N210">
        <v>109</v>
      </c>
      <c r="O210">
        <v>396</v>
      </c>
      <c r="P210">
        <v>28710</v>
      </c>
      <c r="Q210">
        <v>1.52</v>
      </c>
      <c r="R210">
        <v>43697</v>
      </c>
      <c r="S210">
        <v>698</v>
      </c>
      <c r="T210">
        <v>166</v>
      </c>
      <c r="U210">
        <v>207</v>
      </c>
      <c r="V210">
        <v>61</v>
      </c>
      <c r="W210">
        <v>0</v>
      </c>
      <c r="X210">
        <v>25</v>
      </c>
      <c r="Y210">
        <f>SUM(social_media_performance_[[#This Row],[Likes]:[Link_Clicks]])</f>
        <v>1132</v>
      </c>
      <c r="Z210" t="str">
        <f>IF(social_media_performance_[[#This Row],[Engagement]]&gt;AVERAGE(Y:Y)*5,"Viral","Normal")</f>
        <v>Normal</v>
      </c>
      <c r="AA210">
        <f t="shared" si="9"/>
        <v>2025</v>
      </c>
      <c r="AB210">
        <f t="shared" si="10"/>
        <v>8</v>
      </c>
      <c r="AC210" t="str">
        <f t="shared" si="11"/>
        <v>Aug</v>
      </c>
    </row>
    <row r="211" spans="1:29" x14ac:dyDescent="0.35">
      <c r="A211" t="s">
        <v>249</v>
      </c>
      <c r="B211" s="1">
        <v>45896</v>
      </c>
      <c r="C211" s="2">
        <v>0.30208333333333331</v>
      </c>
      <c r="D211" t="s">
        <v>31</v>
      </c>
      <c r="E211" t="s">
        <v>32</v>
      </c>
      <c r="F211" t="s">
        <v>27</v>
      </c>
      <c r="G211" t="s">
        <v>157</v>
      </c>
      <c r="H211" t="s">
        <v>36</v>
      </c>
      <c r="I211" t="s">
        <v>29</v>
      </c>
      <c r="J211">
        <v>9</v>
      </c>
      <c r="K211">
        <v>0</v>
      </c>
      <c r="L211">
        <v>1</v>
      </c>
      <c r="M211">
        <v>109</v>
      </c>
      <c r="N211">
        <v>130</v>
      </c>
      <c r="O211">
        <v>233</v>
      </c>
      <c r="P211">
        <v>39945</v>
      </c>
      <c r="Q211">
        <v>1.53</v>
      </c>
      <c r="R211">
        <v>61148</v>
      </c>
      <c r="S211">
        <v>1806</v>
      </c>
      <c r="T211">
        <v>340</v>
      </c>
      <c r="U211">
        <v>413</v>
      </c>
      <c r="V211">
        <v>193</v>
      </c>
      <c r="W211">
        <v>0</v>
      </c>
      <c r="X211">
        <v>6</v>
      </c>
      <c r="Y211">
        <f>SUM(social_media_performance_[[#This Row],[Likes]:[Link_Clicks]])</f>
        <v>2752</v>
      </c>
      <c r="Z211" t="str">
        <f>IF(social_media_performance_[[#This Row],[Engagement]]&gt;AVERAGE(Y:Y)*5,"Viral","Normal")</f>
        <v>Normal</v>
      </c>
      <c r="AA211">
        <f t="shared" si="9"/>
        <v>2025</v>
      </c>
      <c r="AB211">
        <f t="shared" si="10"/>
        <v>8</v>
      </c>
      <c r="AC211" t="str">
        <f t="shared" si="11"/>
        <v>Aug</v>
      </c>
    </row>
    <row r="212" spans="1:29" x14ac:dyDescent="0.35">
      <c r="A212" t="s">
        <v>250</v>
      </c>
      <c r="B212" s="1">
        <v>45897</v>
      </c>
      <c r="C212" s="2">
        <v>0.86944444444444446</v>
      </c>
      <c r="D212" t="s">
        <v>35</v>
      </c>
      <c r="E212" t="s">
        <v>39</v>
      </c>
      <c r="F212" t="s">
        <v>42</v>
      </c>
      <c r="G212" t="s">
        <v>157</v>
      </c>
      <c r="H212" t="s">
        <v>29</v>
      </c>
      <c r="I212" t="s">
        <v>29</v>
      </c>
      <c r="J212">
        <v>2</v>
      </c>
      <c r="K212">
        <v>0</v>
      </c>
      <c r="L212">
        <v>1</v>
      </c>
      <c r="M212">
        <v>310</v>
      </c>
      <c r="N212">
        <v>35</v>
      </c>
      <c r="O212">
        <v>0</v>
      </c>
      <c r="P212">
        <v>11179</v>
      </c>
      <c r="Q212">
        <v>1</v>
      </c>
      <c r="R212">
        <v>11179</v>
      </c>
      <c r="S212">
        <v>265</v>
      </c>
      <c r="T212">
        <v>88</v>
      </c>
      <c r="U212">
        <v>119</v>
      </c>
      <c r="V212">
        <v>0</v>
      </c>
      <c r="W212">
        <v>0</v>
      </c>
      <c r="X212">
        <v>3</v>
      </c>
      <c r="Y212">
        <f>SUM(social_media_performance_[[#This Row],[Likes]:[Link_Clicks]])</f>
        <v>472</v>
      </c>
      <c r="Z212" t="str">
        <f>IF(social_media_performance_[[#This Row],[Engagement]]&gt;AVERAGE(Y:Y)*5,"Viral","Normal")</f>
        <v>Normal</v>
      </c>
      <c r="AA212">
        <f t="shared" si="9"/>
        <v>2025</v>
      </c>
      <c r="AB212">
        <f t="shared" si="10"/>
        <v>8</v>
      </c>
      <c r="AC212" t="str">
        <f t="shared" si="11"/>
        <v>Aug</v>
      </c>
    </row>
    <row r="213" spans="1:29" x14ac:dyDescent="0.35">
      <c r="A213" t="s">
        <v>251</v>
      </c>
      <c r="B213" s="1">
        <v>45898</v>
      </c>
      <c r="C213" s="2">
        <v>0.49236111111111114</v>
      </c>
      <c r="D213" t="s">
        <v>25</v>
      </c>
      <c r="E213" t="s">
        <v>26</v>
      </c>
      <c r="F213" t="s">
        <v>45</v>
      </c>
      <c r="G213" t="s">
        <v>157</v>
      </c>
      <c r="H213" t="s">
        <v>29</v>
      </c>
      <c r="I213" t="s">
        <v>36</v>
      </c>
      <c r="J213">
        <v>4</v>
      </c>
      <c r="K213">
        <v>40</v>
      </c>
      <c r="L213">
        <v>1</v>
      </c>
      <c r="M213">
        <v>61</v>
      </c>
      <c r="N213">
        <v>115</v>
      </c>
      <c r="O213">
        <v>0</v>
      </c>
      <c r="P213">
        <v>23496</v>
      </c>
      <c r="Q213">
        <v>1.7</v>
      </c>
      <c r="R213">
        <v>39951</v>
      </c>
      <c r="S213">
        <v>4453</v>
      </c>
      <c r="T213">
        <v>705</v>
      </c>
      <c r="U213">
        <v>1281</v>
      </c>
      <c r="V213">
        <v>130</v>
      </c>
      <c r="W213">
        <v>1183</v>
      </c>
      <c r="X213">
        <v>4</v>
      </c>
      <c r="Y213">
        <f>SUM(social_media_performance_[[#This Row],[Likes]:[Link_Clicks]])</f>
        <v>7752</v>
      </c>
      <c r="Z213" t="str">
        <f>IF(social_media_performance_[[#This Row],[Engagement]]&gt;AVERAGE(Y:Y)*5,"Viral","Normal")</f>
        <v>Normal</v>
      </c>
      <c r="AA213">
        <f t="shared" si="9"/>
        <v>2025</v>
      </c>
      <c r="AB213">
        <f t="shared" si="10"/>
        <v>8</v>
      </c>
      <c r="AC213" t="str">
        <f t="shared" si="11"/>
        <v>Aug</v>
      </c>
    </row>
    <row r="214" spans="1:29" x14ac:dyDescent="0.35">
      <c r="A214" t="s">
        <v>252</v>
      </c>
      <c r="B214" s="1">
        <v>45899</v>
      </c>
      <c r="C214" s="2">
        <v>0.83263888888888893</v>
      </c>
      <c r="D214" t="s">
        <v>35</v>
      </c>
      <c r="E214" t="s">
        <v>39</v>
      </c>
      <c r="F214" t="s">
        <v>27</v>
      </c>
      <c r="G214" t="s">
        <v>157</v>
      </c>
      <c r="H214" t="s">
        <v>36</v>
      </c>
      <c r="I214" t="s">
        <v>29</v>
      </c>
      <c r="J214">
        <v>4</v>
      </c>
      <c r="K214">
        <v>0</v>
      </c>
      <c r="L214">
        <v>1</v>
      </c>
      <c r="M214">
        <v>104</v>
      </c>
      <c r="N214">
        <v>184</v>
      </c>
      <c r="O214">
        <v>468</v>
      </c>
      <c r="P214">
        <v>32737</v>
      </c>
      <c r="Q214">
        <v>1.99</v>
      </c>
      <c r="R214">
        <v>64994</v>
      </c>
      <c r="S214">
        <v>1242</v>
      </c>
      <c r="T214">
        <v>370</v>
      </c>
      <c r="U214">
        <v>580</v>
      </c>
      <c r="V214">
        <v>0</v>
      </c>
      <c r="W214">
        <v>0</v>
      </c>
      <c r="X214">
        <v>20</v>
      </c>
      <c r="Y214">
        <f>SUM(social_media_performance_[[#This Row],[Likes]:[Link_Clicks]])</f>
        <v>2192</v>
      </c>
      <c r="Z214" t="str">
        <f>IF(social_media_performance_[[#This Row],[Engagement]]&gt;AVERAGE(Y:Y)*5,"Viral","Normal")</f>
        <v>Normal</v>
      </c>
      <c r="AA214">
        <f t="shared" si="9"/>
        <v>2025</v>
      </c>
      <c r="AB214">
        <f t="shared" si="10"/>
        <v>8</v>
      </c>
      <c r="AC214" t="str">
        <f t="shared" si="11"/>
        <v>Aug</v>
      </c>
    </row>
    <row r="215" spans="1:29" x14ac:dyDescent="0.35">
      <c r="A215" t="s">
        <v>253</v>
      </c>
      <c r="B215" s="1">
        <v>45901</v>
      </c>
      <c r="C215" s="2">
        <v>0.46527777777777779</v>
      </c>
      <c r="D215" t="s">
        <v>25</v>
      </c>
      <c r="E215" t="s">
        <v>32</v>
      </c>
      <c r="F215" t="s">
        <v>45</v>
      </c>
      <c r="G215" t="s">
        <v>254</v>
      </c>
      <c r="H215" t="s">
        <v>29</v>
      </c>
      <c r="I215" t="s">
        <v>29</v>
      </c>
      <c r="J215">
        <v>11</v>
      </c>
      <c r="K215">
        <v>90</v>
      </c>
      <c r="L215">
        <v>1</v>
      </c>
      <c r="M215">
        <v>101</v>
      </c>
      <c r="N215">
        <v>131</v>
      </c>
      <c r="O215">
        <v>0</v>
      </c>
      <c r="P215">
        <v>8237</v>
      </c>
      <c r="Q215">
        <v>1.32</v>
      </c>
      <c r="R215">
        <v>10842</v>
      </c>
      <c r="S215">
        <v>307</v>
      </c>
      <c r="T215">
        <v>57</v>
      </c>
      <c r="U215">
        <v>84</v>
      </c>
      <c r="V215">
        <v>46</v>
      </c>
      <c r="W215">
        <v>0</v>
      </c>
      <c r="X215">
        <v>16</v>
      </c>
      <c r="Y215">
        <f>SUM(social_media_performance_[[#This Row],[Likes]:[Link_Clicks]])</f>
        <v>494</v>
      </c>
      <c r="Z215" t="str">
        <f>IF(social_media_performance_[[#This Row],[Engagement]]&gt;AVERAGE(Y:Y)*5,"Viral","Normal")</f>
        <v>Normal</v>
      </c>
      <c r="AA215">
        <f t="shared" si="9"/>
        <v>2025</v>
      </c>
      <c r="AB215">
        <f t="shared" si="10"/>
        <v>9</v>
      </c>
      <c r="AC215" t="str">
        <f t="shared" si="11"/>
        <v>Aug</v>
      </c>
    </row>
    <row r="216" spans="1:29" x14ac:dyDescent="0.35">
      <c r="A216" t="s">
        <v>255</v>
      </c>
      <c r="B216" s="1">
        <v>45901</v>
      </c>
      <c r="C216" s="2">
        <v>0.74236111111111114</v>
      </c>
      <c r="D216" t="s">
        <v>38</v>
      </c>
      <c r="E216" t="s">
        <v>26</v>
      </c>
      <c r="F216" t="s">
        <v>33</v>
      </c>
      <c r="G216" t="s">
        <v>254</v>
      </c>
      <c r="H216" t="s">
        <v>29</v>
      </c>
      <c r="I216" t="s">
        <v>29</v>
      </c>
      <c r="J216">
        <v>4</v>
      </c>
      <c r="K216">
        <v>0</v>
      </c>
      <c r="L216">
        <v>5</v>
      </c>
      <c r="M216">
        <v>145</v>
      </c>
      <c r="N216">
        <v>194</v>
      </c>
      <c r="O216">
        <v>0</v>
      </c>
      <c r="P216">
        <v>20724</v>
      </c>
      <c r="Q216">
        <v>1.25</v>
      </c>
      <c r="R216">
        <v>25953</v>
      </c>
      <c r="S216">
        <v>127</v>
      </c>
      <c r="T216">
        <v>21</v>
      </c>
      <c r="U216">
        <v>37</v>
      </c>
      <c r="V216">
        <v>4</v>
      </c>
      <c r="W216">
        <v>0</v>
      </c>
      <c r="X216">
        <v>23</v>
      </c>
      <c r="Y216">
        <f>SUM(social_media_performance_[[#This Row],[Likes]:[Link_Clicks]])</f>
        <v>189</v>
      </c>
      <c r="Z216" t="str">
        <f>IF(social_media_performance_[[#This Row],[Engagement]]&gt;AVERAGE(Y:Y)*5,"Viral","Normal")</f>
        <v>Normal</v>
      </c>
      <c r="AA216">
        <f t="shared" si="9"/>
        <v>2025</v>
      </c>
      <c r="AB216">
        <f t="shared" si="10"/>
        <v>9</v>
      </c>
      <c r="AC216" t="str">
        <f t="shared" si="11"/>
        <v>Sep</v>
      </c>
    </row>
    <row r="217" spans="1:29" x14ac:dyDescent="0.35">
      <c r="A217" t="s">
        <v>256</v>
      </c>
      <c r="B217" s="1">
        <v>45902</v>
      </c>
      <c r="C217" s="2">
        <v>0.78125</v>
      </c>
      <c r="D217" t="s">
        <v>38</v>
      </c>
      <c r="E217" t="s">
        <v>32</v>
      </c>
      <c r="F217" t="s">
        <v>45</v>
      </c>
      <c r="G217" t="s">
        <v>254</v>
      </c>
      <c r="H217" t="s">
        <v>29</v>
      </c>
      <c r="I217" t="s">
        <v>29</v>
      </c>
      <c r="J217">
        <v>14</v>
      </c>
      <c r="K217">
        <v>83</v>
      </c>
      <c r="L217">
        <v>1</v>
      </c>
      <c r="M217">
        <v>173</v>
      </c>
      <c r="N217">
        <v>292</v>
      </c>
      <c r="O217">
        <v>0</v>
      </c>
      <c r="P217">
        <v>10053</v>
      </c>
      <c r="Q217">
        <v>1.01</v>
      </c>
      <c r="R217">
        <v>10189</v>
      </c>
      <c r="S217">
        <v>377</v>
      </c>
      <c r="T217">
        <v>80</v>
      </c>
      <c r="U217">
        <v>100</v>
      </c>
      <c r="V217">
        <v>42</v>
      </c>
      <c r="W217">
        <v>0</v>
      </c>
      <c r="X217">
        <v>0</v>
      </c>
      <c r="Y217">
        <f>SUM(social_media_performance_[[#This Row],[Likes]:[Link_Clicks]])</f>
        <v>599</v>
      </c>
      <c r="Z217" t="str">
        <f>IF(social_media_performance_[[#This Row],[Engagement]]&gt;AVERAGE(Y:Y)*5,"Viral","Normal")</f>
        <v>Normal</v>
      </c>
      <c r="AA217">
        <f t="shared" si="9"/>
        <v>2025</v>
      </c>
      <c r="AB217">
        <f t="shared" si="10"/>
        <v>9</v>
      </c>
      <c r="AC217" t="str">
        <f t="shared" si="11"/>
        <v>Sep</v>
      </c>
    </row>
    <row r="218" spans="1:29" x14ac:dyDescent="0.35">
      <c r="A218" t="s">
        <v>257</v>
      </c>
      <c r="B218" s="1">
        <v>45902</v>
      </c>
      <c r="C218" s="2">
        <v>0.92291666666666672</v>
      </c>
      <c r="D218" t="s">
        <v>35</v>
      </c>
      <c r="E218" t="s">
        <v>39</v>
      </c>
      <c r="F218" t="s">
        <v>42</v>
      </c>
      <c r="G218" t="s">
        <v>254</v>
      </c>
      <c r="H218" t="s">
        <v>29</v>
      </c>
      <c r="I218" t="s">
        <v>36</v>
      </c>
      <c r="J218">
        <v>3</v>
      </c>
      <c r="K218">
        <v>0</v>
      </c>
      <c r="L218">
        <v>1</v>
      </c>
      <c r="M218">
        <v>311</v>
      </c>
      <c r="N218">
        <v>119</v>
      </c>
      <c r="O218">
        <v>0</v>
      </c>
      <c r="P218">
        <v>8523</v>
      </c>
      <c r="Q218">
        <v>1.35</v>
      </c>
      <c r="R218">
        <v>11483</v>
      </c>
      <c r="S218">
        <v>195</v>
      </c>
      <c r="T218">
        <v>84</v>
      </c>
      <c r="U218">
        <v>102</v>
      </c>
      <c r="V218">
        <v>0</v>
      </c>
      <c r="W218">
        <v>186</v>
      </c>
      <c r="X218">
        <v>10</v>
      </c>
      <c r="Y218">
        <f>SUM(social_media_performance_[[#This Row],[Likes]:[Link_Clicks]])</f>
        <v>567</v>
      </c>
      <c r="Z218" t="str">
        <f>IF(social_media_performance_[[#This Row],[Engagement]]&gt;AVERAGE(Y:Y)*5,"Viral","Normal")</f>
        <v>Normal</v>
      </c>
      <c r="AA218">
        <f t="shared" si="9"/>
        <v>2025</v>
      </c>
      <c r="AB218">
        <f t="shared" si="10"/>
        <v>9</v>
      </c>
      <c r="AC218" t="str">
        <f t="shared" si="11"/>
        <v>Sep</v>
      </c>
    </row>
    <row r="219" spans="1:29" x14ac:dyDescent="0.35">
      <c r="A219" t="s">
        <v>258</v>
      </c>
      <c r="B219" s="1">
        <v>45904</v>
      </c>
      <c r="C219" s="2">
        <v>0.55208333333333337</v>
      </c>
      <c r="D219" t="s">
        <v>25</v>
      </c>
      <c r="E219" t="s">
        <v>48</v>
      </c>
      <c r="F219" t="s">
        <v>45</v>
      </c>
      <c r="G219" t="s">
        <v>254</v>
      </c>
      <c r="H219" t="s">
        <v>36</v>
      </c>
      <c r="I219" t="s">
        <v>29</v>
      </c>
      <c r="J219">
        <v>6</v>
      </c>
      <c r="K219">
        <v>60</v>
      </c>
      <c r="L219">
        <v>1</v>
      </c>
      <c r="M219">
        <v>117</v>
      </c>
      <c r="N219">
        <v>243</v>
      </c>
      <c r="O219">
        <v>199</v>
      </c>
      <c r="P219">
        <v>6713</v>
      </c>
      <c r="Q219">
        <v>1.65</v>
      </c>
      <c r="R219">
        <v>11106</v>
      </c>
      <c r="S219">
        <v>174</v>
      </c>
      <c r="T219">
        <v>36</v>
      </c>
      <c r="U219">
        <v>47</v>
      </c>
      <c r="V219">
        <v>11</v>
      </c>
      <c r="W219">
        <v>0</v>
      </c>
      <c r="X219">
        <v>11</v>
      </c>
      <c r="Y219">
        <f>SUM(social_media_performance_[[#This Row],[Likes]:[Link_Clicks]])</f>
        <v>268</v>
      </c>
      <c r="Z219" t="str">
        <f>IF(social_media_performance_[[#This Row],[Engagement]]&gt;AVERAGE(Y:Y)*5,"Viral","Normal")</f>
        <v>Normal</v>
      </c>
      <c r="AA219">
        <f t="shared" si="9"/>
        <v>2025</v>
      </c>
      <c r="AB219">
        <f t="shared" si="10"/>
        <v>9</v>
      </c>
      <c r="AC219" t="str">
        <f t="shared" si="11"/>
        <v>Sep</v>
      </c>
    </row>
    <row r="220" spans="1:29" x14ac:dyDescent="0.35">
      <c r="A220" t="s">
        <v>259</v>
      </c>
      <c r="B220" s="1">
        <v>45904</v>
      </c>
      <c r="C220" s="2">
        <v>0.87638888888888888</v>
      </c>
      <c r="D220" t="s">
        <v>35</v>
      </c>
      <c r="E220" t="s">
        <v>26</v>
      </c>
      <c r="F220" t="s">
        <v>45</v>
      </c>
      <c r="G220" t="s">
        <v>254</v>
      </c>
      <c r="H220" t="s">
        <v>36</v>
      </c>
      <c r="I220" t="s">
        <v>29</v>
      </c>
      <c r="J220">
        <v>3</v>
      </c>
      <c r="K220">
        <v>39</v>
      </c>
      <c r="L220">
        <v>1</v>
      </c>
      <c r="M220">
        <v>179</v>
      </c>
      <c r="N220">
        <v>331</v>
      </c>
      <c r="O220">
        <v>256</v>
      </c>
      <c r="P220">
        <v>38662</v>
      </c>
      <c r="Q220">
        <v>1.52</v>
      </c>
      <c r="R220">
        <v>58708</v>
      </c>
      <c r="S220">
        <v>3892</v>
      </c>
      <c r="T220">
        <v>687</v>
      </c>
      <c r="U220">
        <v>1048</v>
      </c>
      <c r="V220">
        <v>131</v>
      </c>
      <c r="W220">
        <v>0</v>
      </c>
      <c r="X220">
        <v>176</v>
      </c>
      <c r="Y220">
        <f>SUM(social_media_performance_[[#This Row],[Likes]:[Link_Clicks]])</f>
        <v>5758</v>
      </c>
      <c r="Z220" t="str">
        <f>IF(social_media_performance_[[#This Row],[Engagement]]&gt;AVERAGE(Y:Y)*5,"Viral","Normal")</f>
        <v>Normal</v>
      </c>
      <c r="AA220">
        <f t="shared" si="9"/>
        <v>2025</v>
      </c>
      <c r="AB220">
        <f t="shared" si="10"/>
        <v>9</v>
      </c>
      <c r="AC220" t="str">
        <f t="shared" si="11"/>
        <v>Sep</v>
      </c>
    </row>
    <row r="221" spans="1:29" x14ac:dyDescent="0.35">
      <c r="A221" t="s">
        <v>260</v>
      </c>
      <c r="B221" s="1">
        <v>45908</v>
      </c>
      <c r="C221" s="2">
        <v>0.74861111111111112</v>
      </c>
      <c r="D221" t="s">
        <v>38</v>
      </c>
      <c r="E221" t="s">
        <v>39</v>
      </c>
      <c r="F221" t="s">
        <v>33</v>
      </c>
      <c r="G221" t="s">
        <v>254</v>
      </c>
      <c r="H221" t="s">
        <v>29</v>
      </c>
      <c r="I221" t="s">
        <v>29</v>
      </c>
      <c r="J221">
        <v>3</v>
      </c>
      <c r="K221">
        <v>0</v>
      </c>
      <c r="L221">
        <v>9</v>
      </c>
      <c r="M221">
        <v>129</v>
      </c>
      <c r="N221">
        <v>117</v>
      </c>
      <c r="O221">
        <v>0</v>
      </c>
      <c r="P221">
        <v>30620</v>
      </c>
      <c r="Q221">
        <v>1.1599999999999999</v>
      </c>
      <c r="R221">
        <v>35566</v>
      </c>
      <c r="S221">
        <v>335</v>
      </c>
      <c r="T221">
        <v>121</v>
      </c>
      <c r="U221">
        <v>167</v>
      </c>
      <c r="V221">
        <v>0</v>
      </c>
      <c r="W221">
        <v>0</v>
      </c>
      <c r="X221">
        <v>22</v>
      </c>
      <c r="Y221">
        <f>SUM(social_media_performance_[[#This Row],[Likes]:[Link_Clicks]])</f>
        <v>623</v>
      </c>
      <c r="Z221" t="str">
        <f>IF(social_media_performance_[[#This Row],[Engagement]]&gt;AVERAGE(Y:Y)*5,"Viral","Normal")</f>
        <v>Normal</v>
      </c>
      <c r="AA221">
        <f t="shared" si="9"/>
        <v>2025</v>
      </c>
      <c r="AB221">
        <f t="shared" si="10"/>
        <v>9</v>
      </c>
      <c r="AC221" t="str">
        <f t="shared" si="11"/>
        <v>Sep</v>
      </c>
    </row>
    <row r="222" spans="1:29" x14ac:dyDescent="0.35">
      <c r="A222" t="s">
        <v>261</v>
      </c>
      <c r="B222" s="1">
        <v>45908</v>
      </c>
      <c r="C222" s="2">
        <v>0.77152777777777781</v>
      </c>
      <c r="D222" t="s">
        <v>38</v>
      </c>
      <c r="E222" t="s">
        <v>32</v>
      </c>
      <c r="F222" t="s">
        <v>42</v>
      </c>
      <c r="G222" t="s">
        <v>254</v>
      </c>
      <c r="H222" t="s">
        <v>36</v>
      </c>
      <c r="I222" t="s">
        <v>29</v>
      </c>
      <c r="J222">
        <v>6</v>
      </c>
      <c r="K222">
        <v>0</v>
      </c>
      <c r="L222">
        <v>1</v>
      </c>
      <c r="M222">
        <v>235</v>
      </c>
      <c r="N222">
        <v>42</v>
      </c>
      <c r="O222">
        <v>241</v>
      </c>
      <c r="P222">
        <v>27608</v>
      </c>
      <c r="Q222">
        <v>1.41</v>
      </c>
      <c r="R222">
        <v>38949</v>
      </c>
      <c r="S222">
        <v>397</v>
      </c>
      <c r="T222">
        <v>77</v>
      </c>
      <c r="U222">
        <v>80</v>
      </c>
      <c r="V222">
        <v>51</v>
      </c>
      <c r="W222">
        <v>0</v>
      </c>
      <c r="X222">
        <v>9</v>
      </c>
      <c r="Y222">
        <f>SUM(social_media_performance_[[#This Row],[Likes]:[Link_Clicks]])</f>
        <v>605</v>
      </c>
      <c r="Z222" t="str">
        <f>IF(social_media_performance_[[#This Row],[Engagement]]&gt;AVERAGE(Y:Y)*5,"Viral","Normal")</f>
        <v>Normal</v>
      </c>
      <c r="AA222">
        <f t="shared" si="9"/>
        <v>2025</v>
      </c>
      <c r="AB222">
        <f t="shared" si="10"/>
        <v>9</v>
      </c>
      <c r="AC222" t="str">
        <f t="shared" si="11"/>
        <v>Sep</v>
      </c>
    </row>
    <row r="223" spans="1:29" x14ac:dyDescent="0.35">
      <c r="A223" t="s">
        <v>262</v>
      </c>
      <c r="B223" s="1">
        <v>45908</v>
      </c>
      <c r="C223" s="2">
        <v>0.94166666666666665</v>
      </c>
      <c r="D223" t="s">
        <v>35</v>
      </c>
      <c r="E223" t="s">
        <v>32</v>
      </c>
      <c r="F223" t="s">
        <v>33</v>
      </c>
      <c r="G223" t="s">
        <v>254</v>
      </c>
      <c r="H223" t="s">
        <v>36</v>
      </c>
      <c r="I223" t="s">
        <v>29</v>
      </c>
      <c r="J223">
        <v>6</v>
      </c>
      <c r="K223">
        <v>0</v>
      </c>
      <c r="L223">
        <v>3</v>
      </c>
      <c r="M223">
        <v>123</v>
      </c>
      <c r="N223">
        <v>228</v>
      </c>
      <c r="O223">
        <v>224</v>
      </c>
      <c r="P223">
        <v>83228</v>
      </c>
      <c r="Q223">
        <v>1.38</v>
      </c>
      <c r="R223">
        <v>114757</v>
      </c>
      <c r="S223">
        <v>2732</v>
      </c>
      <c r="T223">
        <v>494</v>
      </c>
      <c r="U223">
        <v>684</v>
      </c>
      <c r="V223">
        <v>342</v>
      </c>
      <c r="W223">
        <v>0</v>
      </c>
      <c r="X223">
        <v>74</v>
      </c>
      <c r="Y223">
        <f>SUM(social_media_performance_[[#This Row],[Likes]:[Link_Clicks]])</f>
        <v>4252</v>
      </c>
      <c r="Z223" t="str">
        <f>IF(social_media_performance_[[#This Row],[Engagement]]&gt;AVERAGE(Y:Y)*5,"Viral","Normal")</f>
        <v>Normal</v>
      </c>
      <c r="AA223">
        <f t="shared" si="9"/>
        <v>2025</v>
      </c>
      <c r="AB223">
        <f t="shared" si="10"/>
        <v>9</v>
      </c>
      <c r="AC223" t="str">
        <f t="shared" si="11"/>
        <v>Sep</v>
      </c>
    </row>
    <row r="224" spans="1:29" x14ac:dyDescent="0.35">
      <c r="A224" t="s">
        <v>263</v>
      </c>
      <c r="B224" s="1">
        <v>45912</v>
      </c>
      <c r="C224" s="2">
        <v>0.47708333333333336</v>
      </c>
      <c r="D224" t="s">
        <v>25</v>
      </c>
      <c r="E224" t="s">
        <v>32</v>
      </c>
      <c r="F224" t="s">
        <v>27</v>
      </c>
      <c r="G224" t="s">
        <v>254</v>
      </c>
      <c r="H224" t="s">
        <v>36</v>
      </c>
      <c r="I224" t="s">
        <v>29</v>
      </c>
      <c r="J224">
        <v>9</v>
      </c>
      <c r="K224">
        <v>0</v>
      </c>
      <c r="L224">
        <v>1</v>
      </c>
      <c r="M224">
        <v>233</v>
      </c>
      <c r="N224">
        <v>180</v>
      </c>
      <c r="O224">
        <v>265</v>
      </c>
      <c r="P224">
        <v>38533</v>
      </c>
      <c r="Q224">
        <v>1.42</v>
      </c>
      <c r="R224">
        <v>54835</v>
      </c>
      <c r="S224">
        <v>775</v>
      </c>
      <c r="T224">
        <v>137</v>
      </c>
      <c r="U224">
        <v>162</v>
      </c>
      <c r="V224">
        <v>103</v>
      </c>
      <c r="W224">
        <v>0</v>
      </c>
      <c r="X224">
        <v>40</v>
      </c>
      <c r="Y224">
        <f>SUM(social_media_performance_[[#This Row],[Likes]:[Link_Clicks]])</f>
        <v>1177</v>
      </c>
      <c r="Z224" t="str">
        <f>IF(social_media_performance_[[#This Row],[Engagement]]&gt;AVERAGE(Y:Y)*5,"Viral","Normal")</f>
        <v>Normal</v>
      </c>
      <c r="AA224">
        <f t="shared" si="9"/>
        <v>2025</v>
      </c>
      <c r="AB224">
        <f t="shared" si="10"/>
        <v>9</v>
      </c>
      <c r="AC224" t="str">
        <f t="shared" si="11"/>
        <v>Sep</v>
      </c>
    </row>
    <row r="225" spans="1:29" x14ac:dyDescent="0.35">
      <c r="A225" t="s">
        <v>264</v>
      </c>
      <c r="B225" s="1">
        <v>45912</v>
      </c>
      <c r="C225" s="2">
        <v>0.75972222222222219</v>
      </c>
      <c r="D225" t="s">
        <v>38</v>
      </c>
      <c r="E225" t="s">
        <v>48</v>
      </c>
      <c r="F225" t="s">
        <v>33</v>
      </c>
      <c r="G225" t="s">
        <v>254</v>
      </c>
      <c r="H225" t="s">
        <v>29</v>
      </c>
      <c r="I225" t="s">
        <v>29</v>
      </c>
      <c r="J225">
        <v>5</v>
      </c>
      <c r="K225">
        <v>0</v>
      </c>
      <c r="L225">
        <v>9</v>
      </c>
      <c r="M225">
        <v>258</v>
      </c>
      <c r="N225">
        <v>89</v>
      </c>
      <c r="O225">
        <v>0</v>
      </c>
      <c r="P225">
        <v>5869</v>
      </c>
      <c r="Q225">
        <v>1</v>
      </c>
      <c r="R225">
        <v>5869</v>
      </c>
      <c r="S225">
        <v>18</v>
      </c>
      <c r="T225">
        <v>4</v>
      </c>
      <c r="U225">
        <v>5</v>
      </c>
      <c r="V225">
        <v>1</v>
      </c>
      <c r="W225">
        <v>0</v>
      </c>
      <c r="X225">
        <v>10</v>
      </c>
      <c r="Y225">
        <f>SUM(social_media_performance_[[#This Row],[Likes]:[Link_Clicks]])</f>
        <v>28</v>
      </c>
      <c r="Z225" t="str">
        <f>IF(social_media_performance_[[#This Row],[Engagement]]&gt;AVERAGE(Y:Y)*5,"Viral","Normal")</f>
        <v>Normal</v>
      </c>
      <c r="AA225">
        <f t="shared" si="9"/>
        <v>2025</v>
      </c>
      <c r="AB225">
        <f t="shared" si="10"/>
        <v>9</v>
      </c>
      <c r="AC225" t="str">
        <f t="shared" si="11"/>
        <v>Sep</v>
      </c>
    </row>
    <row r="226" spans="1:29" x14ac:dyDescent="0.35">
      <c r="A226" t="s">
        <v>265</v>
      </c>
      <c r="B226" s="1">
        <v>45912</v>
      </c>
      <c r="C226" s="2">
        <v>0.7729166666666667</v>
      </c>
      <c r="D226" t="s">
        <v>38</v>
      </c>
      <c r="E226" t="s">
        <v>32</v>
      </c>
      <c r="F226" t="s">
        <v>27</v>
      </c>
      <c r="G226" t="s">
        <v>254</v>
      </c>
      <c r="H226" t="s">
        <v>29</v>
      </c>
      <c r="I226" t="s">
        <v>29</v>
      </c>
      <c r="J226">
        <v>6</v>
      </c>
      <c r="K226">
        <v>0</v>
      </c>
      <c r="L226">
        <v>1</v>
      </c>
      <c r="M226">
        <v>217</v>
      </c>
      <c r="N226">
        <v>166</v>
      </c>
      <c r="O226">
        <v>0</v>
      </c>
      <c r="P226">
        <v>12008</v>
      </c>
      <c r="Q226">
        <v>1.1200000000000001</v>
      </c>
      <c r="R226">
        <v>13402</v>
      </c>
      <c r="S226">
        <v>308</v>
      </c>
      <c r="T226">
        <v>53</v>
      </c>
      <c r="U226">
        <v>63</v>
      </c>
      <c r="V226">
        <v>42</v>
      </c>
      <c r="W226">
        <v>0</v>
      </c>
      <c r="X226">
        <v>0</v>
      </c>
      <c r="Y226">
        <f>SUM(social_media_performance_[[#This Row],[Likes]:[Link_Clicks]])</f>
        <v>466</v>
      </c>
      <c r="Z226" t="str">
        <f>IF(social_media_performance_[[#This Row],[Engagement]]&gt;AVERAGE(Y:Y)*5,"Viral","Normal")</f>
        <v>Normal</v>
      </c>
      <c r="AA226">
        <f t="shared" si="9"/>
        <v>2025</v>
      </c>
      <c r="AB226">
        <f t="shared" si="10"/>
        <v>9</v>
      </c>
      <c r="AC226" t="str">
        <f t="shared" si="11"/>
        <v>Sep</v>
      </c>
    </row>
    <row r="227" spans="1:29" x14ac:dyDescent="0.35">
      <c r="A227" t="s">
        <v>266</v>
      </c>
      <c r="B227" s="1">
        <v>45912</v>
      </c>
      <c r="C227" s="2">
        <v>0.78541666666666665</v>
      </c>
      <c r="D227" t="s">
        <v>38</v>
      </c>
      <c r="E227" t="s">
        <v>32</v>
      </c>
      <c r="F227" t="s">
        <v>45</v>
      </c>
      <c r="G227" t="s">
        <v>254</v>
      </c>
      <c r="H227" t="s">
        <v>36</v>
      </c>
      <c r="I227" t="s">
        <v>36</v>
      </c>
      <c r="J227">
        <v>10</v>
      </c>
      <c r="K227">
        <v>90</v>
      </c>
      <c r="L227">
        <v>1</v>
      </c>
      <c r="M227">
        <v>98</v>
      </c>
      <c r="N227">
        <v>123</v>
      </c>
      <c r="O227">
        <v>286</v>
      </c>
      <c r="P227">
        <v>7033</v>
      </c>
      <c r="Q227">
        <v>1.44</v>
      </c>
      <c r="R227">
        <v>10129</v>
      </c>
      <c r="S227">
        <v>181</v>
      </c>
      <c r="T227">
        <v>30</v>
      </c>
      <c r="U227">
        <v>40</v>
      </c>
      <c r="V227">
        <v>19</v>
      </c>
      <c r="W227">
        <v>236</v>
      </c>
      <c r="X227">
        <v>29</v>
      </c>
      <c r="Y227">
        <f>SUM(social_media_performance_[[#This Row],[Likes]:[Link_Clicks]])</f>
        <v>506</v>
      </c>
      <c r="Z227" t="str">
        <f>IF(social_media_performance_[[#This Row],[Engagement]]&gt;AVERAGE(Y:Y)*5,"Viral","Normal")</f>
        <v>Normal</v>
      </c>
      <c r="AA227">
        <f t="shared" si="9"/>
        <v>2025</v>
      </c>
      <c r="AB227">
        <f t="shared" si="10"/>
        <v>9</v>
      </c>
      <c r="AC227" t="str">
        <f t="shared" si="11"/>
        <v>Sep</v>
      </c>
    </row>
    <row r="228" spans="1:29" x14ac:dyDescent="0.35">
      <c r="A228" t="s">
        <v>267</v>
      </c>
      <c r="B228" s="1">
        <v>45913</v>
      </c>
      <c r="C228" s="2">
        <v>0.73958333333333337</v>
      </c>
      <c r="D228" t="s">
        <v>38</v>
      </c>
      <c r="E228" t="s">
        <v>48</v>
      </c>
      <c r="F228" t="s">
        <v>45</v>
      </c>
      <c r="G228" t="s">
        <v>254</v>
      </c>
      <c r="H228" t="s">
        <v>29</v>
      </c>
      <c r="I228" t="s">
        <v>36</v>
      </c>
      <c r="J228">
        <v>5</v>
      </c>
      <c r="K228">
        <v>142</v>
      </c>
      <c r="L228">
        <v>1</v>
      </c>
      <c r="M228">
        <v>52</v>
      </c>
      <c r="N228">
        <v>205</v>
      </c>
      <c r="O228">
        <v>0</v>
      </c>
      <c r="P228">
        <v>7102</v>
      </c>
      <c r="Q228">
        <v>1.26</v>
      </c>
      <c r="R228">
        <v>8981</v>
      </c>
      <c r="S228">
        <v>128</v>
      </c>
      <c r="T228">
        <v>29</v>
      </c>
      <c r="U228">
        <v>46</v>
      </c>
      <c r="V228">
        <v>10</v>
      </c>
      <c r="W228">
        <v>251</v>
      </c>
      <c r="X228">
        <v>6</v>
      </c>
      <c r="Y228">
        <f>SUM(social_media_performance_[[#This Row],[Likes]:[Link_Clicks]])</f>
        <v>464</v>
      </c>
      <c r="Z228" t="str">
        <f>IF(social_media_performance_[[#This Row],[Engagement]]&gt;AVERAGE(Y:Y)*5,"Viral","Normal")</f>
        <v>Normal</v>
      </c>
      <c r="AA228">
        <f t="shared" si="9"/>
        <v>2025</v>
      </c>
      <c r="AB228">
        <f t="shared" si="10"/>
        <v>9</v>
      </c>
      <c r="AC228" t="str">
        <f t="shared" si="11"/>
        <v>Sep</v>
      </c>
    </row>
    <row r="229" spans="1:29" x14ac:dyDescent="0.35">
      <c r="A229" t="s">
        <v>268</v>
      </c>
      <c r="B229" s="1">
        <v>45914</v>
      </c>
      <c r="C229" s="2">
        <v>0.59444444444444444</v>
      </c>
      <c r="D229" t="s">
        <v>25</v>
      </c>
      <c r="E229" t="s">
        <v>39</v>
      </c>
      <c r="F229" t="s">
        <v>42</v>
      </c>
      <c r="G229" t="s">
        <v>254</v>
      </c>
      <c r="H229" t="s">
        <v>29</v>
      </c>
      <c r="I229" t="s">
        <v>29</v>
      </c>
      <c r="J229">
        <v>3</v>
      </c>
      <c r="K229">
        <v>0</v>
      </c>
      <c r="L229">
        <v>1</v>
      </c>
      <c r="M229">
        <v>179</v>
      </c>
      <c r="N229">
        <v>117</v>
      </c>
      <c r="O229">
        <v>0</v>
      </c>
      <c r="P229">
        <v>5649</v>
      </c>
      <c r="Q229">
        <v>1.05</v>
      </c>
      <c r="R229">
        <v>5918</v>
      </c>
      <c r="S229">
        <v>80</v>
      </c>
      <c r="T229">
        <v>26</v>
      </c>
      <c r="U229">
        <v>42</v>
      </c>
      <c r="V229">
        <v>0</v>
      </c>
      <c r="W229">
        <v>0</v>
      </c>
      <c r="X229">
        <v>4</v>
      </c>
      <c r="Y229">
        <f>SUM(social_media_performance_[[#This Row],[Likes]:[Link_Clicks]])</f>
        <v>148</v>
      </c>
      <c r="Z229" t="str">
        <f>IF(social_media_performance_[[#This Row],[Engagement]]&gt;AVERAGE(Y:Y)*5,"Viral","Normal")</f>
        <v>Normal</v>
      </c>
      <c r="AA229">
        <f t="shared" si="9"/>
        <v>2025</v>
      </c>
      <c r="AB229">
        <f t="shared" si="10"/>
        <v>9</v>
      </c>
      <c r="AC229" t="str">
        <f t="shared" si="11"/>
        <v>Sep</v>
      </c>
    </row>
    <row r="230" spans="1:29" x14ac:dyDescent="0.35">
      <c r="A230" t="s">
        <v>269</v>
      </c>
      <c r="B230" s="1">
        <v>45915</v>
      </c>
      <c r="C230" s="2">
        <v>0.46319444444444446</v>
      </c>
      <c r="D230" t="s">
        <v>25</v>
      </c>
      <c r="E230" t="s">
        <v>26</v>
      </c>
      <c r="F230" t="s">
        <v>42</v>
      </c>
      <c r="G230" t="s">
        <v>254</v>
      </c>
      <c r="H230" t="s">
        <v>29</v>
      </c>
      <c r="I230" t="s">
        <v>36</v>
      </c>
      <c r="J230">
        <v>3</v>
      </c>
      <c r="K230">
        <v>0</v>
      </c>
      <c r="L230">
        <v>1</v>
      </c>
      <c r="M230">
        <v>293</v>
      </c>
      <c r="N230">
        <v>65</v>
      </c>
      <c r="O230">
        <v>0</v>
      </c>
      <c r="P230">
        <v>9927</v>
      </c>
      <c r="Q230">
        <v>1.19</v>
      </c>
      <c r="R230">
        <v>11846</v>
      </c>
      <c r="S230">
        <v>246</v>
      </c>
      <c r="T230">
        <v>37</v>
      </c>
      <c r="U230">
        <v>56</v>
      </c>
      <c r="V230">
        <v>7</v>
      </c>
      <c r="W230">
        <v>227</v>
      </c>
      <c r="X230">
        <v>0</v>
      </c>
      <c r="Y230">
        <f>SUM(social_media_performance_[[#This Row],[Likes]:[Link_Clicks]])</f>
        <v>573</v>
      </c>
      <c r="Z230" t="str">
        <f>IF(social_media_performance_[[#This Row],[Engagement]]&gt;AVERAGE(Y:Y)*5,"Viral","Normal")</f>
        <v>Normal</v>
      </c>
      <c r="AA230">
        <f t="shared" si="9"/>
        <v>2025</v>
      </c>
      <c r="AB230">
        <f t="shared" si="10"/>
        <v>9</v>
      </c>
      <c r="AC230" t="str">
        <f t="shared" si="11"/>
        <v>Sep</v>
      </c>
    </row>
    <row r="231" spans="1:29" x14ac:dyDescent="0.35">
      <c r="A231" t="s">
        <v>270</v>
      </c>
      <c r="B231" s="1">
        <v>45915</v>
      </c>
      <c r="C231" s="2">
        <v>0.47847222222222224</v>
      </c>
      <c r="D231" t="s">
        <v>25</v>
      </c>
      <c r="E231" t="s">
        <v>32</v>
      </c>
      <c r="F231" t="s">
        <v>27</v>
      </c>
      <c r="G231" t="s">
        <v>254</v>
      </c>
      <c r="H231" t="s">
        <v>36</v>
      </c>
      <c r="I231" t="s">
        <v>29</v>
      </c>
      <c r="J231">
        <v>11</v>
      </c>
      <c r="K231">
        <v>0</v>
      </c>
      <c r="L231">
        <v>1</v>
      </c>
      <c r="M231">
        <v>180</v>
      </c>
      <c r="N231">
        <v>143</v>
      </c>
      <c r="O231">
        <v>295</v>
      </c>
      <c r="P231">
        <v>13232</v>
      </c>
      <c r="Q231">
        <v>1.59</v>
      </c>
      <c r="R231">
        <v>21060</v>
      </c>
      <c r="S231">
        <v>378</v>
      </c>
      <c r="T231">
        <v>80</v>
      </c>
      <c r="U231">
        <v>81</v>
      </c>
      <c r="V231">
        <v>52</v>
      </c>
      <c r="W231">
        <v>0</v>
      </c>
      <c r="X231">
        <v>13</v>
      </c>
      <c r="Y231">
        <f>SUM(social_media_performance_[[#This Row],[Likes]:[Link_Clicks]])</f>
        <v>591</v>
      </c>
      <c r="Z231" t="str">
        <f>IF(social_media_performance_[[#This Row],[Engagement]]&gt;AVERAGE(Y:Y)*5,"Viral","Normal")</f>
        <v>Normal</v>
      </c>
      <c r="AA231">
        <f t="shared" si="9"/>
        <v>2025</v>
      </c>
      <c r="AB231">
        <f t="shared" si="10"/>
        <v>9</v>
      </c>
      <c r="AC231" t="str">
        <f t="shared" si="11"/>
        <v>Sep</v>
      </c>
    </row>
    <row r="232" spans="1:29" x14ac:dyDescent="0.35">
      <c r="A232" t="s">
        <v>271</v>
      </c>
      <c r="B232" s="1">
        <v>45915</v>
      </c>
      <c r="C232" s="2">
        <v>0.67361111111111116</v>
      </c>
      <c r="D232" t="s">
        <v>38</v>
      </c>
      <c r="E232" t="s">
        <v>32</v>
      </c>
      <c r="F232" t="s">
        <v>45</v>
      </c>
      <c r="G232" t="s">
        <v>254</v>
      </c>
      <c r="H232" t="s">
        <v>29</v>
      </c>
      <c r="I232" t="s">
        <v>36</v>
      </c>
      <c r="J232">
        <v>9</v>
      </c>
      <c r="K232">
        <v>67</v>
      </c>
      <c r="L232">
        <v>1</v>
      </c>
      <c r="M232">
        <v>106</v>
      </c>
      <c r="N232">
        <v>198</v>
      </c>
      <c r="O232">
        <v>0</v>
      </c>
      <c r="P232">
        <v>10322</v>
      </c>
      <c r="Q232">
        <v>1.25</v>
      </c>
      <c r="R232">
        <v>12880</v>
      </c>
      <c r="S232">
        <v>138</v>
      </c>
      <c r="T232">
        <v>27</v>
      </c>
      <c r="U232">
        <v>32</v>
      </c>
      <c r="V232">
        <v>15</v>
      </c>
      <c r="W232">
        <v>288</v>
      </c>
      <c r="X232">
        <v>23</v>
      </c>
      <c r="Y232">
        <f>SUM(social_media_performance_[[#This Row],[Likes]:[Link_Clicks]])</f>
        <v>500</v>
      </c>
      <c r="Z232" t="str">
        <f>IF(social_media_performance_[[#This Row],[Engagement]]&gt;AVERAGE(Y:Y)*5,"Viral","Normal")</f>
        <v>Normal</v>
      </c>
      <c r="AA232">
        <f t="shared" si="9"/>
        <v>2025</v>
      </c>
      <c r="AB232">
        <f t="shared" si="10"/>
        <v>9</v>
      </c>
      <c r="AC232" t="str">
        <f t="shared" si="11"/>
        <v>Sep</v>
      </c>
    </row>
    <row r="233" spans="1:29" x14ac:dyDescent="0.35">
      <c r="A233" t="s">
        <v>272</v>
      </c>
      <c r="B233" s="1">
        <v>45916</v>
      </c>
      <c r="C233" s="2">
        <v>0.53263888888888888</v>
      </c>
      <c r="D233" t="s">
        <v>25</v>
      </c>
      <c r="E233" t="s">
        <v>32</v>
      </c>
      <c r="F233" t="s">
        <v>33</v>
      </c>
      <c r="G233" t="s">
        <v>254</v>
      </c>
      <c r="H233" t="s">
        <v>36</v>
      </c>
      <c r="I233" t="s">
        <v>29</v>
      </c>
      <c r="J233">
        <v>5</v>
      </c>
      <c r="K233">
        <v>0</v>
      </c>
      <c r="L233">
        <v>3</v>
      </c>
      <c r="M233">
        <v>269</v>
      </c>
      <c r="N233">
        <v>205</v>
      </c>
      <c r="O233">
        <v>239</v>
      </c>
      <c r="P233">
        <v>11067</v>
      </c>
      <c r="Q233">
        <v>1.69</v>
      </c>
      <c r="R233">
        <v>18669</v>
      </c>
      <c r="S233">
        <v>511</v>
      </c>
      <c r="T233">
        <v>87</v>
      </c>
      <c r="U233">
        <v>115</v>
      </c>
      <c r="V233">
        <v>71</v>
      </c>
      <c r="W233">
        <v>0</v>
      </c>
      <c r="X233">
        <v>7</v>
      </c>
      <c r="Y233">
        <f>SUM(social_media_performance_[[#This Row],[Likes]:[Link_Clicks]])</f>
        <v>784</v>
      </c>
      <c r="Z233" t="str">
        <f>IF(social_media_performance_[[#This Row],[Engagement]]&gt;AVERAGE(Y:Y)*5,"Viral","Normal")</f>
        <v>Normal</v>
      </c>
      <c r="AA233">
        <f t="shared" si="9"/>
        <v>2025</v>
      </c>
      <c r="AB233">
        <f t="shared" si="10"/>
        <v>9</v>
      </c>
      <c r="AC233" t="str">
        <f t="shared" si="11"/>
        <v>Sep</v>
      </c>
    </row>
    <row r="234" spans="1:29" x14ac:dyDescent="0.35">
      <c r="A234" t="s">
        <v>273</v>
      </c>
      <c r="B234" s="1">
        <v>45917</v>
      </c>
      <c r="C234" s="2">
        <v>0.68194444444444446</v>
      </c>
      <c r="D234" t="s">
        <v>38</v>
      </c>
      <c r="E234" t="s">
        <v>48</v>
      </c>
      <c r="F234" t="s">
        <v>27</v>
      </c>
      <c r="G234" t="s">
        <v>254</v>
      </c>
      <c r="H234" t="s">
        <v>36</v>
      </c>
      <c r="I234" t="s">
        <v>29</v>
      </c>
      <c r="J234">
        <v>2</v>
      </c>
      <c r="K234">
        <v>0</v>
      </c>
      <c r="L234">
        <v>1</v>
      </c>
      <c r="M234">
        <v>109</v>
      </c>
      <c r="N234">
        <v>112</v>
      </c>
      <c r="O234">
        <v>241</v>
      </c>
      <c r="P234">
        <v>11995</v>
      </c>
      <c r="Q234">
        <v>1.44</v>
      </c>
      <c r="R234">
        <v>17216</v>
      </c>
      <c r="S234">
        <v>164</v>
      </c>
      <c r="T234">
        <v>37</v>
      </c>
      <c r="U234">
        <v>60</v>
      </c>
      <c r="V234">
        <v>13</v>
      </c>
      <c r="W234">
        <v>0</v>
      </c>
      <c r="X234">
        <v>3</v>
      </c>
      <c r="Y234">
        <f>SUM(social_media_performance_[[#This Row],[Likes]:[Link_Clicks]])</f>
        <v>274</v>
      </c>
      <c r="Z234" t="str">
        <f>IF(social_media_performance_[[#This Row],[Engagement]]&gt;AVERAGE(Y:Y)*5,"Viral","Normal")</f>
        <v>Normal</v>
      </c>
      <c r="AA234">
        <f t="shared" si="9"/>
        <v>2025</v>
      </c>
      <c r="AB234">
        <f t="shared" si="10"/>
        <v>9</v>
      </c>
      <c r="AC234" t="str">
        <f t="shared" si="11"/>
        <v>Sep</v>
      </c>
    </row>
    <row r="235" spans="1:29" x14ac:dyDescent="0.35">
      <c r="A235" t="s">
        <v>274</v>
      </c>
      <c r="B235" s="1">
        <v>45918</v>
      </c>
      <c r="C235" s="2">
        <v>0.33680555555555558</v>
      </c>
      <c r="D235" t="s">
        <v>31</v>
      </c>
      <c r="E235" t="s">
        <v>26</v>
      </c>
      <c r="F235" t="s">
        <v>27</v>
      </c>
      <c r="G235" t="s">
        <v>254</v>
      </c>
      <c r="H235" t="s">
        <v>29</v>
      </c>
      <c r="I235" t="s">
        <v>36</v>
      </c>
      <c r="J235">
        <v>6</v>
      </c>
      <c r="K235">
        <v>0</v>
      </c>
      <c r="L235">
        <v>1</v>
      </c>
      <c r="M235">
        <v>208</v>
      </c>
      <c r="N235">
        <v>221</v>
      </c>
      <c r="O235">
        <v>0</v>
      </c>
      <c r="P235">
        <v>16479</v>
      </c>
      <c r="Q235">
        <v>1.07</v>
      </c>
      <c r="R235">
        <v>17681</v>
      </c>
      <c r="S235">
        <v>669</v>
      </c>
      <c r="T235">
        <v>105</v>
      </c>
      <c r="U235">
        <v>185</v>
      </c>
      <c r="V235">
        <v>21</v>
      </c>
      <c r="W235">
        <v>289</v>
      </c>
      <c r="X235">
        <v>21</v>
      </c>
      <c r="Y235">
        <f>SUM(social_media_performance_[[#This Row],[Likes]:[Link_Clicks]])</f>
        <v>1269</v>
      </c>
      <c r="Z235" t="str">
        <f>IF(social_media_performance_[[#This Row],[Engagement]]&gt;AVERAGE(Y:Y)*5,"Viral","Normal")</f>
        <v>Normal</v>
      </c>
      <c r="AA235">
        <f t="shared" si="9"/>
        <v>2025</v>
      </c>
      <c r="AB235">
        <f t="shared" si="10"/>
        <v>9</v>
      </c>
      <c r="AC235" t="str">
        <f t="shared" si="11"/>
        <v>Sep</v>
      </c>
    </row>
    <row r="236" spans="1:29" x14ac:dyDescent="0.35">
      <c r="A236" t="s">
        <v>275</v>
      </c>
      <c r="B236" s="1">
        <v>45918</v>
      </c>
      <c r="C236" s="2">
        <v>0.6694444444444444</v>
      </c>
      <c r="D236" t="s">
        <v>38</v>
      </c>
      <c r="E236" t="s">
        <v>32</v>
      </c>
      <c r="F236" t="s">
        <v>27</v>
      </c>
      <c r="G236" t="s">
        <v>254</v>
      </c>
      <c r="H236" t="s">
        <v>29</v>
      </c>
      <c r="I236" t="s">
        <v>29</v>
      </c>
      <c r="J236">
        <v>11</v>
      </c>
      <c r="K236">
        <v>0</v>
      </c>
      <c r="L236">
        <v>1</v>
      </c>
      <c r="M236">
        <v>105</v>
      </c>
      <c r="N236">
        <v>130</v>
      </c>
      <c r="O236">
        <v>0</v>
      </c>
      <c r="P236">
        <v>6794</v>
      </c>
      <c r="Q236">
        <v>1.33</v>
      </c>
      <c r="R236">
        <v>9008</v>
      </c>
      <c r="S236">
        <v>248</v>
      </c>
      <c r="T236">
        <v>43</v>
      </c>
      <c r="U236">
        <v>48</v>
      </c>
      <c r="V236">
        <v>32</v>
      </c>
      <c r="W236">
        <v>0</v>
      </c>
      <c r="X236">
        <v>11</v>
      </c>
      <c r="Y236">
        <f>SUM(social_media_performance_[[#This Row],[Likes]:[Link_Clicks]])</f>
        <v>371</v>
      </c>
      <c r="Z236" t="str">
        <f>IF(social_media_performance_[[#This Row],[Engagement]]&gt;AVERAGE(Y:Y)*5,"Viral","Normal")</f>
        <v>Normal</v>
      </c>
      <c r="AA236">
        <f t="shared" si="9"/>
        <v>2025</v>
      </c>
      <c r="AB236">
        <f t="shared" si="10"/>
        <v>9</v>
      </c>
      <c r="AC236" t="str">
        <f t="shared" si="11"/>
        <v>Sep</v>
      </c>
    </row>
    <row r="237" spans="1:29" x14ac:dyDescent="0.35">
      <c r="A237" t="s">
        <v>276</v>
      </c>
      <c r="B237" s="1">
        <v>45918</v>
      </c>
      <c r="C237" s="2">
        <v>0.8881944444444444</v>
      </c>
      <c r="D237" t="s">
        <v>35</v>
      </c>
      <c r="E237" t="s">
        <v>32</v>
      </c>
      <c r="F237" t="s">
        <v>33</v>
      </c>
      <c r="G237" t="s">
        <v>254</v>
      </c>
      <c r="H237" t="s">
        <v>36</v>
      </c>
      <c r="I237" t="s">
        <v>36</v>
      </c>
      <c r="J237">
        <v>7</v>
      </c>
      <c r="K237">
        <v>0</v>
      </c>
      <c r="L237">
        <v>10</v>
      </c>
      <c r="M237">
        <v>261</v>
      </c>
      <c r="N237">
        <v>207</v>
      </c>
      <c r="O237">
        <v>316</v>
      </c>
      <c r="P237">
        <v>92740</v>
      </c>
      <c r="Q237">
        <v>1.92</v>
      </c>
      <c r="R237">
        <v>178003</v>
      </c>
      <c r="S237">
        <v>5192</v>
      </c>
      <c r="T237">
        <v>1019</v>
      </c>
      <c r="U237">
        <v>1115</v>
      </c>
      <c r="V237">
        <v>584</v>
      </c>
      <c r="W237">
        <v>6004</v>
      </c>
      <c r="X237">
        <v>74</v>
      </c>
      <c r="Y237">
        <f>SUM(social_media_performance_[[#This Row],[Likes]:[Link_Clicks]])</f>
        <v>13914</v>
      </c>
      <c r="Z237" t="str">
        <f>IF(social_media_performance_[[#This Row],[Engagement]]&gt;AVERAGE(Y:Y)*5,"Viral","Normal")</f>
        <v>Viral</v>
      </c>
      <c r="AA237">
        <f t="shared" si="9"/>
        <v>2025</v>
      </c>
      <c r="AB237">
        <f t="shared" si="10"/>
        <v>9</v>
      </c>
      <c r="AC237" t="str">
        <f t="shared" si="11"/>
        <v>Sep</v>
      </c>
    </row>
    <row r="238" spans="1:29" x14ac:dyDescent="0.35">
      <c r="A238" t="s">
        <v>277</v>
      </c>
      <c r="B238" s="1">
        <v>45919</v>
      </c>
      <c r="C238" s="2">
        <v>0.53194444444444444</v>
      </c>
      <c r="D238" t="s">
        <v>25</v>
      </c>
      <c r="E238" t="s">
        <v>39</v>
      </c>
      <c r="F238" t="s">
        <v>27</v>
      </c>
      <c r="G238" t="s">
        <v>254</v>
      </c>
      <c r="H238" t="s">
        <v>29</v>
      </c>
      <c r="I238" t="s">
        <v>36</v>
      </c>
      <c r="J238">
        <v>2</v>
      </c>
      <c r="K238">
        <v>0</v>
      </c>
      <c r="L238">
        <v>1</v>
      </c>
      <c r="M238">
        <v>197</v>
      </c>
      <c r="N238">
        <v>135</v>
      </c>
      <c r="O238">
        <v>0</v>
      </c>
      <c r="P238">
        <v>7089</v>
      </c>
      <c r="Q238">
        <v>1.17</v>
      </c>
      <c r="R238">
        <v>8275</v>
      </c>
      <c r="S238">
        <v>66</v>
      </c>
      <c r="T238">
        <v>27</v>
      </c>
      <c r="U238">
        <v>27</v>
      </c>
      <c r="V238">
        <v>0</v>
      </c>
      <c r="W238">
        <v>143</v>
      </c>
      <c r="X238">
        <v>8</v>
      </c>
      <c r="Y238">
        <f>SUM(social_media_performance_[[#This Row],[Likes]:[Link_Clicks]])</f>
        <v>263</v>
      </c>
      <c r="Z238" t="str">
        <f>IF(social_media_performance_[[#This Row],[Engagement]]&gt;AVERAGE(Y:Y)*5,"Viral","Normal")</f>
        <v>Normal</v>
      </c>
      <c r="AA238">
        <f t="shared" si="9"/>
        <v>2025</v>
      </c>
      <c r="AB238">
        <f t="shared" si="10"/>
        <v>9</v>
      </c>
      <c r="AC238" t="str">
        <f t="shared" si="11"/>
        <v>Sep</v>
      </c>
    </row>
    <row r="239" spans="1:29" x14ac:dyDescent="0.35">
      <c r="A239" t="s">
        <v>278</v>
      </c>
      <c r="B239" s="1">
        <v>45919</v>
      </c>
      <c r="C239" s="2">
        <v>0.62986111111111109</v>
      </c>
      <c r="D239" t="s">
        <v>38</v>
      </c>
      <c r="E239" t="s">
        <v>32</v>
      </c>
      <c r="F239" t="s">
        <v>27</v>
      </c>
      <c r="G239" t="s">
        <v>254</v>
      </c>
      <c r="H239" t="s">
        <v>29</v>
      </c>
      <c r="I239" t="s">
        <v>36</v>
      </c>
      <c r="J239">
        <v>7</v>
      </c>
      <c r="K239">
        <v>0</v>
      </c>
      <c r="L239">
        <v>1</v>
      </c>
      <c r="M239">
        <v>96</v>
      </c>
      <c r="N239">
        <v>178</v>
      </c>
      <c r="O239">
        <v>0</v>
      </c>
      <c r="P239">
        <v>12198</v>
      </c>
      <c r="Q239">
        <v>1.33</v>
      </c>
      <c r="R239">
        <v>16257</v>
      </c>
      <c r="S239">
        <v>353</v>
      </c>
      <c r="T239">
        <v>73</v>
      </c>
      <c r="U239">
        <v>70</v>
      </c>
      <c r="V239">
        <v>46</v>
      </c>
      <c r="W239">
        <v>369</v>
      </c>
      <c r="X239">
        <v>23</v>
      </c>
      <c r="Y239">
        <f>SUM(social_media_performance_[[#This Row],[Likes]:[Link_Clicks]])</f>
        <v>911</v>
      </c>
      <c r="Z239" t="str">
        <f>IF(social_media_performance_[[#This Row],[Engagement]]&gt;AVERAGE(Y:Y)*5,"Viral","Normal")</f>
        <v>Normal</v>
      </c>
      <c r="AA239">
        <f t="shared" si="9"/>
        <v>2025</v>
      </c>
      <c r="AB239">
        <f t="shared" si="10"/>
        <v>9</v>
      </c>
      <c r="AC239" t="str">
        <f t="shared" si="11"/>
        <v>Sep</v>
      </c>
    </row>
    <row r="240" spans="1:29" x14ac:dyDescent="0.35">
      <c r="A240" t="s">
        <v>279</v>
      </c>
      <c r="B240" s="1">
        <v>45920</v>
      </c>
      <c r="C240" s="2">
        <v>0.72499999999999998</v>
      </c>
      <c r="D240" t="s">
        <v>38</v>
      </c>
      <c r="E240" t="s">
        <v>26</v>
      </c>
      <c r="F240" t="s">
        <v>27</v>
      </c>
      <c r="G240" t="s">
        <v>254</v>
      </c>
      <c r="H240" t="s">
        <v>29</v>
      </c>
      <c r="I240" t="s">
        <v>36</v>
      </c>
      <c r="J240">
        <v>6</v>
      </c>
      <c r="K240">
        <v>0</v>
      </c>
      <c r="L240">
        <v>1</v>
      </c>
      <c r="M240">
        <v>199</v>
      </c>
      <c r="N240">
        <v>89</v>
      </c>
      <c r="O240">
        <v>0</v>
      </c>
      <c r="P240">
        <v>4003</v>
      </c>
      <c r="Q240">
        <v>1.31</v>
      </c>
      <c r="R240">
        <v>5259</v>
      </c>
      <c r="S240">
        <v>149</v>
      </c>
      <c r="T240">
        <v>19</v>
      </c>
      <c r="U240">
        <v>33</v>
      </c>
      <c r="V240">
        <v>3</v>
      </c>
      <c r="W240">
        <v>76</v>
      </c>
      <c r="X240">
        <v>3</v>
      </c>
      <c r="Y240">
        <f>SUM(social_media_performance_[[#This Row],[Likes]:[Link_Clicks]])</f>
        <v>280</v>
      </c>
      <c r="Z240" t="str">
        <f>IF(social_media_performance_[[#This Row],[Engagement]]&gt;AVERAGE(Y:Y)*5,"Viral","Normal")</f>
        <v>Normal</v>
      </c>
      <c r="AA240">
        <f t="shared" si="9"/>
        <v>2025</v>
      </c>
      <c r="AB240">
        <f t="shared" si="10"/>
        <v>9</v>
      </c>
      <c r="AC240" t="str">
        <f t="shared" si="11"/>
        <v>Sep</v>
      </c>
    </row>
    <row r="241" spans="1:29" x14ac:dyDescent="0.35">
      <c r="A241" t="s">
        <v>280</v>
      </c>
      <c r="B241" s="1">
        <v>45920</v>
      </c>
      <c r="C241" s="2">
        <v>0.77222222222222225</v>
      </c>
      <c r="D241" t="s">
        <v>38</v>
      </c>
      <c r="E241" t="s">
        <v>39</v>
      </c>
      <c r="F241" t="s">
        <v>27</v>
      </c>
      <c r="G241" t="s">
        <v>254</v>
      </c>
      <c r="H241" t="s">
        <v>36</v>
      </c>
      <c r="I241" t="s">
        <v>29</v>
      </c>
      <c r="J241">
        <v>4</v>
      </c>
      <c r="K241">
        <v>0</v>
      </c>
      <c r="L241">
        <v>1</v>
      </c>
      <c r="M241">
        <v>85</v>
      </c>
      <c r="N241">
        <v>194</v>
      </c>
      <c r="O241">
        <v>269</v>
      </c>
      <c r="P241">
        <v>7276</v>
      </c>
      <c r="Q241">
        <v>1.81</v>
      </c>
      <c r="R241">
        <v>13203</v>
      </c>
      <c r="S241">
        <v>132</v>
      </c>
      <c r="T241">
        <v>48</v>
      </c>
      <c r="U241">
        <v>53</v>
      </c>
      <c r="V241">
        <v>0</v>
      </c>
      <c r="W241">
        <v>0</v>
      </c>
      <c r="X241">
        <v>0</v>
      </c>
      <c r="Y241">
        <f>SUM(social_media_performance_[[#This Row],[Likes]:[Link_Clicks]])</f>
        <v>233</v>
      </c>
      <c r="Z241" t="str">
        <f>IF(social_media_performance_[[#This Row],[Engagement]]&gt;AVERAGE(Y:Y)*5,"Viral","Normal")</f>
        <v>Normal</v>
      </c>
      <c r="AA241">
        <f t="shared" si="9"/>
        <v>2025</v>
      </c>
      <c r="AB241">
        <f t="shared" si="10"/>
        <v>9</v>
      </c>
      <c r="AC241" t="str">
        <f t="shared" si="11"/>
        <v>Sep</v>
      </c>
    </row>
    <row r="242" spans="1:29" x14ac:dyDescent="0.35">
      <c r="A242" t="s">
        <v>281</v>
      </c>
      <c r="B242" s="1">
        <v>45922</v>
      </c>
      <c r="C242" s="2">
        <v>0.47361111111111109</v>
      </c>
      <c r="D242" t="s">
        <v>25</v>
      </c>
      <c r="E242" t="s">
        <v>32</v>
      </c>
      <c r="F242" t="s">
        <v>45</v>
      </c>
      <c r="G242" t="s">
        <v>254</v>
      </c>
      <c r="H242" t="s">
        <v>36</v>
      </c>
      <c r="I242" t="s">
        <v>36</v>
      </c>
      <c r="J242">
        <v>14</v>
      </c>
      <c r="K242">
        <v>61</v>
      </c>
      <c r="L242">
        <v>1</v>
      </c>
      <c r="M242">
        <v>61</v>
      </c>
      <c r="N242">
        <v>105</v>
      </c>
      <c r="O242">
        <v>305</v>
      </c>
      <c r="P242">
        <v>15700</v>
      </c>
      <c r="Q242">
        <v>1.4</v>
      </c>
      <c r="R242">
        <v>21982</v>
      </c>
      <c r="S242">
        <v>161</v>
      </c>
      <c r="T242">
        <v>35</v>
      </c>
      <c r="U242">
        <v>36</v>
      </c>
      <c r="V242">
        <v>19</v>
      </c>
      <c r="W242">
        <v>442</v>
      </c>
      <c r="X242">
        <v>19</v>
      </c>
      <c r="Y242">
        <f>SUM(social_media_performance_[[#This Row],[Likes]:[Link_Clicks]])</f>
        <v>693</v>
      </c>
      <c r="Z242" t="str">
        <f>IF(social_media_performance_[[#This Row],[Engagement]]&gt;AVERAGE(Y:Y)*5,"Viral","Normal")</f>
        <v>Normal</v>
      </c>
      <c r="AA242">
        <f t="shared" si="9"/>
        <v>2025</v>
      </c>
      <c r="AB242">
        <f t="shared" si="10"/>
        <v>9</v>
      </c>
      <c r="AC242" t="str">
        <f t="shared" si="11"/>
        <v>Sep</v>
      </c>
    </row>
    <row r="243" spans="1:29" x14ac:dyDescent="0.35">
      <c r="A243" t="s">
        <v>282</v>
      </c>
      <c r="B243" s="1">
        <v>45922</v>
      </c>
      <c r="C243" s="2">
        <v>0.82291666666666663</v>
      </c>
      <c r="D243" t="s">
        <v>35</v>
      </c>
      <c r="E243" t="s">
        <v>48</v>
      </c>
      <c r="F243" t="s">
        <v>45</v>
      </c>
      <c r="G243" t="s">
        <v>254</v>
      </c>
      <c r="H243" t="s">
        <v>29</v>
      </c>
      <c r="I243" t="s">
        <v>36</v>
      </c>
      <c r="J243">
        <v>6</v>
      </c>
      <c r="K243">
        <v>151</v>
      </c>
      <c r="L243">
        <v>1</v>
      </c>
      <c r="M243">
        <v>159</v>
      </c>
      <c r="N243">
        <v>169</v>
      </c>
      <c r="O243">
        <v>0</v>
      </c>
      <c r="P243">
        <v>6591</v>
      </c>
      <c r="Q243">
        <v>1.0900000000000001</v>
      </c>
      <c r="R243">
        <v>7197</v>
      </c>
      <c r="S243">
        <v>48</v>
      </c>
      <c r="T243">
        <v>11</v>
      </c>
      <c r="U243">
        <v>14</v>
      </c>
      <c r="V243">
        <v>3</v>
      </c>
      <c r="W243">
        <v>159</v>
      </c>
      <c r="X243">
        <v>13</v>
      </c>
      <c r="Y243">
        <f>SUM(social_media_performance_[[#This Row],[Likes]:[Link_Clicks]])</f>
        <v>235</v>
      </c>
      <c r="Z243" t="str">
        <f>IF(social_media_performance_[[#This Row],[Engagement]]&gt;AVERAGE(Y:Y)*5,"Viral","Normal")</f>
        <v>Normal</v>
      </c>
      <c r="AA243">
        <f t="shared" si="9"/>
        <v>2025</v>
      </c>
      <c r="AB243">
        <f t="shared" si="10"/>
        <v>9</v>
      </c>
      <c r="AC243" t="str">
        <f t="shared" si="11"/>
        <v>Sep</v>
      </c>
    </row>
    <row r="244" spans="1:29" x14ac:dyDescent="0.35">
      <c r="A244" t="s">
        <v>283</v>
      </c>
      <c r="B244" s="1">
        <v>45924</v>
      </c>
      <c r="C244" s="2">
        <v>0.73750000000000004</v>
      </c>
      <c r="D244" t="s">
        <v>38</v>
      </c>
      <c r="E244" t="s">
        <v>39</v>
      </c>
      <c r="F244" t="s">
        <v>27</v>
      </c>
      <c r="G244" t="s">
        <v>254</v>
      </c>
      <c r="H244" t="s">
        <v>29</v>
      </c>
      <c r="I244" t="s">
        <v>29</v>
      </c>
      <c r="J244">
        <v>3</v>
      </c>
      <c r="K244">
        <v>0</v>
      </c>
      <c r="L244">
        <v>1</v>
      </c>
      <c r="M244">
        <v>170</v>
      </c>
      <c r="N244">
        <v>181</v>
      </c>
      <c r="O244">
        <v>0</v>
      </c>
      <c r="P244">
        <v>4235</v>
      </c>
      <c r="Q244">
        <v>1</v>
      </c>
      <c r="R244">
        <v>4235</v>
      </c>
      <c r="S244">
        <v>42</v>
      </c>
      <c r="T244">
        <v>15</v>
      </c>
      <c r="U244">
        <v>18</v>
      </c>
      <c r="V244">
        <v>0</v>
      </c>
      <c r="W244">
        <v>0</v>
      </c>
      <c r="X244">
        <v>1</v>
      </c>
      <c r="Y244">
        <f>SUM(social_media_performance_[[#This Row],[Likes]:[Link_Clicks]])</f>
        <v>75</v>
      </c>
      <c r="Z244" t="str">
        <f>IF(social_media_performance_[[#This Row],[Engagement]]&gt;AVERAGE(Y:Y)*5,"Viral","Normal")</f>
        <v>Normal</v>
      </c>
      <c r="AA244">
        <f t="shared" si="9"/>
        <v>2025</v>
      </c>
      <c r="AB244">
        <f t="shared" si="10"/>
        <v>9</v>
      </c>
      <c r="AC244" t="str">
        <f t="shared" si="11"/>
        <v>Sep</v>
      </c>
    </row>
    <row r="245" spans="1:29" x14ac:dyDescent="0.35">
      <c r="A245" t="s">
        <v>284</v>
      </c>
      <c r="B245" s="1">
        <v>45924</v>
      </c>
      <c r="C245" s="2">
        <v>0.94861111111111107</v>
      </c>
      <c r="D245" t="s">
        <v>35</v>
      </c>
      <c r="E245" t="s">
        <v>26</v>
      </c>
      <c r="F245" t="s">
        <v>27</v>
      </c>
      <c r="G245" t="s">
        <v>254</v>
      </c>
      <c r="H245" t="s">
        <v>29</v>
      </c>
      <c r="I245" t="s">
        <v>29</v>
      </c>
      <c r="J245">
        <v>7</v>
      </c>
      <c r="K245">
        <v>0</v>
      </c>
      <c r="L245">
        <v>1</v>
      </c>
      <c r="M245">
        <v>244</v>
      </c>
      <c r="N245">
        <v>80</v>
      </c>
      <c r="O245">
        <v>0</v>
      </c>
      <c r="P245">
        <v>22433</v>
      </c>
      <c r="Q245">
        <v>1.05</v>
      </c>
      <c r="R245">
        <v>23664</v>
      </c>
      <c r="S245">
        <v>671</v>
      </c>
      <c r="T245">
        <v>77</v>
      </c>
      <c r="U245">
        <v>186</v>
      </c>
      <c r="V245">
        <v>18</v>
      </c>
      <c r="W245">
        <v>0</v>
      </c>
      <c r="X245">
        <v>26</v>
      </c>
      <c r="Y245">
        <f>SUM(social_media_performance_[[#This Row],[Likes]:[Link_Clicks]])</f>
        <v>952</v>
      </c>
      <c r="Z245" t="str">
        <f>IF(social_media_performance_[[#This Row],[Engagement]]&gt;AVERAGE(Y:Y)*5,"Viral","Normal")</f>
        <v>Normal</v>
      </c>
      <c r="AA245">
        <f t="shared" si="9"/>
        <v>2025</v>
      </c>
      <c r="AB245">
        <f t="shared" si="10"/>
        <v>9</v>
      </c>
      <c r="AC245" t="str">
        <f t="shared" si="11"/>
        <v>Sep</v>
      </c>
    </row>
    <row r="246" spans="1:29" x14ac:dyDescent="0.35">
      <c r="A246" t="s">
        <v>285</v>
      </c>
      <c r="B246" s="1">
        <v>45926</v>
      </c>
      <c r="C246" s="2">
        <v>0.4826388888888889</v>
      </c>
      <c r="D246" t="s">
        <v>25</v>
      </c>
      <c r="E246" t="s">
        <v>26</v>
      </c>
      <c r="F246" t="s">
        <v>45</v>
      </c>
      <c r="G246" t="s">
        <v>254</v>
      </c>
      <c r="H246" t="s">
        <v>29</v>
      </c>
      <c r="I246" t="s">
        <v>36</v>
      </c>
      <c r="J246">
        <v>3</v>
      </c>
      <c r="K246">
        <v>15</v>
      </c>
      <c r="L246">
        <v>1</v>
      </c>
      <c r="M246">
        <v>72</v>
      </c>
      <c r="N246">
        <v>136</v>
      </c>
      <c r="O246">
        <v>0</v>
      </c>
      <c r="P246">
        <v>17890</v>
      </c>
      <c r="Q246">
        <v>1.51</v>
      </c>
      <c r="R246">
        <v>27069</v>
      </c>
      <c r="S246">
        <v>1961</v>
      </c>
      <c r="T246">
        <v>264</v>
      </c>
      <c r="U246">
        <v>544</v>
      </c>
      <c r="V246">
        <v>64</v>
      </c>
      <c r="W246">
        <v>514</v>
      </c>
      <c r="X246">
        <v>1</v>
      </c>
      <c r="Y246">
        <f>SUM(social_media_performance_[[#This Row],[Likes]:[Link_Clicks]])</f>
        <v>3347</v>
      </c>
      <c r="Z246" t="str">
        <f>IF(social_media_performance_[[#This Row],[Engagement]]&gt;AVERAGE(Y:Y)*5,"Viral","Normal")</f>
        <v>Normal</v>
      </c>
      <c r="AA246">
        <f t="shared" si="9"/>
        <v>2025</v>
      </c>
      <c r="AB246">
        <f t="shared" si="10"/>
        <v>9</v>
      </c>
      <c r="AC246" t="str">
        <f t="shared" si="11"/>
        <v>Sep</v>
      </c>
    </row>
    <row r="247" spans="1:29" x14ac:dyDescent="0.35">
      <c r="A247" t="s">
        <v>286</v>
      </c>
      <c r="B247" s="1">
        <v>45926</v>
      </c>
      <c r="C247" s="2">
        <v>0.69444444444444442</v>
      </c>
      <c r="D247" t="s">
        <v>38</v>
      </c>
      <c r="E247" t="s">
        <v>26</v>
      </c>
      <c r="F247" t="s">
        <v>45</v>
      </c>
      <c r="G247" t="s">
        <v>254</v>
      </c>
      <c r="H247" t="s">
        <v>36</v>
      </c>
      <c r="I247" t="s">
        <v>29</v>
      </c>
      <c r="J247">
        <v>6</v>
      </c>
      <c r="K247">
        <v>19</v>
      </c>
      <c r="L247">
        <v>1</v>
      </c>
      <c r="M247">
        <v>164</v>
      </c>
      <c r="N247">
        <v>309</v>
      </c>
      <c r="O247">
        <v>197</v>
      </c>
      <c r="P247">
        <v>37054</v>
      </c>
      <c r="Q247">
        <v>1.48</v>
      </c>
      <c r="R247">
        <v>54997</v>
      </c>
      <c r="S247">
        <v>2272</v>
      </c>
      <c r="T247">
        <v>284</v>
      </c>
      <c r="U247">
        <v>677</v>
      </c>
      <c r="V247">
        <v>70</v>
      </c>
      <c r="W247">
        <v>0</v>
      </c>
      <c r="X247">
        <v>147</v>
      </c>
      <c r="Y247">
        <f>SUM(social_media_performance_[[#This Row],[Likes]:[Link_Clicks]])</f>
        <v>3303</v>
      </c>
      <c r="Z247" t="str">
        <f>IF(social_media_performance_[[#This Row],[Engagement]]&gt;AVERAGE(Y:Y)*5,"Viral","Normal")</f>
        <v>Normal</v>
      </c>
      <c r="AA247">
        <f t="shared" si="9"/>
        <v>2025</v>
      </c>
      <c r="AB247">
        <f t="shared" si="10"/>
        <v>9</v>
      </c>
      <c r="AC247" t="str">
        <f t="shared" si="11"/>
        <v>Sep</v>
      </c>
    </row>
    <row r="248" spans="1:29" x14ac:dyDescent="0.35">
      <c r="A248" t="s">
        <v>287</v>
      </c>
      <c r="B248" s="1">
        <v>45928</v>
      </c>
      <c r="C248" s="2">
        <v>0.54791666666666672</v>
      </c>
      <c r="D248" t="s">
        <v>25</v>
      </c>
      <c r="E248" t="s">
        <v>39</v>
      </c>
      <c r="F248" t="s">
        <v>45</v>
      </c>
      <c r="G248" t="s">
        <v>254</v>
      </c>
      <c r="H248" t="s">
        <v>36</v>
      </c>
      <c r="I248" t="s">
        <v>29</v>
      </c>
      <c r="J248">
        <v>3</v>
      </c>
      <c r="K248">
        <v>175</v>
      </c>
      <c r="L248">
        <v>1</v>
      </c>
      <c r="M248">
        <v>109</v>
      </c>
      <c r="N248">
        <v>160</v>
      </c>
      <c r="O248">
        <v>414</v>
      </c>
      <c r="P248">
        <v>7708</v>
      </c>
      <c r="Q248">
        <v>1.5</v>
      </c>
      <c r="R248">
        <v>11597</v>
      </c>
      <c r="S248">
        <v>112</v>
      </c>
      <c r="T248">
        <v>48</v>
      </c>
      <c r="U248">
        <v>54</v>
      </c>
      <c r="V248">
        <v>0</v>
      </c>
      <c r="W248">
        <v>0</v>
      </c>
      <c r="X248">
        <v>5</v>
      </c>
      <c r="Y248">
        <f>SUM(social_media_performance_[[#This Row],[Likes]:[Link_Clicks]])</f>
        <v>214</v>
      </c>
      <c r="Z248" t="str">
        <f>IF(social_media_performance_[[#This Row],[Engagement]]&gt;AVERAGE(Y:Y)*5,"Viral","Normal")</f>
        <v>Normal</v>
      </c>
      <c r="AA248">
        <f t="shared" si="9"/>
        <v>2025</v>
      </c>
      <c r="AB248">
        <f t="shared" si="10"/>
        <v>9</v>
      </c>
      <c r="AC248" t="str">
        <f t="shared" si="11"/>
        <v>Sep</v>
      </c>
    </row>
    <row r="249" spans="1:29" x14ac:dyDescent="0.35">
      <c r="A249" t="s">
        <v>288</v>
      </c>
      <c r="B249" s="1">
        <v>45929</v>
      </c>
      <c r="C249" s="2">
        <v>0.80208333333333337</v>
      </c>
      <c r="D249" t="s">
        <v>35</v>
      </c>
      <c r="E249" t="s">
        <v>48</v>
      </c>
      <c r="F249" t="s">
        <v>27</v>
      </c>
      <c r="G249" t="s">
        <v>254</v>
      </c>
      <c r="H249" t="s">
        <v>36</v>
      </c>
      <c r="I249" t="s">
        <v>36</v>
      </c>
      <c r="J249">
        <v>4</v>
      </c>
      <c r="K249">
        <v>0</v>
      </c>
      <c r="L249">
        <v>1</v>
      </c>
      <c r="M249">
        <v>175</v>
      </c>
      <c r="N249">
        <v>188</v>
      </c>
      <c r="O249">
        <v>235</v>
      </c>
      <c r="P249">
        <v>34996</v>
      </c>
      <c r="Q249">
        <v>1.27</v>
      </c>
      <c r="R249">
        <v>44614</v>
      </c>
      <c r="S249">
        <v>444</v>
      </c>
      <c r="T249">
        <v>103</v>
      </c>
      <c r="U249">
        <v>164</v>
      </c>
      <c r="V249">
        <v>36</v>
      </c>
      <c r="W249">
        <v>843</v>
      </c>
      <c r="X249">
        <v>65</v>
      </c>
      <c r="Y249">
        <f>SUM(social_media_performance_[[#This Row],[Likes]:[Link_Clicks]])</f>
        <v>1590</v>
      </c>
      <c r="Z249" t="str">
        <f>IF(social_media_performance_[[#This Row],[Engagement]]&gt;AVERAGE(Y:Y)*5,"Viral","Normal")</f>
        <v>Normal</v>
      </c>
      <c r="AA249">
        <f t="shared" si="9"/>
        <v>2025</v>
      </c>
      <c r="AB249">
        <f t="shared" si="10"/>
        <v>9</v>
      </c>
      <c r="AC249" t="str">
        <f t="shared" si="11"/>
        <v>Sep</v>
      </c>
    </row>
    <row r="250" spans="1:29" x14ac:dyDescent="0.35">
      <c r="A250" t="s">
        <v>289</v>
      </c>
      <c r="B250" s="1">
        <v>45929</v>
      </c>
      <c r="C250" s="2">
        <v>0.82777777777777772</v>
      </c>
      <c r="D250" t="s">
        <v>35</v>
      </c>
      <c r="E250" t="s">
        <v>39</v>
      </c>
      <c r="F250" t="s">
        <v>33</v>
      </c>
      <c r="G250" t="s">
        <v>254</v>
      </c>
      <c r="H250" t="s">
        <v>29</v>
      </c>
      <c r="I250" t="s">
        <v>29</v>
      </c>
      <c r="J250">
        <v>1</v>
      </c>
      <c r="K250">
        <v>0</v>
      </c>
      <c r="L250">
        <v>6</v>
      </c>
      <c r="M250">
        <v>232</v>
      </c>
      <c r="N250">
        <v>80</v>
      </c>
      <c r="O250">
        <v>0</v>
      </c>
      <c r="P250">
        <v>4942</v>
      </c>
      <c r="Q250">
        <v>1</v>
      </c>
      <c r="R250">
        <v>4942</v>
      </c>
      <c r="S250">
        <v>74</v>
      </c>
      <c r="T250">
        <v>25</v>
      </c>
      <c r="U250">
        <v>36</v>
      </c>
      <c r="V250">
        <v>0</v>
      </c>
      <c r="W250">
        <v>0</v>
      </c>
      <c r="X250">
        <v>9</v>
      </c>
      <c r="Y250">
        <f>SUM(social_media_performance_[[#This Row],[Likes]:[Link_Clicks]])</f>
        <v>135</v>
      </c>
      <c r="Z250" t="str">
        <f>IF(social_media_performance_[[#This Row],[Engagement]]&gt;AVERAGE(Y:Y)*5,"Viral","Normal")</f>
        <v>Normal</v>
      </c>
      <c r="AA250">
        <f t="shared" si="9"/>
        <v>2025</v>
      </c>
      <c r="AB250">
        <f t="shared" si="10"/>
        <v>9</v>
      </c>
      <c r="AC250" t="str">
        <f t="shared" si="11"/>
        <v>Sep</v>
      </c>
    </row>
    <row r="251" spans="1:29" x14ac:dyDescent="0.35">
      <c r="A251" t="s">
        <v>290</v>
      </c>
      <c r="B251" s="1">
        <v>45929</v>
      </c>
      <c r="C251" s="2">
        <v>0.88194444444444442</v>
      </c>
      <c r="D251" t="s">
        <v>35</v>
      </c>
      <c r="E251" t="s">
        <v>48</v>
      </c>
      <c r="F251" t="s">
        <v>42</v>
      </c>
      <c r="G251" t="s">
        <v>254</v>
      </c>
      <c r="H251" t="s">
        <v>29</v>
      </c>
      <c r="I251" t="s">
        <v>29</v>
      </c>
      <c r="J251">
        <v>3</v>
      </c>
      <c r="K251">
        <v>0</v>
      </c>
      <c r="L251">
        <v>1</v>
      </c>
      <c r="M251">
        <v>450</v>
      </c>
      <c r="N251">
        <v>34</v>
      </c>
      <c r="O251">
        <v>0</v>
      </c>
      <c r="P251">
        <v>2808</v>
      </c>
      <c r="Q251">
        <v>1</v>
      </c>
      <c r="R251">
        <v>2808</v>
      </c>
      <c r="S251">
        <v>30</v>
      </c>
      <c r="T251">
        <v>6</v>
      </c>
      <c r="U251">
        <v>8</v>
      </c>
      <c r="V251">
        <v>2</v>
      </c>
      <c r="W251">
        <v>0</v>
      </c>
      <c r="X251">
        <v>2</v>
      </c>
      <c r="Y251">
        <f>SUM(social_media_performance_[[#This Row],[Likes]:[Link_Clicks]])</f>
        <v>46</v>
      </c>
      <c r="Z251" t="str">
        <f>IF(social_media_performance_[[#This Row],[Engagement]]&gt;AVERAGE(Y:Y)*5,"Viral","Normal")</f>
        <v>Normal</v>
      </c>
      <c r="AA251">
        <f t="shared" si="9"/>
        <v>2025</v>
      </c>
      <c r="AB251">
        <f t="shared" si="10"/>
        <v>9</v>
      </c>
      <c r="AC251" t="str">
        <f t="shared" si="11"/>
        <v>Sep</v>
      </c>
    </row>
    <row r="252" spans="1:29" x14ac:dyDescent="0.35">
      <c r="A252" t="s">
        <v>291</v>
      </c>
      <c r="B252" s="1">
        <v>45929</v>
      </c>
      <c r="C252" s="2">
        <v>0.91388888888888886</v>
      </c>
      <c r="D252" t="s">
        <v>35</v>
      </c>
      <c r="E252" t="s">
        <v>26</v>
      </c>
      <c r="F252" t="s">
        <v>45</v>
      </c>
      <c r="G252" t="s">
        <v>254</v>
      </c>
      <c r="H252" t="s">
        <v>29</v>
      </c>
      <c r="I252" t="s">
        <v>29</v>
      </c>
      <c r="J252">
        <v>5</v>
      </c>
      <c r="K252">
        <v>18</v>
      </c>
      <c r="L252">
        <v>1</v>
      </c>
      <c r="M252">
        <v>107</v>
      </c>
      <c r="N252">
        <v>279</v>
      </c>
      <c r="O252">
        <v>0</v>
      </c>
      <c r="P252">
        <v>30610</v>
      </c>
      <c r="Q252">
        <v>1.1599999999999999</v>
      </c>
      <c r="R252">
        <v>35531</v>
      </c>
      <c r="S252">
        <v>3022</v>
      </c>
      <c r="T252">
        <v>450</v>
      </c>
      <c r="U252">
        <v>730</v>
      </c>
      <c r="V252">
        <v>83</v>
      </c>
      <c r="W252">
        <v>0</v>
      </c>
      <c r="X252">
        <v>9</v>
      </c>
      <c r="Y252">
        <f>SUM(social_media_performance_[[#This Row],[Likes]:[Link_Clicks]])</f>
        <v>4285</v>
      </c>
      <c r="Z252" t="str">
        <f>IF(social_media_performance_[[#This Row],[Engagement]]&gt;AVERAGE(Y:Y)*5,"Viral","Normal")</f>
        <v>Normal</v>
      </c>
      <c r="AA252">
        <f t="shared" si="9"/>
        <v>2025</v>
      </c>
      <c r="AB252">
        <f t="shared" si="10"/>
        <v>9</v>
      </c>
      <c r="AC252" t="str">
        <f t="shared" si="11"/>
        <v>Sep</v>
      </c>
    </row>
    <row r="253" spans="1:29" x14ac:dyDescent="0.35">
      <c r="A253" t="s">
        <v>292</v>
      </c>
      <c r="B253" s="1">
        <v>45931</v>
      </c>
      <c r="C253" s="2">
        <v>0.84513888888888888</v>
      </c>
      <c r="D253" t="s">
        <v>35</v>
      </c>
      <c r="E253" t="s">
        <v>26</v>
      </c>
      <c r="F253" t="s">
        <v>45</v>
      </c>
      <c r="G253" t="s">
        <v>293</v>
      </c>
      <c r="H253" t="s">
        <v>36</v>
      </c>
      <c r="I253" t="s">
        <v>29</v>
      </c>
      <c r="J253">
        <v>4</v>
      </c>
      <c r="K253">
        <v>41</v>
      </c>
      <c r="L253">
        <v>1</v>
      </c>
      <c r="M253">
        <v>181</v>
      </c>
      <c r="N253">
        <v>255</v>
      </c>
      <c r="O253">
        <v>178</v>
      </c>
      <c r="P253">
        <v>32321</v>
      </c>
      <c r="Q253">
        <v>1.46</v>
      </c>
      <c r="R253">
        <v>47287</v>
      </c>
      <c r="S253">
        <v>3973</v>
      </c>
      <c r="T253">
        <v>513</v>
      </c>
      <c r="U253">
        <v>922</v>
      </c>
      <c r="V253">
        <v>119</v>
      </c>
      <c r="W253">
        <v>0</v>
      </c>
      <c r="X253">
        <v>88</v>
      </c>
      <c r="Y253">
        <f>SUM(social_media_performance_[[#This Row],[Likes]:[Link_Clicks]])</f>
        <v>5527</v>
      </c>
      <c r="Z253" t="str">
        <f>IF(social_media_performance_[[#This Row],[Engagement]]&gt;AVERAGE(Y:Y)*5,"Viral","Normal")</f>
        <v>Normal</v>
      </c>
      <c r="AA253">
        <f t="shared" si="9"/>
        <v>2025</v>
      </c>
      <c r="AB253">
        <f t="shared" si="10"/>
        <v>10</v>
      </c>
      <c r="AC253" t="str">
        <f t="shared" si="11"/>
        <v>Sep</v>
      </c>
    </row>
    <row r="254" spans="1:29" x14ac:dyDescent="0.35">
      <c r="A254" t="s">
        <v>294</v>
      </c>
      <c r="B254" s="1">
        <v>45933</v>
      </c>
      <c r="C254" s="2">
        <v>0.46597222222222223</v>
      </c>
      <c r="D254" t="s">
        <v>25</v>
      </c>
      <c r="E254" t="s">
        <v>32</v>
      </c>
      <c r="F254" t="s">
        <v>45</v>
      </c>
      <c r="G254" t="s">
        <v>293</v>
      </c>
      <c r="H254" t="s">
        <v>29</v>
      </c>
      <c r="I254" t="s">
        <v>29</v>
      </c>
      <c r="J254">
        <v>5</v>
      </c>
      <c r="K254">
        <v>77</v>
      </c>
      <c r="L254">
        <v>1</v>
      </c>
      <c r="M254">
        <v>186</v>
      </c>
      <c r="N254">
        <v>242</v>
      </c>
      <c r="O254">
        <v>0</v>
      </c>
      <c r="P254">
        <v>7359</v>
      </c>
      <c r="Q254">
        <v>1.47</v>
      </c>
      <c r="R254">
        <v>10844</v>
      </c>
      <c r="S254">
        <v>273</v>
      </c>
      <c r="T254">
        <v>49</v>
      </c>
      <c r="U254">
        <v>57</v>
      </c>
      <c r="V254">
        <v>31</v>
      </c>
      <c r="W254">
        <v>0</v>
      </c>
      <c r="X254">
        <v>17</v>
      </c>
      <c r="Y254">
        <f>SUM(social_media_performance_[[#This Row],[Likes]:[Link_Clicks]])</f>
        <v>410</v>
      </c>
      <c r="Z254" t="str">
        <f>IF(social_media_performance_[[#This Row],[Engagement]]&gt;AVERAGE(Y:Y)*5,"Viral","Normal")</f>
        <v>Normal</v>
      </c>
      <c r="AA254">
        <f t="shared" si="9"/>
        <v>2025</v>
      </c>
      <c r="AB254">
        <f t="shared" si="10"/>
        <v>10</v>
      </c>
      <c r="AC254" t="str">
        <f t="shared" si="11"/>
        <v>Oct</v>
      </c>
    </row>
    <row r="255" spans="1:29" x14ac:dyDescent="0.35">
      <c r="A255" t="s">
        <v>295</v>
      </c>
      <c r="B255" s="1">
        <v>45933</v>
      </c>
      <c r="C255" s="2">
        <v>0.52430555555555558</v>
      </c>
      <c r="D255" t="s">
        <v>25</v>
      </c>
      <c r="E255" t="s">
        <v>32</v>
      </c>
      <c r="F255" t="s">
        <v>45</v>
      </c>
      <c r="G255" t="s">
        <v>293</v>
      </c>
      <c r="H255" t="s">
        <v>36</v>
      </c>
      <c r="I255" t="s">
        <v>29</v>
      </c>
      <c r="J255">
        <v>14</v>
      </c>
      <c r="K255">
        <v>21</v>
      </c>
      <c r="L255">
        <v>1</v>
      </c>
      <c r="M255">
        <v>141</v>
      </c>
      <c r="N255">
        <v>119</v>
      </c>
      <c r="O255">
        <v>371</v>
      </c>
      <c r="P255">
        <v>15379</v>
      </c>
      <c r="Q255">
        <v>1.32</v>
      </c>
      <c r="R255">
        <v>20226</v>
      </c>
      <c r="S255">
        <v>313</v>
      </c>
      <c r="T255">
        <v>54</v>
      </c>
      <c r="U255">
        <v>70</v>
      </c>
      <c r="V255">
        <v>39</v>
      </c>
      <c r="W255">
        <v>0</v>
      </c>
      <c r="X255">
        <v>12</v>
      </c>
      <c r="Y255">
        <f>SUM(social_media_performance_[[#This Row],[Likes]:[Link_Clicks]])</f>
        <v>476</v>
      </c>
      <c r="Z255" t="str">
        <f>IF(social_media_performance_[[#This Row],[Engagement]]&gt;AVERAGE(Y:Y)*5,"Viral","Normal")</f>
        <v>Normal</v>
      </c>
      <c r="AA255">
        <f t="shared" si="9"/>
        <v>2025</v>
      </c>
      <c r="AB255">
        <f t="shared" si="10"/>
        <v>10</v>
      </c>
      <c r="AC255" t="str">
        <f t="shared" si="11"/>
        <v>Oct</v>
      </c>
    </row>
    <row r="256" spans="1:29" x14ac:dyDescent="0.35">
      <c r="A256" t="s">
        <v>296</v>
      </c>
      <c r="B256" s="1">
        <v>45939</v>
      </c>
      <c r="C256" s="2">
        <v>0.44305555555555554</v>
      </c>
      <c r="D256" t="s">
        <v>31</v>
      </c>
      <c r="E256" t="s">
        <v>32</v>
      </c>
      <c r="F256" t="s">
        <v>33</v>
      </c>
      <c r="G256" t="s">
        <v>293</v>
      </c>
      <c r="H256" t="s">
        <v>29</v>
      </c>
      <c r="I256" t="s">
        <v>36</v>
      </c>
      <c r="J256">
        <v>5</v>
      </c>
      <c r="K256">
        <v>0</v>
      </c>
      <c r="L256">
        <v>5</v>
      </c>
      <c r="M256">
        <v>279</v>
      </c>
      <c r="N256">
        <v>83</v>
      </c>
      <c r="O256">
        <v>0</v>
      </c>
      <c r="P256">
        <v>10430</v>
      </c>
      <c r="Q256">
        <v>1</v>
      </c>
      <c r="R256">
        <v>10430</v>
      </c>
      <c r="S256">
        <v>448</v>
      </c>
      <c r="T256">
        <v>89</v>
      </c>
      <c r="U256">
        <v>109</v>
      </c>
      <c r="V256">
        <v>49</v>
      </c>
      <c r="W256">
        <v>226</v>
      </c>
      <c r="X256">
        <v>14</v>
      </c>
      <c r="Y256">
        <f>SUM(social_media_performance_[[#This Row],[Likes]:[Link_Clicks]])</f>
        <v>921</v>
      </c>
      <c r="Z256" t="str">
        <f>IF(social_media_performance_[[#This Row],[Engagement]]&gt;AVERAGE(Y:Y)*5,"Viral","Normal")</f>
        <v>Normal</v>
      </c>
      <c r="AA256">
        <f t="shared" si="9"/>
        <v>2025</v>
      </c>
      <c r="AB256">
        <f t="shared" si="10"/>
        <v>10</v>
      </c>
      <c r="AC256" t="str">
        <f t="shared" si="11"/>
        <v>Oct</v>
      </c>
    </row>
    <row r="257" spans="1:29" x14ac:dyDescent="0.35">
      <c r="A257" t="s">
        <v>297</v>
      </c>
      <c r="B257" s="1">
        <v>45939</v>
      </c>
      <c r="C257" s="2">
        <v>0.65277777777777779</v>
      </c>
      <c r="D257" t="s">
        <v>38</v>
      </c>
      <c r="E257" t="s">
        <v>32</v>
      </c>
      <c r="F257" t="s">
        <v>27</v>
      </c>
      <c r="G257" t="s">
        <v>293</v>
      </c>
      <c r="H257" t="s">
        <v>29</v>
      </c>
      <c r="I257" t="s">
        <v>29</v>
      </c>
      <c r="J257">
        <v>9</v>
      </c>
      <c r="K257">
        <v>0</v>
      </c>
      <c r="L257">
        <v>1</v>
      </c>
      <c r="M257">
        <v>233</v>
      </c>
      <c r="N257">
        <v>115</v>
      </c>
      <c r="O257">
        <v>0</v>
      </c>
      <c r="P257">
        <v>6929</v>
      </c>
      <c r="Q257">
        <v>1.1200000000000001</v>
      </c>
      <c r="R257">
        <v>7788</v>
      </c>
      <c r="S257">
        <v>351</v>
      </c>
      <c r="T257">
        <v>63</v>
      </c>
      <c r="U257">
        <v>94</v>
      </c>
      <c r="V257">
        <v>45</v>
      </c>
      <c r="W257">
        <v>0</v>
      </c>
      <c r="X257">
        <v>1</v>
      </c>
      <c r="Y257">
        <f>SUM(social_media_performance_[[#This Row],[Likes]:[Link_Clicks]])</f>
        <v>553</v>
      </c>
      <c r="Z257" t="str">
        <f>IF(social_media_performance_[[#This Row],[Engagement]]&gt;AVERAGE(Y:Y)*5,"Viral","Normal")</f>
        <v>Normal</v>
      </c>
      <c r="AA257">
        <f t="shared" si="9"/>
        <v>2025</v>
      </c>
      <c r="AB257">
        <f t="shared" si="10"/>
        <v>10</v>
      </c>
      <c r="AC257" t="str">
        <f t="shared" si="11"/>
        <v>Oct</v>
      </c>
    </row>
    <row r="258" spans="1:29" x14ac:dyDescent="0.35">
      <c r="A258" t="s">
        <v>298</v>
      </c>
      <c r="B258" s="1">
        <v>45939</v>
      </c>
      <c r="C258" s="2">
        <v>0.65763888888888888</v>
      </c>
      <c r="D258" t="s">
        <v>38</v>
      </c>
      <c r="E258" t="s">
        <v>39</v>
      </c>
      <c r="F258" t="s">
        <v>45</v>
      </c>
      <c r="G258" t="s">
        <v>293</v>
      </c>
      <c r="H258" t="s">
        <v>29</v>
      </c>
      <c r="I258" t="s">
        <v>36</v>
      </c>
      <c r="J258">
        <v>1</v>
      </c>
      <c r="K258">
        <v>43</v>
      </c>
      <c r="L258">
        <v>1</v>
      </c>
      <c r="M258">
        <v>95</v>
      </c>
      <c r="N258">
        <v>230</v>
      </c>
      <c r="O258">
        <v>0</v>
      </c>
      <c r="P258">
        <v>10492</v>
      </c>
      <c r="Q258">
        <v>1.1200000000000001</v>
      </c>
      <c r="R258">
        <v>11788</v>
      </c>
      <c r="S258">
        <v>237</v>
      </c>
      <c r="T258">
        <v>84</v>
      </c>
      <c r="U258">
        <v>110</v>
      </c>
      <c r="V258">
        <v>0</v>
      </c>
      <c r="W258">
        <v>317</v>
      </c>
      <c r="X258">
        <v>0</v>
      </c>
      <c r="Y258">
        <f>SUM(social_media_performance_[[#This Row],[Likes]:[Link_Clicks]])</f>
        <v>748</v>
      </c>
      <c r="Z258" t="str">
        <f>IF(social_media_performance_[[#This Row],[Engagement]]&gt;AVERAGE(Y:Y)*5,"Viral","Normal")</f>
        <v>Normal</v>
      </c>
      <c r="AA258">
        <f t="shared" ref="AA258:AA321" si="12">YEAR(B:B)</f>
        <v>2025</v>
      </c>
      <c r="AB258">
        <f t="shared" ref="AB258:AB321" si="13">MONTH(B:B)</f>
        <v>10</v>
      </c>
      <c r="AC258" t="str">
        <f t="shared" ref="AC258:AC321" si="14">TEXT(B257,"MMM")</f>
        <v>Oct</v>
      </c>
    </row>
    <row r="259" spans="1:29" x14ac:dyDescent="0.35">
      <c r="A259" t="s">
        <v>299</v>
      </c>
      <c r="B259" s="1">
        <v>45941</v>
      </c>
      <c r="C259" s="2">
        <v>0.62847222222222221</v>
      </c>
      <c r="D259" t="s">
        <v>38</v>
      </c>
      <c r="E259" t="s">
        <v>48</v>
      </c>
      <c r="F259" t="s">
        <v>42</v>
      </c>
      <c r="G259" t="s">
        <v>293</v>
      </c>
      <c r="H259" t="s">
        <v>29</v>
      </c>
      <c r="I259" t="s">
        <v>29</v>
      </c>
      <c r="J259">
        <v>2</v>
      </c>
      <c r="K259">
        <v>0</v>
      </c>
      <c r="L259">
        <v>1</v>
      </c>
      <c r="M259">
        <v>215</v>
      </c>
      <c r="N259">
        <v>46</v>
      </c>
      <c r="O259">
        <v>0</v>
      </c>
      <c r="P259">
        <v>9502</v>
      </c>
      <c r="Q259">
        <v>1.1000000000000001</v>
      </c>
      <c r="R259">
        <v>10429</v>
      </c>
      <c r="S259">
        <v>85</v>
      </c>
      <c r="T259">
        <v>23</v>
      </c>
      <c r="U259">
        <v>25</v>
      </c>
      <c r="V259">
        <v>7</v>
      </c>
      <c r="W259">
        <v>0</v>
      </c>
      <c r="X259">
        <v>3</v>
      </c>
      <c r="Y259">
        <f>SUM(social_media_performance_[[#This Row],[Likes]:[Link_Clicks]])</f>
        <v>140</v>
      </c>
      <c r="Z259" t="str">
        <f>IF(social_media_performance_[[#This Row],[Engagement]]&gt;AVERAGE(Y:Y)*5,"Viral","Normal")</f>
        <v>Normal</v>
      </c>
      <c r="AA259">
        <f t="shared" si="12"/>
        <v>2025</v>
      </c>
      <c r="AB259">
        <f t="shared" si="13"/>
        <v>10</v>
      </c>
      <c r="AC259" t="str">
        <f t="shared" si="14"/>
        <v>Oct</v>
      </c>
    </row>
    <row r="260" spans="1:29" x14ac:dyDescent="0.35">
      <c r="A260" t="s">
        <v>300</v>
      </c>
      <c r="B260" s="1">
        <v>45942</v>
      </c>
      <c r="C260" s="2">
        <v>0.95277777777777772</v>
      </c>
      <c r="D260" t="s">
        <v>35</v>
      </c>
      <c r="E260" t="s">
        <v>32</v>
      </c>
      <c r="F260" t="s">
        <v>27</v>
      </c>
      <c r="G260" t="s">
        <v>293</v>
      </c>
      <c r="H260" t="s">
        <v>29</v>
      </c>
      <c r="I260" t="s">
        <v>29</v>
      </c>
      <c r="J260">
        <v>13</v>
      </c>
      <c r="K260">
        <v>0</v>
      </c>
      <c r="L260">
        <v>1</v>
      </c>
      <c r="M260">
        <v>215</v>
      </c>
      <c r="N260">
        <v>86</v>
      </c>
      <c r="O260">
        <v>0</v>
      </c>
      <c r="P260">
        <v>16751</v>
      </c>
      <c r="Q260">
        <v>1.33</v>
      </c>
      <c r="R260">
        <v>22331</v>
      </c>
      <c r="S260">
        <v>722</v>
      </c>
      <c r="T260">
        <v>132</v>
      </c>
      <c r="U260">
        <v>187</v>
      </c>
      <c r="V260">
        <v>110</v>
      </c>
      <c r="W260">
        <v>0</v>
      </c>
      <c r="X260">
        <v>11</v>
      </c>
      <c r="Y260">
        <f>SUM(social_media_performance_[[#This Row],[Likes]:[Link_Clicks]])</f>
        <v>1151</v>
      </c>
      <c r="Z260" t="str">
        <f>IF(social_media_performance_[[#This Row],[Engagement]]&gt;AVERAGE(Y:Y)*5,"Viral","Normal")</f>
        <v>Normal</v>
      </c>
      <c r="AA260">
        <f t="shared" si="12"/>
        <v>2025</v>
      </c>
      <c r="AB260">
        <f t="shared" si="13"/>
        <v>10</v>
      </c>
      <c r="AC260" t="str">
        <f t="shared" si="14"/>
        <v>Oct</v>
      </c>
    </row>
    <row r="261" spans="1:29" x14ac:dyDescent="0.35">
      <c r="A261" t="s">
        <v>301</v>
      </c>
      <c r="B261" s="1">
        <v>45943</v>
      </c>
      <c r="C261" s="2">
        <v>0.88263888888888886</v>
      </c>
      <c r="D261" t="s">
        <v>35</v>
      </c>
      <c r="E261" t="s">
        <v>39</v>
      </c>
      <c r="F261" t="s">
        <v>45</v>
      </c>
      <c r="G261" t="s">
        <v>293</v>
      </c>
      <c r="H261" t="s">
        <v>29</v>
      </c>
      <c r="I261" t="s">
        <v>36</v>
      </c>
      <c r="J261">
        <v>2</v>
      </c>
      <c r="K261">
        <v>88</v>
      </c>
      <c r="L261">
        <v>1</v>
      </c>
      <c r="M261">
        <v>128</v>
      </c>
      <c r="N261">
        <v>159</v>
      </c>
      <c r="O261">
        <v>0</v>
      </c>
      <c r="P261">
        <v>7726</v>
      </c>
      <c r="Q261">
        <v>1.1000000000000001</v>
      </c>
      <c r="R261">
        <v>8475</v>
      </c>
      <c r="S261">
        <v>162</v>
      </c>
      <c r="T261">
        <v>64</v>
      </c>
      <c r="U261">
        <v>66</v>
      </c>
      <c r="V261">
        <v>0</v>
      </c>
      <c r="W261">
        <v>150</v>
      </c>
      <c r="X261">
        <v>11</v>
      </c>
      <c r="Y261">
        <f>SUM(social_media_performance_[[#This Row],[Likes]:[Link_Clicks]])</f>
        <v>442</v>
      </c>
      <c r="Z261" t="str">
        <f>IF(social_media_performance_[[#This Row],[Engagement]]&gt;AVERAGE(Y:Y)*5,"Viral","Normal")</f>
        <v>Normal</v>
      </c>
      <c r="AA261">
        <f t="shared" si="12"/>
        <v>2025</v>
      </c>
      <c r="AB261">
        <f t="shared" si="13"/>
        <v>10</v>
      </c>
      <c r="AC261" t="str">
        <f t="shared" si="14"/>
        <v>Oct</v>
      </c>
    </row>
    <row r="262" spans="1:29" x14ac:dyDescent="0.35">
      <c r="A262" t="s">
        <v>302</v>
      </c>
      <c r="B262" s="1">
        <v>45945</v>
      </c>
      <c r="C262" s="2">
        <v>0.72291666666666665</v>
      </c>
      <c r="D262" t="s">
        <v>38</v>
      </c>
      <c r="E262" t="s">
        <v>26</v>
      </c>
      <c r="F262" t="s">
        <v>45</v>
      </c>
      <c r="G262" t="s">
        <v>293</v>
      </c>
      <c r="H262" t="s">
        <v>29</v>
      </c>
      <c r="I262" t="s">
        <v>36</v>
      </c>
      <c r="J262">
        <v>4</v>
      </c>
      <c r="K262">
        <v>59</v>
      </c>
      <c r="L262">
        <v>1</v>
      </c>
      <c r="M262">
        <v>111</v>
      </c>
      <c r="N262">
        <v>268</v>
      </c>
      <c r="O262">
        <v>0</v>
      </c>
      <c r="P262">
        <v>21234</v>
      </c>
      <c r="Q262">
        <v>1.24</v>
      </c>
      <c r="R262">
        <v>26231</v>
      </c>
      <c r="S262">
        <v>2464</v>
      </c>
      <c r="T262">
        <v>415</v>
      </c>
      <c r="U262">
        <v>740</v>
      </c>
      <c r="V262">
        <v>84</v>
      </c>
      <c r="W262">
        <v>610</v>
      </c>
      <c r="X262">
        <v>21</v>
      </c>
      <c r="Y262">
        <f>SUM(social_media_performance_[[#This Row],[Likes]:[Link_Clicks]])</f>
        <v>4313</v>
      </c>
      <c r="Z262" t="str">
        <f>IF(social_media_performance_[[#This Row],[Engagement]]&gt;AVERAGE(Y:Y)*5,"Viral","Normal")</f>
        <v>Normal</v>
      </c>
      <c r="AA262">
        <f t="shared" si="12"/>
        <v>2025</v>
      </c>
      <c r="AB262">
        <f t="shared" si="13"/>
        <v>10</v>
      </c>
      <c r="AC262" t="str">
        <f t="shared" si="14"/>
        <v>Oct</v>
      </c>
    </row>
    <row r="263" spans="1:29" x14ac:dyDescent="0.35">
      <c r="A263" t="s">
        <v>303</v>
      </c>
      <c r="B263" s="1">
        <v>45947</v>
      </c>
      <c r="C263" s="2">
        <v>0.73263888888888884</v>
      </c>
      <c r="D263" t="s">
        <v>38</v>
      </c>
      <c r="E263" t="s">
        <v>48</v>
      </c>
      <c r="F263" t="s">
        <v>27</v>
      </c>
      <c r="G263" t="s">
        <v>293</v>
      </c>
      <c r="H263" t="s">
        <v>29</v>
      </c>
      <c r="I263" t="s">
        <v>29</v>
      </c>
      <c r="J263">
        <v>2</v>
      </c>
      <c r="K263">
        <v>0</v>
      </c>
      <c r="L263">
        <v>1</v>
      </c>
      <c r="M263">
        <v>238</v>
      </c>
      <c r="N263">
        <v>167</v>
      </c>
      <c r="O263">
        <v>0</v>
      </c>
      <c r="P263">
        <v>6901</v>
      </c>
      <c r="Q263">
        <v>1.1399999999999999</v>
      </c>
      <c r="R263">
        <v>7850</v>
      </c>
      <c r="S263">
        <v>103</v>
      </c>
      <c r="T263">
        <v>25</v>
      </c>
      <c r="U263">
        <v>40</v>
      </c>
      <c r="V263">
        <v>9</v>
      </c>
      <c r="W263">
        <v>0</v>
      </c>
      <c r="X263">
        <v>23</v>
      </c>
      <c r="Y263">
        <f>SUM(social_media_performance_[[#This Row],[Likes]:[Link_Clicks]])</f>
        <v>177</v>
      </c>
      <c r="Z263" t="str">
        <f>IF(social_media_performance_[[#This Row],[Engagement]]&gt;AVERAGE(Y:Y)*5,"Viral","Normal")</f>
        <v>Normal</v>
      </c>
      <c r="AA263">
        <f t="shared" si="12"/>
        <v>2025</v>
      </c>
      <c r="AB263">
        <f t="shared" si="13"/>
        <v>10</v>
      </c>
      <c r="AC263" t="str">
        <f t="shared" si="14"/>
        <v>Oct</v>
      </c>
    </row>
    <row r="264" spans="1:29" x14ac:dyDescent="0.35">
      <c r="A264" t="s">
        <v>304</v>
      </c>
      <c r="B264" s="1">
        <v>45948</v>
      </c>
      <c r="C264" s="2">
        <v>0.64583333333333337</v>
      </c>
      <c r="D264" t="s">
        <v>38</v>
      </c>
      <c r="E264" t="s">
        <v>39</v>
      </c>
      <c r="F264" t="s">
        <v>33</v>
      </c>
      <c r="G264" t="s">
        <v>293</v>
      </c>
      <c r="H264" t="s">
        <v>29</v>
      </c>
      <c r="I264" t="s">
        <v>36</v>
      </c>
      <c r="J264">
        <v>3</v>
      </c>
      <c r="K264">
        <v>0</v>
      </c>
      <c r="L264">
        <v>4</v>
      </c>
      <c r="M264">
        <v>148</v>
      </c>
      <c r="N264">
        <v>200</v>
      </c>
      <c r="O264">
        <v>0</v>
      </c>
      <c r="P264">
        <v>3893</v>
      </c>
      <c r="Q264">
        <v>1.3</v>
      </c>
      <c r="R264">
        <v>5063</v>
      </c>
      <c r="S264">
        <v>58</v>
      </c>
      <c r="T264">
        <v>25</v>
      </c>
      <c r="U264">
        <v>24</v>
      </c>
      <c r="V264">
        <v>0</v>
      </c>
      <c r="W264">
        <v>113</v>
      </c>
      <c r="X264">
        <v>3</v>
      </c>
      <c r="Y264">
        <f>SUM(social_media_performance_[[#This Row],[Likes]:[Link_Clicks]])</f>
        <v>220</v>
      </c>
      <c r="Z264" t="str">
        <f>IF(social_media_performance_[[#This Row],[Engagement]]&gt;AVERAGE(Y:Y)*5,"Viral","Normal")</f>
        <v>Normal</v>
      </c>
      <c r="AA264">
        <f t="shared" si="12"/>
        <v>2025</v>
      </c>
      <c r="AB264">
        <f t="shared" si="13"/>
        <v>10</v>
      </c>
      <c r="AC264" t="str">
        <f t="shared" si="14"/>
        <v>Oct</v>
      </c>
    </row>
    <row r="265" spans="1:29" x14ac:dyDescent="0.35">
      <c r="A265" t="s">
        <v>305</v>
      </c>
      <c r="B265" s="1">
        <v>45949</v>
      </c>
      <c r="C265" s="2">
        <v>0.69791666666666663</v>
      </c>
      <c r="D265" t="s">
        <v>38</v>
      </c>
      <c r="E265" t="s">
        <v>32</v>
      </c>
      <c r="F265" t="s">
        <v>42</v>
      </c>
      <c r="G265" t="s">
        <v>293</v>
      </c>
      <c r="H265" t="s">
        <v>29</v>
      </c>
      <c r="I265" t="s">
        <v>36</v>
      </c>
      <c r="J265">
        <v>12</v>
      </c>
      <c r="K265">
        <v>0</v>
      </c>
      <c r="L265">
        <v>1</v>
      </c>
      <c r="M265">
        <v>345</v>
      </c>
      <c r="N265">
        <v>58</v>
      </c>
      <c r="O265">
        <v>0</v>
      </c>
      <c r="P265">
        <v>9102</v>
      </c>
      <c r="Q265">
        <v>1.1100000000000001</v>
      </c>
      <c r="R265">
        <v>10124</v>
      </c>
      <c r="S265">
        <v>274</v>
      </c>
      <c r="T265">
        <v>58</v>
      </c>
      <c r="U265">
        <v>71</v>
      </c>
      <c r="V265">
        <v>32</v>
      </c>
      <c r="W265">
        <v>122</v>
      </c>
      <c r="X265">
        <v>16</v>
      </c>
      <c r="Y265">
        <f>SUM(social_media_performance_[[#This Row],[Likes]:[Link_Clicks]])</f>
        <v>557</v>
      </c>
      <c r="Z265" t="str">
        <f>IF(social_media_performance_[[#This Row],[Engagement]]&gt;AVERAGE(Y:Y)*5,"Viral","Normal")</f>
        <v>Normal</v>
      </c>
      <c r="AA265">
        <f t="shared" si="12"/>
        <v>2025</v>
      </c>
      <c r="AB265">
        <f t="shared" si="13"/>
        <v>10</v>
      </c>
      <c r="AC265" t="str">
        <f t="shared" si="14"/>
        <v>Oct</v>
      </c>
    </row>
    <row r="266" spans="1:29" x14ac:dyDescent="0.35">
      <c r="A266" t="s">
        <v>306</v>
      </c>
      <c r="B266" s="1">
        <v>45950</v>
      </c>
      <c r="C266" s="2">
        <v>0.55902777777777779</v>
      </c>
      <c r="D266" t="s">
        <v>25</v>
      </c>
      <c r="E266" t="s">
        <v>39</v>
      </c>
      <c r="F266" t="s">
        <v>42</v>
      </c>
      <c r="G266" t="s">
        <v>293</v>
      </c>
      <c r="H266" t="s">
        <v>36</v>
      </c>
      <c r="I266" t="s">
        <v>36</v>
      </c>
      <c r="J266">
        <v>4</v>
      </c>
      <c r="K266">
        <v>0</v>
      </c>
      <c r="L266">
        <v>1</v>
      </c>
      <c r="M266">
        <v>384</v>
      </c>
      <c r="N266">
        <v>116</v>
      </c>
      <c r="O266">
        <v>309</v>
      </c>
      <c r="P266">
        <v>3350</v>
      </c>
      <c r="Q266">
        <v>1.41</v>
      </c>
      <c r="R266">
        <v>4715</v>
      </c>
      <c r="S266">
        <v>116</v>
      </c>
      <c r="T266">
        <v>35</v>
      </c>
      <c r="U266">
        <v>54</v>
      </c>
      <c r="V266">
        <v>0</v>
      </c>
      <c r="W266">
        <v>61</v>
      </c>
      <c r="X266">
        <v>5</v>
      </c>
      <c r="Y266">
        <f>SUM(social_media_performance_[[#This Row],[Likes]:[Link_Clicks]])</f>
        <v>266</v>
      </c>
      <c r="Z266" t="str">
        <f>IF(social_media_performance_[[#This Row],[Engagement]]&gt;AVERAGE(Y:Y)*5,"Viral","Normal")</f>
        <v>Normal</v>
      </c>
      <c r="AA266">
        <f t="shared" si="12"/>
        <v>2025</v>
      </c>
      <c r="AB266">
        <f t="shared" si="13"/>
        <v>10</v>
      </c>
      <c r="AC266" t="str">
        <f t="shared" si="14"/>
        <v>Oct</v>
      </c>
    </row>
    <row r="267" spans="1:29" x14ac:dyDescent="0.35">
      <c r="A267" t="s">
        <v>307</v>
      </c>
      <c r="B267" s="1">
        <v>45950</v>
      </c>
      <c r="C267" s="2">
        <v>0.74930555555555556</v>
      </c>
      <c r="D267" t="s">
        <v>38</v>
      </c>
      <c r="E267" t="s">
        <v>32</v>
      </c>
      <c r="F267" t="s">
        <v>33</v>
      </c>
      <c r="G267" t="s">
        <v>293</v>
      </c>
      <c r="H267" t="s">
        <v>29</v>
      </c>
      <c r="I267" t="s">
        <v>29</v>
      </c>
      <c r="J267">
        <v>6</v>
      </c>
      <c r="K267">
        <v>0</v>
      </c>
      <c r="L267">
        <v>9</v>
      </c>
      <c r="M267">
        <v>240</v>
      </c>
      <c r="N267">
        <v>88</v>
      </c>
      <c r="O267">
        <v>0</v>
      </c>
      <c r="P267">
        <v>8441</v>
      </c>
      <c r="Q267">
        <v>1</v>
      </c>
      <c r="R267">
        <v>8441</v>
      </c>
      <c r="S267">
        <v>286</v>
      </c>
      <c r="T267">
        <v>47</v>
      </c>
      <c r="U267">
        <v>64</v>
      </c>
      <c r="V267">
        <v>34</v>
      </c>
      <c r="W267">
        <v>0</v>
      </c>
      <c r="X267">
        <v>24</v>
      </c>
      <c r="Y267">
        <f>SUM(social_media_performance_[[#This Row],[Likes]:[Link_Clicks]])</f>
        <v>431</v>
      </c>
      <c r="Z267" t="str">
        <f>IF(social_media_performance_[[#This Row],[Engagement]]&gt;AVERAGE(Y:Y)*5,"Viral","Normal")</f>
        <v>Normal</v>
      </c>
      <c r="AA267">
        <f t="shared" si="12"/>
        <v>2025</v>
      </c>
      <c r="AB267">
        <f t="shared" si="13"/>
        <v>10</v>
      </c>
      <c r="AC267" t="str">
        <f t="shared" si="14"/>
        <v>Oct</v>
      </c>
    </row>
    <row r="268" spans="1:29" x14ac:dyDescent="0.35">
      <c r="A268" t="s">
        <v>308</v>
      </c>
      <c r="B268" s="1">
        <v>45951</v>
      </c>
      <c r="C268" s="2">
        <v>0.57013888888888886</v>
      </c>
      <c r="D268" t="s">
        <v>25</v>
      </c>
      <c r="E268" t="s">
        <v>39</v>
      </c>
      <c r="F268" t="s">
        <v>45</v>
      </c>
      <c r="G268" t="s">
        <v>293</v>
      </c>
      <c r="H268" t="s">
        <v>29</v>
      </c>
      <c r="I268" t="s">
        <v>29</v>
      </c>
      <c r="J268">
        <v>4</v>
      </c>
      <c r="K268">
        <v>56</v>
      </c>
      <c r="L268">
        <v>1</v>
      </c>
      <c r="M268">
        <v>187</v>
      </c>
      <c r="N268">
        <v>162</v>
      </c>
      <c r="O268">
        <v>0</v>
      </c>
      <c r="P268">
        <v>4995</v>
      </c>
      <c r="Q268">
        <v>1.1200000000000001</v>
      </c>
      <c r="R268">
        <v>5615</v>
      </c>
      <c r="S268">
        <v>85</v>
      </c>
      <c r="T268">
        <v>33</v>
      </c>
      <c r="U268">
        <v>39</v>
      </c>
      <c r="V268">
        <v>0</v>
      </c>
      <c r="W268">
        <v>0</v>
      </c>
      <c r="X268">
        <v>4</v>
      </c>
      <c r="Y268">
        <f>SUM(social_media_performance_[[#This Row],[Likes]:[Link_Clicks]])</f>
        <v>157</v>
      </c>
      <c r="Z268" t="str">
        <f>IF(social_media_performance_[[#This Row],[Engagement]]&gt;AVERAGE(Y:Y)*5,"Viral","Normal")</f>
        <v>Normal</v>
      </c>
      <c r="AA268">
        <f t="shared" si="12"/>
        <v>2025</v>
      </c>
      <c r="AB268">
        <f t="shared" si="13"/>
        <v>10</v>
      </c>
      <c r="AC268" t="str">
        <f t="shared" si="14"/>
        <v>Oct</v>
      </c>
    </row>
    <row r="269" spans="1:29" x14ac:dyDescent="0.35">
      <c r="A269" t="s">
        <v>309</v>
      </c>
      <c r="B269" s="1">
        <v>45951</v>
      </c>
      <c r="C269" s="2">
        <v>0.74583333333333335</v>
      </c>
      <c r="D269" t="s">
        <v>38</v>
      </c>
      <c r="E269" t="s">
        <v>32</v>
      </c>
      <c r="F269" t="s">
        <v>27</v>
      </c>
      <c r="G269" t="s">
        <v>293</v>
      </c>
      <c r="H269" t="s">
        <v>36</v>
      </c>
      <c r="I269" t="s">
        <v>29</v>
      </c>
      <c r="J269">
        <v>8</v>
      </c>
      <c r="K269">
        <v>0</v>
      </c>
      <c r="L269">
        <v>1</v>
      </c>
      <c r="M269">
        <v>206</v>
      </c>
      <c r="N269">
        <v>139</v>
      </c>
      <c r="O269">
        <v>248</v>
      </c>
      <c r="P269">
        <v>32289</v>
      </c>
      <c r="Q269">
        <v>1.53</v>
      </c>
      <c r="R269">
        <v>49314</v>
      </c>
      <c r="S269">
        <v>1859</v>
      </c>
      <c r="T269">
        <v>348</v>
      </c>
      <c r="U269">
        <v>448</v>
      </c>
      <c r="V269">
        <v>230</v>
      </c>
      <c r="W269">
        <v>0</v>
      </c>
      <c r="X269">
        <v>37</v>
      </c>
      <c r="Y269">
        <f>SUM(social_media_performance_[[#This Row],[Likes]:[Link_Clicks]])</f>
        <v>2885</v>
      </c>
      <c r="Z269" t="str">
        <f>IF(social_media_performance_[[#This Row],[Engagement]]&gt;AVERAGE(Y:Y)*5,"Viral","Normal")</f>
        <v>Normal</v>
      </c>
      <c r="AA269">
        <f t="shared" si="12"/>
        <v>2025</v>
      </c>
      <c r="AB269">
        <f t="shared" si="13"/>
        <v>10</v>
      </c>
      <c r="AC269" t="str">
        <f t="shared" si="14"/>
        <v>Oct</v>
      </c>
    </row>
    <row r="270" spans="1:29" x14ac:dyDescent="0.35">
      <c r="A270" t="s">
        <v>310</v>
      </c>
      <c r="B270" s="1">
        <v>45952</v>
      </c>
      <c r="C270" s="2">
        <v>0.90347222222222223</v>
      </c>
      <c r="D270" t="s">
        <v>35</v>
      </c>
      <c r="E270" t="s">
        <v>32</v>
      </c>
      <c r="F270" t="s">
        <v>27</v>
      </c>
      <c r="G270" t="s">
        <v>293</v>
      </c>
      <c r="H270" t="s">
        <v>29</v>
      </c>
      <c r="I270" t="s">
        <v>29</v>
      </c>
      <c r="J270">
        <v>9</v>
      </c>
      <c r="K270">
        <v>0</v>
      </c>
      <c r="L270">
        <v>1</v>
      </c>
      <c r="M270">
        <v>179</v>
      </c>
      <c r="N270">
        <v>84</v>
      </c>
      <c r="O270">
        <v>0</v>
      </c>
      <c r="P270">
        <v>11526</v>
      </c>
      <c r="Q270">
        <v>1.1499999999999999</v>
      </c>
      <c r="R270">
        <v>13220</v>
      </c>
      <c r="S270">
        <v>430</v>
      </c>
      <c r="T270">
        <v>90</v>
      </c>
      <c r="U270">
        <v>116</v>
      </c>
      <c r="V270">
        <v>51</v>
      </c>
      <c r="W270">
        <v>0</v>
      </c>
      <c r="X270">
        <v>13</v>
      </c>
      <c r="Y270">
        <f>SUM(social_media_performance_[[#This Row],[Likes]:[Link_Clicks]])</f>
        <v>687</v>
      </c>
      <c r="Z270" t="str">
        <f>IF(social_media_performance_[[#This Row],[Engagement]]&gt;AVERAGE(Y:Y)*5,"Viral","Normal")</f>
        <v>Normal</v>
      </c>
      <c r="AA270">
        <f t="shared" si="12"/>
        <v>2025</v>
      </c>
      <c r="AB270">
        <f t="shared" si="13"/>
        <v>10</v>
      </c>
      <c r="AC270" t="str">
        <f t="shared" si="14"/>
        <v>Oct</v>
      </c>
    </row>
    <row r="271" spans="1:29" x14ac:dyDescent="0.35">
      <c r="A271" t="s">
        <v>311</v>
      </c>
      <c r="B271" s="1">
        <v>45953</v>
      </c>
      <c r="C271" s="2">
        <v>0.72986111111111107</v>
      </c>
      <c r="D271" t="s">
        <v>38</v>
      </c>
      <c r="E271" t="s">
        <v>26</v>
      </c>
      <c r="F271" t="s">
        <v>45</v>
      </c>
      <c r="G271" t="s">
        <v>293</v>
      </c>
      <c r="H271" t="s">
        <v>29</v>
      </c>
      <c r="I271" t="s">
        <v>29</v>
      </c>
      <c r="J271">
        <v>4</v>
      </c>
      <c r="K271">
        <v>49</v>
      </c>
      <c r="L271">
        <v>1</v>
      </c>
      <c r="M271">
        <v>100</v>
      </c>
      <c r="N271">
        <v>246</v>
      </c>
      <c r="O271">
        <v>0</v>
      </c>
      <c r="P271">
        <v>10522</v>
      </c>
      <c r="Q271">
        <v>1.17</v>
      </c>
      <c r="R271">
        <v>12342</v>
      </c>
      <c r="S271">
        <v>1203</v>
      </c>
      <c r="T271">
        <v>183</v>
      </c>
      <c r="U271">
        <v>326</v>
      </c>
      <c r="V271">
        <v>34</v>
      </c>
      <c r="W271">
        <v>0</v>
      </c>
      <c r="X271">
        <v>42</v>
      </c>
      <c r="Y271">
        <f>SUM(social_media_performance_[[#This Row],[Likes]:[Link_Clicks]])</f>
        <v>1746</v>
      </c>
      <c r="Z271" t="str">
        <f>IF(social_media_performance_[[#This Row],[Engagement]]&gt;AVERAGE(Y:Y)*5,"Viral","Normal")</f>
        <v>Normal</v>
      </c>
      <c r="AA271">
        <f t="shared" si="12"/>
        <v>2025</v>
      </c>
      <c r="AB271">
        <f t="shared" si="13"/>
        <v>10</v>
      </c>
      <c r="AC271" t="str">
        <f t="shared" si="14"/>
        <v>Oct</v>
      </c>
    </row>
    <row r="272" spans="1:29" x14ac:dyDescent="0.35">
      <c r="A272" t="s">
        <v>312</v>
      </c>
      <c r="B272" s="1">
        <v>45954</v>
      </c>
      <c r="C272" s="2">
        <v>0.76458333333333328</v>
      </c>
      <c r="D272" t="s">
        <v>38</v>
      </c>
      <c r="E272" t="s">
        <v>32</v>
      </c>
      <c r="F272" t="s">
        <v>33</v>
      </c>
      <c r="G272" t="s">
        <v>293</v>
      </c>
      <c r="H272" t="s">
        <v>36</v>
      </c>
      <c r="I272" t="s">
        <v>36</v>
      </c>
      <c r="J272">
        <v>9</v>
      </c>
      <c r="K272">
        <v>0</v>
      </c>
      <c r="L272">
        <v>8</v>
      </c>
      <c r="M272">
        <v>171</v>
      </c>
      <c r="N272">
        <v>184</v>
      </c>
      <c r="O272">
        <v>372</v>
      </c>
      <c r="P272">
        <v>57065</v>
      </c>
      <c r="Q272">
        <v>1.26</v>
      </c>
      <c r="R272">
        <v>71850</v>
      </c>
      <c r="S272">
        <v>2212</v>
      </c>
      <c r="T272">
        <v>423</v>
      </c>
      <c r="U272">
        <v>479</v>
      </c>
      <c r="V272">
        <v>275</v>
      </c>
      <c r="W272">
        <v>2267</v>
      </c>
      <c r="X272">
        <v>43</v>
      </c>
      <c r="Y272">
        <f>SUM(social_media_performance_[[#This Row],[Likes]:[Link_Clicks]])</f>
        <v>5656</v>
      </c>
      <c r="Z272" t="str">
        <f>IF(social_media_performance_[[#This Row],[Engagement]]&gt;AVERAGE(Y:Y)*5,"Viral","Normal")</f>
        <v>Normal</v>
      </c>
      <c r="AA272">
        <f t="shared" si="12"/>
        <v>2025</v>
      </c>
      <c r="AB272">
        <f t="shared" si="13"/>
        <v>10</v>
      </c>
      <c r="AC272" t="str">
        <f t="shared" si="14"/>
        <v>Oct</v>
      </c>
    </row>
    <row r="273" spans="1:29" x14ac:dyDescent="0.35">
      <c r="A273" t="s">
        <v>313</v>
      </c>
      <c r="B273" s="1">
        <v>45955</v>
      </c>
      <c r="C273" s="2">
        <v>0.55138888888888893</v>
      </c>
      <c r="D273" t="s">
        <v>25</v>
      </c>
      <c r="E273" t="s">
        <v>48</v>
      </c>
      <c r="F273" t="s">
        <v>33</v>
      </c>
      <c r="G273" t="s">
        <v>293</v>
      </c>
      <c r="H273" t="s">
        <v>29</v>
      </c>
      <c r="I273" t="s">
        <v>29</v>
      </c>
      <c r="J273">
        <v>6</v>
      </c>
      <c r="K273">
        <v>0</v>
      </c>
      <c r="L273">
        <v>5</v>
      </c>
      <c r="M273">
        <v>247</v>
      </c>
      <c r="N273">
        <v>120</v>
      </c>
      <c r="O273">
        <v>0</v>
      </c>
      <c r="P273">
        <v>4670</v>
      </c>
      <c r="Q273">
        <v>1.24</v>
      </c>
      <c r="R273">
        <v>5809</v>
      </c>
      <c r="S273">
        <v>108</v>
      </c>
      <c r="T273">
        <v>31</v>
      </c>
      <c r="U273">
        <v>37</v>
      </c>
      <c r="V273">
        <v>9</v>
      </c>
      <c r="W273">
        <v>0</v>
      </c>
      <c r="X273">
        <v>5</v>
      </c>
      <c r="Y273">
        <f>SUM(social_media_performance_[[#This Row],[Likes]:[Link_Clicks]])</f>
        <v>185</v>
      </c>
      <c r="Z273" t="str">
        <f>IF(social_media_performance_[[#This Row],[Engagement]]&gt;AVERAGE(Y:Y)*5,"Viral","Normal")</f>
        <v>Normal</v>
      </c>
      <c r="AA273">
        <f t="shared" si="12"/>
        <v>2025</v>
      </c>
      <c r="AB273">
        <f t="shared" si="13"/>
        <v>10</v>
      </c>
      <c r="AC273" t="str">
        <f t="shared" si="14"/>
        <v>Oct</v>
      </c>
    </row>
    <row r="274" spans="1:29" x14ac:dyDescent="0.35">
      <c r="A274" t="s">
        <v>314</v>
      </c>
      <c r="B274" s="1">
        <v>45956</v>
      </c>
      <c r="C274" s="2">
        <v>0.56874999999999998</v>
      </c>
      <c r="D274" t="s">
        <v>25</v>
      </c>
      <c r="E274" t="s">
        <v>32</v>
      </c>
      <c r="F274" t="s">
        <v>27</v>
      </c>
      <c r="G274" t="s">
        <v>293</v>
      </c>
      <c r="H274" t="s">
        <v>36</v>
      </c>
      <c r="I274" t="s">
        <v>29</v>
      </c>
      <c r="J274">
        <v>5</v>
      </c>
      <c r="K274">
        <v>0</v>
      </c>
      <c r="L274">
        <v>1</v>
      </c>
      <c r="M274">
        <v>206</v>
      </c>
      <c r="N274">
        <v>140</v>
      </c>
      <c r="O274">
        <v>248</v>
      </c>
      <c r="P274">
        <v>24180</v>
      </c>
      <c r="Q274">
        <v>1.42</v>
      </c>
      <c r="R274">
        <v>34282</v>
      </c>
      <c r="S274">
        <v>968</v>
      </c>
      <c r="T274">
        <v>188</v>
      </c>
      <c r="U274">
        <v>256</v>
      </c>
      <c r="V274">
        <v>138</v>
      </c>
      <c r="W274">
        <v>0</v>
      </c>
      <c r="X274">
        <v>25</v>
      </c>
      <c r="Y274">
        <f>SUM(social_media_performance_[[#This Row],[Likes]:[Link_Clicks]])</f>
        <v>1550</v>
      </c>
      <c r="Z274" t="str">
        <f>IF(social_media_performance_[[#This Row],[Engagement]]&gt;AVERAGE(Y:Y)*5,"Viral","Normal")</f>
        <v>Normal</v>
      </c>
      <c r="AA274">
        <f t="shared" si="12"/>
        <v>2025</v>
      </c>
      <c r="AB274">
        <f t="shared" si="13"/>
        <v>10</v>
      </c>
      <c r="AC274" t="str">
        <f t="shared" si="14"/>
        <v>Oct</v>
      </c>
    </row>
    <row r="275" spans="1:29" x14ac:dyDescent="0.35">
      <c r="A275" t="s">
        <v>315</v>
      </c>
      <c r="B275" s="1">
        <v>45957</v>
      </c>
      <c r="C275" s="2">
        <v>0.52222222222222225</v>
      </c>
      <c r="D275" t="s">
        <v>25</v>
      </c>
      <c r="E275" t="s">
        <v>32</v>
      </c>
      <c r="F275" t="s">
        <v>42</v>
      </c>
      <c r="G275" t="s">
        <v>293</v>
      </c>
      <c r="H275" t="s">
        <v>29</v>
      </c>
      <c r="I275" t="s">
        <v>29</v>
      </c>
      <c r="J275">
        <v>15</v>
      </c>
      <c r="K275">
        <v>0</v>
      </c>
      <c r="L275">
        <v>1</v>
      </c>
      <c r="M275">
        <v>389</v>
      </c>
      <c r="N275">
        <v>69</v>
      </c>
      <c r="O275">
        <v>0</v>
      </c>
      <c r="P275">
        <v>9049</v>
      </c>
      <c r="Q275">
        <v>1.03</v>
      </c>
      <c r="R275">
        <v>9340</v>
      </c>
      <c r="S275">
        <v>188</v>
      </c>
      <c r="T275">
        <v>34</v>
      </c>
      <c r="U275">
        <v>50</v>
      </c>
      <c r="V275">
        <v>24</v>
      </c>
      <c r="W275">
        <v>0</v>
      </c>
      <c r="X275">
        <v>11</v>
      </c>
      <c r="Y275">
        <f>SUM(social_media_performance_[[#This Row],[Likes]:[Link_Clicks]])</f>
        <v>296</v>
      </c>
      <c r="Z275" t="str">
        <f>IF(social_media_performance_[[#This Row],[Engagement]]&gt;AVERAGE(Y:Y)*5,"Viral","Normal")</f>
        <v>Normal</v>
      </c>
      <c r="AA275">
        <f t="shared" si="12"/>
        <v>2025</v>
      </c>
      <c r="AB275">
        <f t="shared" si="13"/>
        <v>10</v>
      </c>
      <c r="AC275" t="str">
        <f t="shared" si="14"/>
        <v>Oct</v>
      </c>
    </row>
    <row r="276" spans="1:29" x14ac:dyDescent="0.35">
      <c r="A276" t="s">
        <v>316</v>
      </c>
      <c r="B276" s="1">
        <v>45957</v>
      </c>
      <c r="C276" s="2">
        <v>0.55763888888888891</v>
      </c>
      <c r="D276" t="s">
        <v>25</v>
      </c>
      <c r="E276" t="s">
        <v>26</v>
      </c>
      <c r="F276" t="s">
        <v>45</v>
      </c>
      <c r="G276" t="s">
        <v>293</v>
      </c>
      <c r="H276" t="s">
        <v>29</v>
      </c>
      <c r="I276" t="s">
        <v>36</v>
      </c>
      <c r="J276">
        <v>6</v>
      </c>
      <c r="K276">
        <v>57</v>
      </c>
      <c r="L276">
        <v>1</v>
      </c>
      <c r="M276">
        <v>162</v>
      </c>
      <c r="N276">
        <v>154</v>
      </c>
      <c r="O276">
        <v>0</v>
      </c>
      <c r="P276">
        <v>8323</v>
      </c>
      <c r="Q276">
        <v>1.37</v>
      </c>
      <c r="R276">
        <v>11434</v>
      </c>
      <c r="S276">
        <v>913</v>
      </c>
      <c r="T276">
        <v>161</v>
      </c>
      <c r="U276">
        <v>276</v>
      </c>
      <c r="V276">
        <v>25</v>
      </c>
      <c r="W276">
        <v>248</v>
      </c>
      <c r="X276">
        <v>8</v>
      </c>
      <c r="Y276">
        <f>SUM(social_media_performance_[[#This Row],[Likes]:[Link_Clicks]])</f>
        <v>1623</v>
      </c>
      <c r="Z276" t="str">
        <f>IF(social_media_performance_[[#This Row],[Engagement]]&gt;AVERAGE(Y:Y)*5,"Viral","Normal")</f>
        <v>Normal</v>
      </c>
      <c r="AA276">
        <f t="shared" si="12"/>
        <v>2025</v>
      </c>
      <c r="AB276">
        <f t="shared" si="13"/>
        <v>10</v>
      </c>
      <c r="AC276" t="str">
        <f t="shared" si="14"/>
        <v>Oct</v>
      </c>
    </row>
    <row r="277" spans="1:29" x14ac:dyDescent="0.35">
      <c r="A277" t="s">
        <v>317</v>
      </c>
      <c r="B277" s="1">
        <v>45957</v>
      </c>
      <c r="C277" s="2">
        <v>0.78333333333333333</v>
      </c>
      <c r="D277" t="s">
        <v>38</v>
      </c>
      <c r="E277" t="s">
        <v>26</v>
      </c>
      <c r="F277" t="s">
        <v>45</v>
      </c>
      <c r="G277" t="s">
        <v>293</v>
      </c>
      <c r="H277" t="s">
        <v>29</v>
      </c>
      <c r="I277" t="s">
        <v>36</v>
      </c>
      <c r="J277">
        <v>4</v>
      </c>
      <c r="K277">
        <v>15</v>
      </c>
      <c r="L277">
        <v>1</v>
      </c>
      <c r="M277">
        <v>190</v>
      </c>
      <c r="N277">
        <v>196</v>
      </c>
      <c r="O277">
        <v>0</v>
      </c>
      <c r="P277">
        <v>35777</v>
      </c>
      <c r="Q277">
        <v>1</v>
      </c>
      <c r="R277">
        <v>35777</v>
      </c>
      <c r="S277">
        <v>2212</v>
      </c>
      <c r="T277">
        <v>296</v>
      </c>
      <c r="U277">
        <v>613</v>
      </c>
      <c r="V277">
        <v>66</v>
      </c>
      <c r="W277">
        <v>1070</v>
      </c>
      <c r="X277">
        <v>9</v>
      </c>
      <c r="Y277">
        <f>SUM(social_media_performance_[[#This Row],[Likes]:[Link_Clicks]])</f>
        <v>4257</v>
      </c>
      <c r="Z277" t="str">
        <f>IF(social_media_performance_[[#This Row],[Engagement]]&gt;AVERAGE(Y:Y)*5,"Viral","Normal")</f>
        <v>Normal</v>
      </c>
      <c r="AA277">
        <f t="shared" si="12"/>
        <v>2025</v>
      </c>
      <c r="AB277">
        <f t="shared" si="13"/>
        <v>10</v>
      </c>
      <c r="AC277" t="str">
        <f t="shared" si="14"/>
        <v>Oct</v>
      </c>
    </row>
    <row r="278" spans="1:29" x14ac:dyDescent="0.35">
      <c r="A278" t="s">
        <v>318</v>
      </c>
      <c r="B278" s="1">
        <v>45957</v>
      </c>
      <c r="C278" s="2">
        <v>0.84930555555555554</v>
      </c>
      <c r="D278" t="s">
        <v>35</v>
      </c>
      <c r="E278" t="s">
        <v>39</v>
      </c>
      <c r="F278" t="s">
        <v>33</v>
      </c>
      <c r="G278" t="s">
        <v>293</v>
      </c>
      <c r="H278" t="s">
        <v>29</v>
      </c>
      <c r="I278" t="s">
        <v>29</v>
      </c>
      <c r="J278">
        <v>4</v>
      </c>
      <c r="K278">
        <v>0</v>
      </c>
      <c r="L278">
        <v>9</v>
      </c>
      <c r="M278">
        <v>141</v>
      </c>
      <c r="N278">
        <v>161</v>
      </c>
      <c r="O278">
        <v>0</v>
      </c>
      <c r="P278">
        <v>7995</v>
      </c>
      <c r="Q278">
        <v>1.1299999999999999</v>
      </c>
      <c r="R278">
        <v>9064</v>
      </c>
      <c r="S278">
        <v>52</v>
      </c>
      <c r="T278">
        <v>21</v>
      </c>
      <c r="U278">
        <v>28</v>
      </c>
      <c r="V278">
        <v>0</v>
      </c>
      <c r="W278">
        <v>0</v>
      </c>
      <c r="X278">
        <v>5</v>
      </c>
      <c r="Y278">
        <f>SUM(social_media_performance_[[#This Row],[Likes]:[Link_Clicks]])</f>
        <v>101</v>
      </c>
      <c r="Z278" t="str">
        <f>IF(social_media_performance_[[#This Row],[Engagement]]&gt;AVERAGE(Y:Y)*5,"Viral","Normal")</f>
        <v>Normal</v>
      </c>
      <c r="AA278">
        <f t="shared" si="12"/>
        <v>2025</v>
      </c>
      <c r="AB278">
        <f t="shared" si="13"/>
        <v>10</v>
      </c>
      <c r="AC278" t="str">
        <f t="shared" si="14"/>
        <v>Oct</v>
      </c>
    </row>
    <row r="279" spans="1:29" x14ac:dyDescent="0.35">
      <c r="A279" t="s">
        <v>319</v>
      </c>
      <c r="B279" s="1">
        <v>45959</v>
      </c>
      <c r="C279" s="2">
        <v>0.46319444444444446</v>
      </c>
      <c r="D279" t="s">
        <v>25</v>
      </c>
      <c r="E279" t="s">
        <v>48</v>
      </c>
      <c r="F279" t="s">
        <v>33</v>
      </c>
      <c r="G279" t="s">
        <v>293</v>
      </c>
      <c r="H279" t="s">
        <v>29</v>
      </c>
      <c r="I279" t="s">
        <v>29</v>
      </c>
      <c r="J279">
        <v>5</v>
      </c>
      <c r="K279">
        <v>0</v>
      </c>
      <c r="L279">
        <v>6</v>
      </c>
      <c r="M279">
        <v>108</v>
      </c>
      <c r="N279">
        <v>86</v>
      </c>
      <c r="O279">
        <v>0</v>
      </c>
      <c r="P279">
        <v>5857</v>
      </c>
      <c r="Q279">
        <v>1</v>
      </c>
      <c r="R279">
        <v>5885</v>
      </c>
      <c r="S279">
        <v>74</v>
      </c>
      <c r="T279">
        <v>20</v>
      </c>
      <c r="U279">
        <v>24</v>
      </c>
      <c r="V279">
        <v>5</v>
      </c>
      <c r="W279">
        <v>0</v>
      </c>
      <c r="X279">
        <v>14</v>
      </c>
      <c r="Y279">
        <f>SUM(social_media_performance_[[#This Row],[Likes]:[Link_Clicks]])</f>
        <v>123</v>
      </c>
      <c r="Z279" t="str">
        <f>IF(social_media_performance_[[#This Row],[Engagement]]&gt;AVERAGE(Y:Y)*5,"Viral","Normal")</f>
        <v>Normal</v>
      </c>
      <c r="AA279">
        <f t="shared" si="12"/>
        <v>2025</v>
      </c>
      <c r="AB279">
        <f t="shared" si="13"/>
        <v>10</v>
      </c>
      <c r="AC279" t="str">
        <f t="shared" si="14"/>
        <v>Oct</v>
      </c>
    </row>
    <row r="280" spans="1:29" x14ac:dyDescent="0.35">
      <c r="A280" t="s">
        <v>320</v>
      </c>
      <c r="B280" s="1">
        <v>45960</v>
      </c>
      <c r="C280" s="2">
        <v>0.43333333333333335</v>
      </c>
      <c r="D280" t="s">
        <v>31</v>
      </c>
      <c r="E280" t="s">
        <v>48</v>
      </c>
      <c r="F280" t="s">
        <v>27</v>
      </c>
      <c r="G280" t="s">
        <v>293</v>
      </c>
      <c r="H280" t="s">
        <v>29</v>
      </c>
      <c r="I280" t="s">
        <v>36</v>
      </c>
      <c r="J280">
        <v>3</v>
      </c>
      <c r="K280">
        <v>0</v>
      </c>
      <c r="L280">
        <v>1</v>
      </c>
      <c r="M280">
        <v>114</v>
      </c>
      <c r="N280">
        <v>66</v>
      </c>
      <c r="O280">
        <v>0</v>
      </c>
      <c r="P280">
        <v>39584</v>
      </c>
      <c r="Q280">
        <v>1.06</v>
      </c>
      <c r="R280">
        <v>42156</v>
      </c>
      <c r="S280">
        <v>499</v>
      </c>
      <c r="T280">
        <v>122</v>
      </c>
      <c r="U280">
        <v>191</v>
      </c>
      <c r="V280">
        <v>36</v>
      </c>
      <c r="W280">
        <v>915</v>
      </c>
      <c r="X280">
        <v>32</v>
      </c>
      <c r="Y280">
        <f>SUM(social_media_performance_[[#This Row],[Likes]:[Link_Clicks]])</f>
        <v>1763</v>
      </c>
      <c r="Z280" t="str">
        <f>IF(social_media_performance_[[#This Row],[Engagement]]&gt;AVERAGE(Y:Y)*5,"Viral","Normal")</f>
        <v>Normal</v>
      </c>
      <c r="AA280">
        <f t="shared" si="12"/>
        <v>2025</v>
      </c>
      <c r="AB280">
        <f t="shared" si="13"/>
        <v>10</v>
      </c>
      <c r="AC280" t="str">
        <f t="shared" si="14"/>
        <v>Oct</v>
      </c>
    </row>
    <row r="281" spans="1:29" x14ac:dyDescent="0.35">
      <c r="A281" t="s">
        <v>321</v>
      </c>
      <c r="B281" s="1">
        <v>45960</v>
      </c>
      <c r="C281" s="2">
        <v>0.70347222222222228</v>
      </c>
      <c r="D281" t="s">
        <v>38</v>
      </c>
      <c r="E281" t="s">
        <v>39</v>
      </c>
      <c r="F281" t="s">
        <v>42</v>
      </c>
      <c r="G281" t="s">
        <v>293</v>
      </c>
      <c r="H281" t="s">
        <v>29</v>
      </c>
      <c r="I281" t="s">
        <v>29</v>
      </c>
      <c r="J281">
        <v>3</v>
      </c>
      <c r="K281">
        <v>0</v>
      </c>
      <c r="L281">
        <v>1</v>
      </c>
      <c r="M281">
        <v>375</v>
      </c>
      <c r="N281">
        <v>43</v>
      </c>
      <c r="O281">
        <v>0</v>
      </c>
      <c r="P281">
        <v>3263</v>
      </c>
      <c r="Q281">
        <v>1.1399999999999999</v>
      </c>
      <c r="R281">
        <v>3705</v>
      </c>
      <c r="S281">
        <v>66</v>
      </c>
      <c r="T281">
        <v>27</v>
      </c>
      <c r="U281">
        <v>27</v>
      </c>
      <c r="V281">
        <v>0</v>
      </c>
      <c r="W281">
        <v>0</v>
      </c>
      <c r="X281">
        <v>6</v>
      </c>
      <c r="Y281">
        <f>SUM(social_media_performance_[[#This Row],[Likes]:[Link_Clicks]])</f>
        <v>120</v>
      </c>
      <c r="Z281" t="str">
        <f>IF(social_media_performance_[[#This Row],[Engagement]]&gt;AVERAGE(Y:Y)*5,"Viral","Normal")</f>
        <v>Normal</v>
      </c>
      <c r="AA281">
        <f t="shared" si="12"/>
        <v>2025</v>
      </c>
      <c r="AB281">
        <f t="shared" si="13"/>
        <v>10</v>
      </c>
      <c r="AC281" t="str">
        <f t="shared" si="14"/>
        <v>Oct</v>
      </c>
    </row>
    <row r="282" spans="1:29" x14ac:dyDescent="0.35">
      <c r="A282" t="s">
        <v>322</v>
      </c>
      <c r="B282" s="1">
        <v>45960</v>
      </c>
      <c r="C282" s="2">
        <v>0.70902777777777781</v>
      </c>
      <c r="D282" t="s">
        <v>38</v>
      </c>
      <c r="E282" t="s">
        <v>39</v>
      </c>
      <c r="F282" t="s">
        <v>42</v>
      </c>
      <c r="G282" t="s">
        <v>293</v>
      </c>
      <c r="H282" t="s">
        <v>36</v>
      </c>
      <c r="I282" t="s">
        <v>29</v>
      </c>
      <c r="J282">
        <v>1</v>
      </c>
      <c r="K282">
        <v>0</v>
      </c>
      <c r="L282">
        <v>1</v>
      </c>
      <c r="M282">
        <v>493</v>
      </c>
      <c r="N282">
        <v>54</v>
      </c>
      <c r="O282">
        <v>346</v>
      </c>
      <c r="P282">
        <v>28062</v>
      </c>
      <c r="Q282">
        <v>1.79</v>
      </c>
      <c r="R282">
        <v>50276</v>
      </c>
      <c r="S282">
        <v>946</v>
      </c>
      <c r="T282">
        <v>336</v>
      </c>
      <c r="U282">
        <v>402</v>
      </c>
      <c r="V282">
        <v>0</v>
      </c>
      <c r="W282">
        <v>0</v>
      </c>
      <c r="X282">
        <v>7</v>
      </c>
      <c r="Y282">
        <f>SUM(social_media_performance_[[#This Row],[Likes]:[Link_Clicks]])</f>
        <v>1684</v>
      </c>
      <c r="Z282" t="str">
        <f>IF(social_media_performance_[[#This Row],[Engagement]]&gt;AVERAGE(Y:Y)*5,"Viral","Normal")</f>
        <v>Normal</v>
      </c>
      <c r="AA282">
        <f t="shared" si="12"/>
        <v>2025</v>
      </c>
      <c r="AB282">
        <f t="shared" si="13"/>
        <v>10</v>
      </c>
      <c r="AC282" t="str">
        <f t="shared" si="14"/>
        <v>Oct</v>
      </c>
    </row>
    <row r="283" spans="1:29" x14ac:dyDescent="0.35">
      <c r="A283" t="s">
        <v>323</v>
      </c>
      <c r="B283" s="1">
        <v>45960</v>
      </c>
      <c r="C283" s="2">
        <v>0.8305555555555556</v>
      </c>
      <c r="D283" t="s">
        <v>35</v>
      </c>
      <c r="E283" t="s">
        <v>39</v>
      </c>
      <c r="F283" t="s">
        <v>27</v>
      </c>
      <c r="G283" t="s">
        <v>293</v>
      </c>
      <c r="H283" t="s">
        <v>36</v>
      </c>
      <c r="I283" t="s">
        <v>29</v>
      </c>
      <c r="J283">
        <v>2</v>
      </c>
      <c r="K283">
        <v>0</v>
      </c>
      <c r="L283">
        <v>1</v>
      </c>
      <c r="M283">
        <v>234</v>
      </c>
      <c r="N283">
        <v>92</v>
      </c>
      <c r="O283">
        <v>285</v>
      </c>
      <c r="P283">
        <v>25835</v>
      </c>
      <c r="Q283">
        <v>1.59</v>
      </c>
      <c r="R283">
        <v>41083</v>
      </c>
      <c r="S283">
        <v>693</v>
      </c>
      <c r="T283">
        <v>223</v>
      </c>
      <c r="U283">
        <v>326</v>
      </c>
      <c r="V283">
        <v>0</v>
      </c>
      <c r="W283">
        <v>0</v>
      </c>
      <c r="X283">
        <v>61</v>
      </c>
      <c r="Y283">
        <f>SUM(social_media_performance_[[#This Row],[Likes]:[Link_Clicks]])</f>
        <v>1242</v>
      </c>
      <c r="Z283" t="str">
        <f>IF(social_media_performance_[[#This Row],[Engagement]]&gt;AVERAGE(Y:Y)*5,"Viral","Normal")</f>
        <v>Normal</v>
      </c>
      <c r="AA283">
        <f t="shared" si="12"/>
        <v>2025</v>
      </c>
      <c r="AB283">
        <f t="shared" si="13"/>
        <v>10</v>
      </c>
      <c r="AC283" t="str">
        <f t="shared" si="14"/>
        <v>Oct</v>
      </c>
    </row>
    <row r="284" spans="1:29" x14ac:dyDescent="0.35">
      <c r="A284" t="s">
        <v>324</v>
      </c>
      <c r="B284" s="1">
        <v>45961</v>
      </c>
      <c r="C284" s="2">
        <v>0.42638888888888887</v>
      </c>
      <c r="D284" t="s">
        <v>31</v>
      </c>
      <c r="E284" t="s">
        <v>26</v>
      </c>
      <c r="F284" t="s">
        <v>45</v>
      </c>
      <c r="G284" t="s">
        <v>293</v>
      </c>
      <c r="H284" t="s">
        <v>36</v>
      </c>
      <c r="I284" t="s">
        <v>36</v>
      </c>
      <c r="J284">
        <v>3</v>
      </c>
      <c r="K284">
        <v>42</v>
      </c>
      <c r="L284">
        <v>1</v>
      </c>
      <c r="M284">
        <v>83</v>
      </c>
      <c r="N284">
        <v>248</v>
      </c>
      <c r="O284">
        <v>282</v>
      </c>
      <c r="P284">
        <v>28637</v>
      </c>
      <c r="Q284">
        <v>1.55</v>
      </c>
      <c r="R284">
        <v>44442</v>
      </c>
      <c r="S284">
        <v>3600</v>
      </c>
      <c r="T284">
        <v>595</v>
      </c>
      <c r="U284">
        <v>857</v>
      </c>
      <c r="V284">
        <v>115</v>
      </c>
      <c r="W284">
        <v>1279</v>
      </c>
      <c r="X284">
        <v>38</v>
      </c>
      <c r="Y284">
        <f>SUM(social_media_performance_[[#This Row],[Likes]:[Link_Clicks]])</f>
        <v>6446</v>
      </c>
      <c r="Z284" t="str">
        <f>IF(social_media_performance_[[#This Row],[Engagement]]&gt;AVERAGE(Y:Y)*5,"Viral","Normal")</f>
        <v>Normal</v>
      </c>
      <c r="AA284">
        <f t="shared" si="12"/>
        <v>2025</v>
      </c>
      <c r="AB284">
        <f t="shared" si="13"/>
        <v>10</v>
      </c>
      <c r="AC284" t="str">
        <f t="shared" si="14"/>
        <v>Oct</v>
      </c>
    </row>
    <row r="285" spans="1:29" x14ac:dyDescent="0.35">
      <c r="A285" t="s">
        <v>325</v>
      </c>
      <c r="B285" s="1">
        <v>45961</v>
      </c>
      <c r="C285" s="2">
        <v>0.64861111111111114</v>
      </c>
      <c r="D285" t="s">
        <v>38</v>
      </c>
      <c r="E285" t="s">
        <v>32</v>
      </c>
      <c r="F285" t="s">
        <v>27</v>
      </c>
      <c r="G285" t="s">
        <v>293</v>
      </c>
      <c r="H285" t="s">
        <v>29</v>
      </c>
      <c r="I285" t="s">
        <v>29</v>
      </c>
      <c r="J285">
        <v>6</v>
      </c>
      <c r="K285">
        <v>0</v>
      </c>
      <c r="L285">
        <v>1</v>
      </c>
      <c r="M285">
        <v>225</v>
      </c>
      <c r="N285">
        <v>140</v>
      </c>
      <c r="O285">
        <v>0</v>
      </c>
      <c r="P285">
        <v>5193</v>
      </c>
      <c r="Q285">
        <v>1.06</v>
      </c>
      <c r="R285">
        <v>5503</v>
      </c>
      <c r="S285">
        <v>174</v>
      </c>
      <c r="T285">
        <v>40</v>
      </c>
      <c r="U285">
        <v>46</v>
      </c>
      <c r="V285">
        <v>22</v>
      </c>
      <c r="W285">
        <v>0</v>
      </c>
      <c r="X285">
        <v>0</v>
      </c>
      <c r="Y285">
        <f>SUM(social_media_performance_[[#This Row],[Likes]:[Link_Clicks]])</f>
        <v>282</v>
      </c>
      <c r="Z285" t="str">
        <f>IF(social_media_performance_[[#This Row],[Engagement]]&gt;AVERAGE(Y:Y)*5,"Viral","Normal")</f>
        <v>Normal</v>
      </c>
      <c r="AA285">
        <f t="shared" si="12"/>
        <v>2025</v>
      </c>
      <c r="AB285">
        <f t="shared" si="13"/>
        <v>10</v>
      </c>
      <c r="AC285" t="str">
        <f t="shared" si="14"/>
        <v>Oct</v>
      </c>
    </row>
    <row r="286" spans="1:29" x14ac:dyDescent="0.35">
      <c r="A286" t="s">
        <v>326</v>
      </c>
      <c r="B286" s="1">
        <v>45961</v>
      </c>
      <c r="C286" s="2">
        <v>0.81388888888888888</v>
      </c>
      <c r="D286" t="s">
        <v>35</v>
      </c>
      <c r="E286" t="s">
        <v>26</v>
      </c>
      <c r="F286" t="s">
        <v>33</v>
      </c>
      <c r="G286" t="s">
        <v>293</v>
      </c>
      <c r="H286" t="s">
        <v>29</v>
      </c>
      <c r="I286" t="s">
        <v>29</v>
      </c>
      <c r="J286">
        <v>3</v>
      </c>
      <c r="K286">
        <v>0</v>
      </c>
      <c r="L286">
        <v>10</v>
      </c>
      <c r="M286">
        <v>180</v>
      </c>
      <c r="N286">
        <v>77</v>
      </c>
      <c r="O286">
        <v>0</v>
      </c>
      <c r="P286">
        <v>37147</v>
      </c>
      <c r="Q286">
        <v>1.1200000000000001</v>
      </c>
      <c r="R286">
        <v>41546</v>
      </c>
      <c r="S286">
        <v>1062</v>
      </c>
      <c r="T286">
        <v>141</v>
      </c>
      <c r="U286">
        <v>278</v>
      </c>
      <c r="V286">
        <v>27</v>
      </c>
      <c r="W286">
        <v>0</v>
      </c>
      <c r="X286">
        <v>75</v>
      </c>
      <c r="Y286">
        <f>SUM(social_media_performance_[[#This Row],[Likes]:[Link_Clicks]])</f>
        <v>1508</v>
      </c>
      <c r="Z286" t="str">
        <f>IF(social_media_performance_[[#This Row],[Engagement]]&gt;AVERAGE(Y:Y)*5,"Viral","Normal")</f>
        <v>Normal</v>
      </c>
      <c r="AA286">
        <f t="shared" si="12"/>
        <v>2025</v>
      </c>
      <c r="AB286">
        <f t="shared" si="13"/>
        <v>10</v>
      </c>
      <c r="AC286" t="str">
        <f t="shared" si="14"/>
        <v>Oct</v>
      </c>
    </row>
    <row r="287" spans="1:29" x14ac:dyDescent="0.35">
      <c r="A287" t="s">
        <v>327</v>
      </c>
      <c r="B287" s="1">
        <v>45963</v>
      </c>
      <c r="C287" s="2">
        <v>0.31111111111111112</v>
      </c>
      <c r="D287" t="s">
        <v>31</v>
      </c>
      <c r="E287" t="s">
        <v>32</v>
      </c>
      <c r="F287" t="s">
        <v>45</v>
      </c>
      <c r="G287" t="s">
        <v>293</v>
      </c>
      <c r="H287" t="s">
        <v>29</v>
      </c>
      <c r="I287" t="s">
        <v>36</v>
      </c>
      <c r="J287">
        <v>7</v>
      </c>
      <c r="K287">
        <v>35</v>
      </c>
      <c r="L287">
        <v>1</v>
      </c>
      <c r="M287">
        <v>142</v>
      </c>
      <c r="N287">
        <v>127</v>
      </c>
      <c r="O287">
        <v>0</v>
      </c>
      <c r="P287">
        <v>6172</v>
      </c>
      <c r="Q287">
        <v>1.33</v>
      </c>
      <c r="R287">
        <v>8198</v>
      </c>
      <c r="S287">
        <v>344</v>
      </c>
      <c r="T287">
        <v>58</v>
      </c>
      <c r="U287">
        <v>86</v>
      </c>
      <c r="V287">
        <v>43</v>
      </c>
      <c r="W287">
        <v>216</v>
      </c>
      <c r="X287">
        <v>7</v>
      </c>
      <c r="Y287">
        <f>SUM(social_media_performance_[[#This Row],[Likes]:[Link_Clicks]])</f>
        <v>747</v>
      </c>
      <c r="Z287" t="str">
        <f>IF(social_media_performance_[[#This Row],[Engagement]]&gt;AVERAGE(Y:Y)*5,"Viral","Normal")</f>
        <v>Normal</v>
      </c>
      <c r="AA287">
        <f t="shared" si="12"/>
        <v>2025</v>
      </c>
      <c r="AB287">
        <f t="shared" si="13"/>
        <v>11</v>
      </c>
      <c r="AC287" t="str">
        <f t="shared" si="14"/>
        <v>Oct</v>
      </c>
    </row>
    <row r="288" spans="1:29" x14ac:dyDescent="0.35">
      <c r="A288" t="s">
        <v>328</v>
      </c>
      <c r="B288" s="1">
        <v>45963</v>
      </c>
      <c r="C288" s="2">
        <v>0.57708333333333328</v>
      </c>
      <c r="D288" t="s">
        <v>25</v>
      </c>
      <c r="E288" t="s">
        <v>32</v>
      </c>
      <c r="F288" t="s">
        <v>42</v>
      </c>
      <c r="G288" t="s">
        <v>293</v>
      </c>
      <c r="H288" t="s">
        <v>36</v>
      </c>
      <c r="I288" t="s">
        <v>29</v>
      </c>
      <c r="J288">
        <v>15</v>
      </c>
      <c r="K288">
        <v>0</v>
      </c>
      <c r="L288">
        <v>1</v>
      </c>
      <c r="M288">
        <v>495</v>
      </c>
      <c r="N288">
        <v>118</v>
      </c>
      <c r="O288">
        <v>370</v>
      </c>
      <c r="P288">
        <v>45613</v>
      </c>
      <c r="Q288">
        <v>1.71</v>
      </c>
      <c r="R288">
        <v>78145</v>
      </c>
      <c r="S288">
        <v>228</v>
      </c>
      <c r="T288">
        <v>47</v>
      </c>
      <c r="U288">
        <v>57</v>
      </c>
      <c r="V288">
        <v>32</v>
      </c>
      <c r="W288">
        <v>0</v>
      </c>
      <c r="X288">
        <v>20</v>
      </c>
      <c r="Y288">
        <f>SUM(social_media_performance_[[#This Row],[Likes]:[Link_Clicks]])</f>
        <v>364</v>
      </c>
      <c r="Z288" t="str">
        <f>IF(social_media_performance_[[#This Row],[Engagement]]&gt;AVERAGE(Y:Y)*5,"Viral","Normal")</f>
        <v>Normal</v>
      </c>
      <c r="AA288">
        <f t="shared" si="12"/>
        <v>2025</v>
      </c>
      <c r="AB288">
        <f t="shared" si="13"/>
        <v>11</v>
      </c>
      <c r="AC288" t="str">
        <f t="shared" si="14"/>
        <v>Nov</v>
      </c>
    </row>
    <row r="289" spans="1:29" x14ac:dyDescent="0.35">
      <c r="A289" t="s">
        <v>329</v>
      </c>
      <c r="B289" s="1">
        <v>45965</v>
      </c>
      <c r="C289" s="2">
        <v>0.67083333333333328</v>
      </c>
      <c r="D289" t="s">
        <v>38</v>
      </c>
      <c r="E289" t="s">
        <v>32</v>
      </c>
      <c r="F289" t="s">
        <v>27</v>
      </c>
      <c r="G289" t="s">
        <v>293</v>
      </c>
      <c r="H289" t="s">
        <v>29</v>
      </c>
      <c r="I289" t="s">
        <v>29</v>
      </c>
      <c r="J289">
        <v>13</v>
      </c>
      <c r="K289">
        <v>0</v>
      </c>
      <c r="L289">
        <v>1</v>
      </c>
      <c r="M289">
        <v>237</v>
      </c>
      <c r="N289">
        <v>77</v>
      </c>
      <c r="O289">
        <v>0</v>
      </c>
      <c r="P289">
        <v>6876</v>
      </c>
      <c r="Q289">
        <v>1.1499999999999999</v>
      </c>
      <c r="R289">
        <v>7936</v>
      </c>
      <c r="S289">
        <v>231</v>
      </c>
      <c r="T289">
        <v>41</v>
      </c>
      <c r="U289">
        <v>49</v>
      </c>
      <c r="V289">
        <v>29</v>
      </c>
      <c r="W289">
        <v>0</v>
      </c>
      <c r="X289">
        <v>20</v>
      </c>
      <c r="Y289">
        <f>SUM(social_media_performance_[[#This Row],[Likes]:[Link_Clicks]])</f>
        <v>350</v>
      </c>
      <c r="Z289" t="str">
        <f>IF(social_media_performance_[[#This Row],[Engagement]]&gt;AVERAGE(Y:Y)*5,"Viral","Normal")</f>
        <v>Normal</v>
      </c>
      <c r="AA289">
        <f t="shared" si="12"/>
        <v>2025</v>
      </c>
      <c r="AB289">
        <f t="shared" si="13"/>
        <v>11</v>
      </c>
      <c r="AC289" t="str">
        <f t="shared" si="14"/>
        <v>Nov</v>
      </c>
    </row>
    <row r="290" spans="1:29" x14ac:dyDescent="0.35">
      <c r="A290" t="s">
        <v>330</v>
      </c>
      <c r="B290" s="1">
        <v>45965</v>
      </c>
      <c r="C290" s="2">
        <v>0.69374999999999998</v>
      </c>
      <c r="D290" t="s">
        <v>38</v>
      </c>
      <c r="E290" t="s">
        <v>39</v>
      </c>
      <c r="F290" t="s">
        <v>45</v>
      </c>
      <c r="G290" t="s">
        <v>293</v>
      </c>
      <c r="H290" t="s">
        <v>29</v>
      </c>
      <c r="I290" t="s">
        <v>36</v>
      </c>
      <c r="J290">
        <v>4</v>
      </c>
      <c r="K290">
        <v>47</v>
      </c>
      <c r="L290">
        <v>1</v>
      </c>
      <c r="M290">
        <v>108</v>
      </c>
      <c r="N290">
        <v>286</v>
      </c>
      <c r="O290">
        <v>0</v>
      </c>
      <c r="P290">
        <v>3133</v>
      </c>
      <c r="Q290">
        <v>1.29</v>
      </c>
      <c r="R290">
        <v>4028</v>
      </c>
      <c r="S290">
        <v>97</v>
      </c>
      <c r="T290">
        <v>41</v>
      </c>
      <c r="U290">
        <v>47</v>
      </c>
      <c r="V290">
        <v>0</v>
      </c>
      <c r="W290">
        <v>95</v>
      </c>
      <c r="X290">
        <v>3</v>
      </c>
      <c r="Y290">
        <f>SUM(social_media_performance_[[#This Row],[Likes]:[Link_Clicks]])</f>
        <v>280</v>
      </c>
      <c r="Z290" t="str">
        <f>IF(social_media_performance_[[#This Row],[Engagement]]&gt;AVERAGE(Y:Y)*5,"Viral","Normal")</f>
        <v>Normal</v>
      </c>
      <c r="AA290">
        <f t="shared" si="12"/>
        <v>2025</v>
      </c>
      <c r="AB290">
        <f t="shared" si="13"/>
        <v>11</v>
      </c>
      <c r="AC290" t="str">
        <f t="shared" si="14"/>
        <v>Nov</v>
      </c>
    </row>
    <row r="291" spans="1:29" x14ac:dyDescent="0.35">
      <c r="A291" t="s">
        <v>331</v>
      </c>
      <c r="B291" s="1">
        <v>45965</v>
      </c>
      <c r="C291" s="2">
        <v>0.75972222222222219</v>
      </c>
      <c r="D291" t="s">
        <v>38</v>
      </c>
      <c r="E291" t="s">
        <v>39</v>
      </c>
      <c r="F291" t="s">
        <v>33</v>
      </c>
      <c r="G291" t="s">
        <v>293</v>
      </c>
      <c r="H291" t="s">
        <v>29</v>
      </c>
      <c r="I291" t="s">
        <v>36</v>
      </c>
      <c r="J291">
        <v>1</v>
      </c>
      <c r="K291">
        <v>0</v>
      </c>
      <c r="L291">
        <v>7</v>
      </c>
      <c r="M291">
        <v>265</v>
      </c>
      <c r="N291">
        <v>277</v>
      </c>
      <c r="O291">
        <v>0</v>
      </c>
      <c r="P291">
        <v>8003</v>
      </c>
      <c r="Q291">
        <v>1.24</v>
      </c>
      <c r="R291">
        <v>9952</v>
      </c>
      <c r="S291">
        <v>68</v>
      </c>
      <c r="T291">
        <v>25</v>
      </c>
      <c r="U291">
        <v>29</v>
      </c>
      <c r="V291">
        <v>0</v>
      </c>
      <c r="W291">
        <v>267</v>
      </c>
      <c r="X291">
        <v>5</v>
      </c>
      <c r="Y291">
        <f>SUM(social_media_performance_[[#This Row],[Likes]:[Link_Clicks]])</f>
        <v>389</v>
      </c>
      <c r="Z291" t="str">
        <f>IF(social_media_performance_[[#This Row],[Engagement]]&gt;AVERAGE(Y:Y)*5,"Viral","Normal")</f>
        <v>Normal</v>
      </c>
      <c r="AA291">
        <f t="shared" si="12"/>
        <v>2025</v>
      </c>
      <c r="AB291">
        <f t="shared" si="13"/>
        <v>11</v>
      </c>
      <c r="AC291" t="str">
        <f t="shared" si="14"/>
        <v>Nov</v>
      </c>
    </row>
    <row r="292" spans="1:29" x14ac:dyDescent="0.35">
      <c r="A292" t="s">
        <v>332</v>
      </c>
      <c r="B292" s="1">
        <v>45966</v>
      </c>
      <c r="C292" s="2">
        <v>0.60486111111111107</v>
      </c>
      <c r="D292" t="s">
        <v>25</v>
      </c>
      <c r="E292" t="s">
        <v>32</v>
      </c>
      <c r="F292" t="s">
        <v>27</v>
      </c>
      <c r="G292" t="s">
        <v>293</v>
      </c>
      <c r="H292" t="s">
        <v>29</v>
      </c>
      <c r="I292" t="s">
        <v>29</v>
      </c>
      <c r="J292">
        <v>7</v>
      </c>
      <c r="K292">
        <v>0</v>
      </c>
      <c r="L292">
        <v>1</v>
      </c>
      <c r="M292">
        <v>199</v>
      </c>
      <c r="N292">
        <v>143</v>
      </c>
      <c r="O292">
        <v>0</v>
      </c>
      <c r="P292">
        <v>8457</v>
      </c>
      <c r="Q292">
        <v>1.21</v>
      </c>
      <c r="R292">
        <v>10238</v>
      </c>
      <c r="S292">
        <v>522</v>
      </c>
      <c r="T292">
        <v>91</v>
      </c>
      <c r="U292">
        <v>117</v>
      </c>
      <c r="V292">
        <v>52</v>
      </c>
      <c r="W292">
        <v>0</v>
      </c>
      <c r="X292">
        <v>13</v>
      </c>
      <c r="Y292">
        <f>SUM(social_media_performance_[[#This Row],[Likes]:[Link_Clicks]])</f>
        <v>782</v>
      </c>
      <c r="Z292" t="str">
        <f>IF(social_media_performance_[[#This Row],[Engagement]]&gt;AVERAGE(Y:Y)*5,"Viral","Normal")</f>
        <v>Normal</v>
      </c>
      <c r="AA292">
        <f t="shared" si="12"/>
        <v>2025</v>
      </c>
      <c r="AB292">
        <f t="shared" si="13"/>
        <v>11</v>
      </c>
      <c r="AC292" t="str">
        <f t="shared" si="14"/>
        <v>Nov</v>
      </c>
    </row>
    <row r="293" spans="1:29" x14ac:dyDescent="0.35">
      <c r="A293" t="s">
        <v>333</v>
      </c>
      <c r="B293" s="1">
        <v>45971</v>
      </c>
      <c r="C293" s="2">
        <v>0.38263888888888886</v>
      </c>
      <c r="D293" t="s">
        <v>31</v>
      </c>
      <c r="E293" t="s">
        <v>26</v>
      </c>
      <c r="F293" t="s">
        <v>42</v>
      </c>
      <c r="G293" t="s">
        <v>293</v>
      </c>
      <c r="H293" t="s">
        <v>36</v>
      </c>
      <c r="I293" t="s">
        <v>29</v>
      </c>
      <c r="J293">
        <v>4</v>
      </c>
      <c r="K293">
        <v>0</v>
      </c>
      <c r="L293">
        <v>1</v>
      </c>
      <c r="M293">
        <v>167</v>
      </c>
      <c r="N293">
        <v>63</v>
      </c>
      <c r="O293">
        <v>363</v>
      </c>
      <c r="P293">
        <v>47160</v>
      </c>
      <c r="Q293">
        <v>1.5</v>
      </c>
      <c r="R293">
        <v>70594</v>
      </c>
      <c r="S293">
        <v>1475</v>
      </c>
      <c r="T293">
        <v>221</v>
      </c>
      <c r="U293">
        <v>403</v>
      </c>
      <c r="V293">
        <v>47</v>
      </c>
      <c r="W293">
        <v>0</v>
      </c>
      <c r="X293">
        <v>215</v>
      </c>
      <c r="Y293">
        <f>SUM(social_media_performance_[[#This Row],[Likes]:[Link_Clicks]])</f>
        <v>2146</v>
      </c>
      <c r="Z293" t="str">
        <f>IF(social_media_performance_[[#This Row],[Engagement]]&gt;AVERAGE(Y:Y)*5,"Viral","Normal")</f>
        <v>Normal</v>
      </c>
      <c r="AA293">
        <f t="shared" si="12"/>
        <v>2025</v>
      </c>
      <c r="AB293">
        <f t="shared" si="13"/>
        <v>11</v>
      </c>
      <c r="AC293" t="str">
        <f t="shared" si="14"/>
        <v>Nov</v>
      </c>
    </row>
    <row r="294" spans="1:29" x14ac:dyDescent="0.35">
      <c r="A294" t="s">
        <v>334</v>
      </c>
      <c r="B294" s="1">
        <v>45972</v>
      </c>
      <c r="C294" s="2">
        <v>0.51666666666666672</v>
      </c>
      <c r="D294" t="s">
        <v>25</v>
      </c>
      <c r="E294" t="s">
        <v>32</v>
      </c>
      <c r="F294" t="s">
        <v>45</v>
      </c>
      <c r="G294" t="s">
        <v>293</v>
      </c>
      <c r="H294" t="s">
        <v>29</v>
      </c>
      <c r="I294" t="s">
        <v>29</v>
      </c>
      <c r="J294">
        <v>12</v>
      </c>
      <c r="K294">
        <v>57</v>
      </c>
      <c r="L294">
        <v>1</v>
      </c>
      <c r="M294">
        <v>84</v>
      </c>
      <c r="N294">
        <v>208</v>
      </c>
      <c r="O294">
        <v>0</v>
      </c>
      <c r="P294">
        <v>15514</v>
      </c>
      <c r="Q294">
        <v>1</v>
      </c>
      <c r="R294">
        <v>15514</v>
      </c>
      <c r="S294">
        <v>348</v>
      </c>
      <c r="T294">
        <v>76</v>
      </c>
      <c r="U294">
        <v>86</v>
      </c>
      <c r="V294">
        <v>51</v>
      </c>
      <c r="W294">
        <v>0</v>
      </c>
      <c r="X294">
        <v>16</v>
      </c>
      <c r="Y294">
        <f>SUM(social_media_performance_[[#This Row],[Likes]:[Link_Clicks]])</f>
        <v>561</v>
      </c>
      <c r="Z294" t="str">
        <f>IF(social_media_performance_[[#This Row],[Engagement]]&gt;AVERAGE(Y:Y)*5,"Viral","Normal")</f>
        <v>Normal</v>
      </c>
      <c r="AA294">
        <f t="shared" si="12"/>
        <v>2025</v>
      </c>
      <c r="AB294">
        <f t="shared" si="13"/>
        <v>11</v>
      </c>
      <c r="AC294" t="str">
        <f t="shared" si="14"/>
        <v>Nov</v>
      </c>
    </row>
    <row r="295" spans="1:29" x14ac:dyDescent="0.35">
      <c r="A295" t="s">
        <v>335</v>
      </c>
      <c r="B295" s="1">
        <v>45972</v>
      </c>
      <c r="C295" s="2">
        <v>0.68055555555555558</v>
      </c>
      <c r="D295" t="s">
        <v>38</v>
      </c>
      <c r="E295" t="s">
        <v>39</v>
      </c>
      <c r="F295" t="s">
        <v>33</v>
      </c>
      <c r="G295" t="s">
        <v>293</v>
      </c>
      <c r="H295" t="s">
        <v>29</v>
      </c>
      <c r="I295" t="s">
        <v>29</v>
      </c>
      <c r="J295">
        <v>4</v>
      </c>
      <c r="K295">
        <v>0</v>
      </c>
      <c r="L295">
        <v>7</v>
      </c>
      <c r="M295">
        <v>248</v>
      </c>
      <c r="N295">
        <v>253</v>
      </c>
      <c r="O295">
        <v>0</v>
      </c>
      <c r="P295">
        <v>9181</v>
      </c>
      <c r="Q295">
        <v>1.02</v>
      </c>
      <c r="R295">
        <v>9362</v>
      </c>
      <c r="S295">
        <v>196</v>
      </c>
      <c r="T295">
        <v>63</v>
      </c>
      <c r="U295">
        <v>97</v>
      </c>
      <c r="V295">
        <v>0</v>
      </c>
      <c r="W295">
        <v>0</v>
      </c>
      <c r="X295">
        <v>10</v>
      </c>
      <c r="Y295">
        <f>SUM(social_media_performance_[[#This Row],[Likes]:[Link_Clicks]])</f>
        <v>356</v>
      </c>
      <c r="Z295" t="str">
        <f>IF(social_media_performance_[[#This Row],[Engagement]]&gt;AVERAGE(Y:Y)*5,"Viral","Normal")</f>
        <v>Normal</v>
      </c>
      <c r="AA295">
        <f t="shared" si="12"/>
        <v>2025</v>
      </c>
      <c r="AB295">
        <f t="shared" si="13"/>
        <v>11</v>
      </c>
      <c r="AC295" t="str">
        <f t="shared" si="14"/>
        <v>Nov</v>
      </c>
    </row>
    <row r="296" spans="1:29" x14ac:dyDescent="0.35">
      <c r="A296" t="s">
        <v>336</v>
      </c>
      <c r="B296" s="1">
        <v>45972</v>
      </c>
      <c r="C296" s="2">
        <v>0.91736111111111107</v>
      </c>
      <c r="D296" t="s">
        <v>35</v>
      </c>
      <c r="E296" t="s">
        <v>32</v>
      </c>
      <c r="F296" t="s">
        <v>27</v>
      </c>
      <c r="G296" t="s">
        <v>293</v>
      </c>
      <c r="H296" t="s">
        <v>29</v>
      </c>
      <c r="I296" t="s">
        <v>36</v>
      </c>
      <c r="J296">
        <v>14</v>
      </c>
      <c r="K296">
        <v>0</v>
      </c>
      <c r="L296">
        <v>1</v>
      </c>
      <c r="M296">
        <v>170</v>
      </c>
      <c r="N296">
        <v>65</v>
      </c>
      <c r="O296">
        <v>0</v>
      </c>
      <c r="P296">
        <v>9308</v>
      </c>
      <c r="Q296">
        <v>1.1499999999999999</v>
      </c>
      <c r="R296">
        <v>10677</v>
      </c>
      <c r="S296">
        <v>236</v>
      </c>
      <c r="T296">
        <v>42</v>
      </c>
      <c r="U296">
        <v>50</v>
      </c>
      <c r="V296">
        <v>27</v>
      </c>
      <c r="W296">
        <v>258</v>
      </c>
      <c r="X296">
        <v>11</v>
      </c>
      <c r="Y296">
        <f>SUM(social_media_performance_[[#This Row],[Likes]:[Link_Clicks]])</f>
        <v>613</v>
      </c>
      <c r="Z296" t="str">
        <f>IF(social_media_performance_[[#This Row],[Engagement]]&gt;AVERAGE(Y:Y)*5,"Viral","Normal")</f>
        <v>Normal</v>
      </c>
      <c r="AA296">
        <f t="shared" si="12"/>
        <v>2025</v>
      </c>
      <c r="AB296">
        <f t="shared" si="13"/>
        <v>11</v>
      </c>
      <c r="AC296" t="str">
        <f t="shared" si="14"/>
        <v>Nov</v>
      </c>
    </row>
    <row r="297" spans="1:29" x14ac:dyDescent="0.35">
      <c r="A297" t="s">
        <v>337</v>
      </c>
      <c r="B297" s="1">
        <v>45972</v>
      </c>
      <c r="C297" s="2">
        <v>0.95763888888888893</v>
      </c>
      <c r="D297" t="s">
        <v>35</v>
      </c>
      <c r="E297" t="s">
        <v>26</v>
      </c>
      <c r="F297" t="s">
        <v>45</v>
      </c>
      <c r="G297" t="s">
        <v>293</v>
      </c>
      <c r="H297" t="s">
        <v>29</v>
      </c>
      <c r="I297" t="s">
        <v>29</v>
      </c>
      <c r="J297">
        <v>5</v>
      </c>
      <c r="K297">
        <v>56</v>
      </c>
      <c r="L297">
        <v>1</v>
      </c>
      <c r="M297">
        <v>125</v>
      </c>
      <c r="N297">
        <v>347</v>
      </c>
      <c r="O297">
        <v>0</v>
      </c>
      <c r="P297">
        <v>22786</v>
      </c>
      <c r="Q297">
        <v>1</v>
      </c>
      <c r="R297">
        <v>22786</v>
      </c>
      <c r="S297">
        <v>1920</v>
      </c>
      <c r="T297">
        <v>299</v>
      </c>
      <c r="U297">
        <v>493</v>
      </c>
      <c r="V297">
        <v>56</v>
      </c>
      <c r="W297">
        <v>0</v>
      </c>
      <c r="X297">
        <v>38</v>
      </c>
      <c r="Y297">
        <f>SUM(social_media_performance_[[#This Row],[Likes]:[Link_Clicks]])</f>
        <v>2768</v>
      </c>
      <c r="Z297" t="str">
        <f>IF(social_media_performance_[[#This Row],[Engagement]]&gt;AVERAGE(Y:Y)*5,"Viral","Normal")</f>
        <v>Normal</v>
      </c>
      <c r="AA297">
        <f t="shared" si="12"/>
        <v>2025</v>
      </c>
      <c r="AB297">
        <f t="shared" si="13"/>
        <v>11</v>
      </c>
      <c r="AC297" t="str">
        <f t="shared" si="14"/>
        <v>Nov</v>
      </c>
    </row>
    <row r="298" spans="1:29" x14ac:dyDescent="0.35">
      <c r="A298" t="s">
        <v>338</v>
      </c>
      <c r="B298" s="1">
        <v>45973</v>
      </c>
      <c r="C298" s="2">
        <v>0.85555555555555551</v>
      </c>
      <c r="D298" t="s">
        <v>35</v>
      </c>
      <c r="E298" t="s">
        <v>26</v>
      </c>
      <c r="F298" t="s">
        <v>45</v>
      </c>
      <c r="G298" t="s">
        <v>293</v>
      </c>
      <c r="H298" t="s">
        <v>29</v>
      </c>
      <c r="I298" t="s">
        <v>36</v>
      </c>
      <c r="J298">
        <v>4</v>
      </c>
      <c r="K298">
        <v>60</v>
      </c>
      <c r="L298">
        <v>1</v>
      </c>
      <c r="M298">
        <v>99</v>
      </c>
      <c r="N298">
        <v>195</v>
      </c>
      <c r="O298">
        <v>0</v>
      </c>
      <c r="P298">
        <v>11526</v>
      </c>
      <c r="Q298">
        <v>1.1399999999999999</v>
      </c>
      <c r="R298">
        <v>13169</v>
      </c>
      <c r="S298">
        <v>1029</v>
      </c>
      <c r="T298">
        <v>174</v>
      </c>
      <c r="U298">
        <v>331</v>
      </c>
      <c r="V298">
        <v>36</v>
      </c>
      <c r="W298">
        <v>398</v>
      </c>
      <c r="X298">
        <v>26</v>
      </c>
      <c r="Y298">
        <f>SUM(social_media_performance_[[#This Row],[Likes]:[Link_Clicks]])</f>
        <v>1968</v>
      </c>
      <c r="Z298" t="str">
        <f>IF(social_media_performance_[[#This Row],[Engagement]]&gt;AVERAGE(Y:Y)*5,"Viral","Normal")</f>
        <v>Normal</v>
      </c>
      <c r="AA298">
        <f t="shared" si="12"/>
        <v>2025</v>
      </c>
      <c r="AB298">
        <f t="shared" si="13"/>
        <v>11</v>
      </c>
      <c r="AC298" t="str">
        <f t="shared" si="14"/>
        <v>Nov</v>
      </c>
    </row>
    <row r="299" spans="1:29" x14ac:dyDescent="0.35">
      <c r="A299" t="s">
        <v>339</v>
      </c>
      <c r="B299" s="1">
        <v>45977</v>
      </c>
      <c r="C299" s="2">
        <v>0.50486111111111109</v>
      </c>
      <c r="D299" t="s">
        <v>25</v>
      </c>
      <c r="E299" t="s">
        <v>39</v>
      </c>
      <c r="F299" t="s">
        <v>33</v>
      </c>
      <c r="G299" t="s">
        <v>293</v>
      </c>
      <c r="H299" t="s">
        <v>29</v>
      </c>
      <c r="I299" t="s">
        <v>29</v>
      </c>
      <c r="J299">
        <v>2</v>
      </c>
      <c r="K299">
        <v>0</v>
      </c>
      <c r="L299">
        <v>5</v>
      </c>
      <c r="M299">
        <v>271</v>
      </c>
      <c r="N299">
        <v>78</v>
      </c>
      <c r="O299">
        <v>0</v>
      </c>
      <c r="P299">
        <v>6668</v>
      </c>
      <c r="Q299">
        <v>1.18</v>
      </c>
      <c r="R299">
        <v>7841</v>
      </c>
      <c r="S299">
        <v>84</v>
      </c>
      <c r="T299">
        <v>30</v>
      </c>
      <c r="U299">
        <v>42</v>
      </c>
      <c r="V299">
        <v>0</v>
      </c>
      <c r="W299">
        <v>0</v>
      </c>
      <c r="X299">
        <v>5</v>
      </c>
      <c r="Y299">
        <f>SUM(social_media_performance_[[#This Row],[Likes]:[Link_Clicks]])</f>
        <v>156</v>
      </c>
      <c r="Z299" t="str">
        <f>IF(social_media_performance_[[#This Row],[Engagement]]&gt;AVERAGE(Y:Y)*5,"Viral","Normal")</f>
        <v>Normal</v>
      </c>
      <c r="AA299">
        <f t="shared" si="12"/>
        <v>2025</v>
      </c>
      <c r="AB299">
        <f t="shared" si="13"/>
        <v>11</v>
      </c>
      <c r="AC299" t="str">
        <f t="shared" si="14"/>
        <v>Nov</v>
      </c>
    </row>
    <row r="300" spans="1:29" x14ac:dyDescent="0.35">
      <c r="A300" t="s">
        <v>340</v>
      </c>
      <c r="B300" s="1">
        <v>45977</v>
      </c>
      <c r="C300" s="2">
        <v>0.69236111111111109</v>
      </c>
      <c r="D300" t="s">
        <v>38</v>
      </c>
      <c r="E300" t="s">
        <v>48</v>
      </c>
      <c r="F300" t="s">
        <v>45</v>
      </c>
      <c r="G300" t="s">
        <v>293</v>
      </c>
      <c r="H300" t="s">
        <v>29</v>
      </c>
      <c r="I300" t="s">
        <v>36</v>
      </c>
      <c r="J300">
        <v>2</v>
      </c>
      <c r="K300">
        <v>93</v>
      </c>
      <c r="L300">
        <v>1</v>
      </c>
      <c r="M300">
        <v>177</v>
      </c>
      <c r="N300">
        <v>138</v>
      </c>
      <c r="O300">
        <v>0</v>
      </c>
      <c r="P300">
        <v>36803</v>
      </c>
      <c r="Q300">
        <v>1.1599999999999999</v>
      </c>
      <c r="R300">
        <v>42749</v>
      </c>
      <c r="S300">
        <v>881</v>
      </c>
      <c r="T300">
        <v>205</v>
      </c>
      <c r="U300">
        <v>291</v>
      </c>
      <c r="V300">
        <v>80</v>
      </c>
      <c r="W300">
        <v>1284</v>
      </c>
      <c r="X300">
        <v>24</v>
      </c>
      <c r="Y300">
        <f>SUM(social_media_performance_[[#This Row],[Likes]:[Link_Clicks]])</f>
        <v>2741</v>
      </c>
      <c r="Z300" t="str">
        <f>IF(social_media_performance_[[#This Row],[Engagement]]&gt;AVERAGE(Y:Y)*5,"Viral","Normal")</f>
        <v>Normal</v>
      </c>
      <c r="AA300">
        <f t="shared" si="12"/>
        <v>2025</v>
      </c>
      <c r="AB300">
        <f t="shared" si="13"/>
        <v>11</v>
      </c>
      <c r="AC300" t="str">
        <f t="shared" si="14"/>
        <v>Nov</v>
      </c>
    </row>
    <row r="301" spans="1:29" x14ac:dyDescent="0.35">
      <c r="A301" t="s">
        <v>341</v>
      </c>
      <c r="B301" s="1">
        <v>45978</v>
      </c>
      <c r="C301" s="2">
        <v>0.68333333333333335</v>
      </c>
      <c r="D301" t="s">
        <v>38</v>
      </c>
      <c r="E301" t="s">
        <v>26</v>
      </c>
      <c r="F301" t="s">
        <v>45</v>
      </c>
      <c r="G301" t="s">
        <v>293</v>
      </c>
      <c r="H301" t="s">
        <v>36</v>
      </c>
      <c r="I301" t="s">
        <v>36</v>
      </c>
      <c r="J301">
        <v>8</v>
      </c>
      <c r="K301">
        <v>24</v>
      </c>
      <c r="L301">
        <v>1</v>
      </c>
      <c r="M301">
        <v>91</v>
      </c>
      <c r="N301">
        <v>156</v>
      </c>
      <c r="O301">
        <v>423</v>
      </c>
      <c r="P301">
        <v>3882</v>
      </c>
      <c r="Q301">
        <v>1.47</v>
      </c>
      <c r="R301">
        <v>5700</v>
      </c>
      <c r="S301">
        <v>422</v>
      </c>
      <c r="T301">
        <v>56</v>
      </c>
      <c r="U301">
        <v>107</v>
      </c>
      <c r="V301">
        <v>10</v>
      </c>
      <c r="W301">
        <v>110</v>
      </c>
      <c r="X301">
        <v>0</v>
      </c>
      <c r="Y301">
        <f>SUM(social_media_performance_[[#This Row],[Likes]:[Link_Clicks]])</f>
        <v>705</v>
      </c>
      <c r="Z301" t="str">
        <f>IF(social_media_performance_[[#This Row],[Engagement]]&gt;AVERAGE(Y:Y)*5,"Viral","Normal")</f>
        <v>Normal</v>
      </c>
      <c r="AA301">
        <f t="shared" si="12"/>
        <v>2025</v>
      </c>
      <c r="AB301">
        <f t="shared" si="13"/>
        <v>11</v>
      </c>
      <c r="AC301" t="str">
        <f t="shared" si="14"/>
        <v>Nov</v>
      </c>
    </row>
    <row r="302" spans="1:29" x14ac:dyDescent="0.35">
      <c r="A302" t="s">
        <v>342</v>
      </c>
      <c r="B302" s="1">
        <v>45978</v>
      </c>
      <c r="C302" s="2">
        <v>0.75347222222222221</v>
      </c>
      <c r="D302" t="s">
        <v>38</v>
      </c>
      <c r="E302" t="s">
        <v>39</v>
      </c>
      <c r="F302" t="s">
        <v>33</v>
      </c>
      <c r="G302" t="s">
        <v>293</v>
      </c>
      <c r="H302" t="s">
        <v>36</v>
      </c>
      <c r="I302" t="s">
        <v>36</v>
      </c>
      <c r="J302">
        <v>1</v>
      </c>
      <c r="K302">
        <v>0</v>
      </c>
      <c r="L302">
        <v>6</v>
      </c>
      <c r="M302">
        <v>139</v>
      </c>
      <c r="N302">
        <v>172</v>
      </c>
      <c r="O302">
        <v>349</v>
      </c>
      <c r="P302">
        <v>20770</v>
      </c>
      <c r="Q302">
        <v>1.74</v>
      </c>
      <c r="R302">
        <v>36134</v>
      </c>
      <c r="S302">
        <v>90</v>
      </c>
      <c r="T302">
        <v>38</v>
      </c>
      <c r="U302">
        <v>48</v>
      </c>
      <c r="V302">
        <v>0</v>
      </c>
      <c r="W302">
        <v>1222</v>
      </c>
      <c r="X302">
        <v>6</v>
      </c>
      <c r="Y302">
        <f>SUM(social_media_performance_[[#This Row],[Likes]:[Link_Clicks]])</f>
        <v>1398</v>
      </c>
      <c r="Z302" t="str">
        <f>IF(social_media_performance_[[#This Row],[Engagement]]&gt;AVERAGE(Y:Y)*5,"Viral","Normal")</f>
        <v>Normal</v>
      </c>
      <c r="AA302">
        <f t="shared" si="12"/>
        <v>2025</v>
      </c>
      <c r="AB302">
        <f t="shared" si="13"/>
        <v>11</v>
      </c>
      <c r="AC302" t="str">
        <f t="shared" si="14"/>
        <v>Nov</v>
      </c>
    </row>
    <row r="303" spans="1:29" x14ac:dyDescent="0.35">
      <c r="A303" t="s">
        <v>343</v>
      </c>
      <c r="B303" s="1">
        <v>45978</v>
      </c>
      <c r="C303" s="2">
        <v>0.78611111111111109</v>
      </c>
      <c r="D303" t="s">
        <v>38</v>
      </c>
      <c r="E303" t="s">
        <v>32</v>
      </c>
      <c r="F303" t="s">
        <v>42</v>
      </c>
      <c r="G303" t="s">
        <v>293</v>
      </c>
      <c r="H303" t="s">
        <v>29</v>
      </c>
      <c r="I303" t="s">
        <v>36</v>
      </c>
      <c r="J303">
        <v>14</v>
      </c>
      <c r="K303">
        <v>0</v>
      </c>
      <c r="L303">
        <v>1</v>
      </c>
      <c r="M303">
        <v>276</v>
      </c>
      <c r="N303">
        <v>36</v>
      </c>
      <c r="O303">
        <v>0</v>
      </c>
      <c r="P303">
        <v>13814</v>
      </c>
      <c r="Q303">
        <v>1.1100000000000001</v>
      </c>
      <c r="R303">
        <v>15329</v>
      </c>
      <c r="S303">
        <v>115</v>
      </c>
      <c r="T303">
        <v>19</v>
      </c>
      <c r="U303">
        <v>24</v>
      </c>
      <c r="V303">
        <v>11</v>
      </c>
      <c r="W303">
        <v>286</v>
      </c>
      <c r="X303">
        <v>0</v>
      </c>
      <c r="Y303">
        <f>SUM(social_media_performance_[[#This Row],[Likes]:[Link_Clicks]])</f>
        <v>455</v>
      </c>
      <c r="Z303" t="str">
        <f>IF(social_media_performance_[[#This Row],[Engagement]]&gt;AVERAGE(Y:Y)*5,"Viral","Normal")</f>
        <v>Normal</v>
      </c>
      <c r="AA303">
        <f t="shared" si="12"/>
        <v>2025</v>
      </c>
      <c r="AB303">
        <f t="shared" si="13"/>
        <v>11</v>
      </c>
      <c r="AC303" t="str">
        <f t="shared" si="14"/>
        <v>Nov</v>
      </c>
    </row>
    <row r="304" spans="1:29" x14ac:dyDescent="0.35">
      <c r="A304" t="s">
        <v>344</v>
      </c>
      <c r="B304" s="1">
        <v>45979</v>
      </c>
      <c r="C304" s="2">
        <v>0.59722222222222221</v>
      </c>
      <c r="D304" t="s">
        <v>25</v>
      </c>
      <c r="E304" t="s">
        <v>39</v>
      </c>
      <c r="F304" t="s">
        <v>27</v>
      </c>
      <c r="G304" t="s">
        <v>293</v>
      </c>
      <c r="H304" t="s">
        <v>36</v>
      </c>
      <c r="I304" t="s">
        <v>29</v>
      </c>
      <c r="J304">
        <v>4</v>
      </c>
      <c r="K304">
        <v>0</v>
      </c>
      <c r="L304">
        <v>1</v>
      </c>
      <c r="M304">
        <v>117</v>
      </c>
      <c r="N304">
        <v>189</v>
      </c>
      <c r="O304">
        <v>332</v>
      </c>
      <c r="P304">
        <v>15567</v>
      </c>
      <c r="Q304">
        <v>1.52</v>
      </c>
      <c r="R304">
        <v>23711</v>
      </c>
      <c r="S304">
        <v>478</v>
      </c>
      <c r="T304">
        <v>176</v>
      </c>
      <c r="U304">
        <v>173</v>
      </c>
      <c r="V304">
        <v>0</v>
      </c>
      <c r="W304">
        <v>0</v>
      </c>
      <c r="X304">
        <v>3</v>
      </c>
      <c r="Y304">
        <f>SUM(social_media_performance_[[#This Row],[Likes]:[Link_Clicks]])</f>
        <v>827</v>
      </c>
      <c r="Z304" t="str">
        <f>IF(social_media_performance_[[#This Row],[Engagement]]&gt;AVERAGE(Y:Y)*5,"Viral","Normal")</f>
        <v>Normal</v>
      </c>
      <c r="AA304">
        <f t="shared" si="12"/>
        <v>2025</v>
      </c>
      <c r="AB304">
        <f t="shared" si="13"/>
        <v>11</v>
      </c>
      <c r="AC304" t="str">
        <f t="shared" si="14"/>
        <v>Nov</v>
      </c>
    </row>
    <row r="305" spans="1:29" x14ac:dyDescent="0.35">
      <c r="A305" t="s">
        <v>345</v>
      </c>
      <c r="B305" s="1">
        <v>45979</v>
      </c>
      <c r="C305" s="2">
        <v>0.64930555555555558</v>
      </c>
      <c r="D305" t="s">
        <v>38</v>
      </c>
      <c r="E305" t="s">
        <v>26</v>
      </c>
      <c r="F305" t="s">
        <v>33</v>
      </c>
      <c r="G305" t="s">
        <v>293</v>
      </c>
      <c r="H305" t="s">
        <v>29</v>
      </c>
      <c r="I305" t="s">
        <v>36</v>
      </c>
      <c r="J305">
        <v>3</v>
      </c>
      <c r="K305">
        <v>0</v>
      </c>
      <c r="L305">
        <v>6</v>
      </c>
      <c r="M305">
        <v>248</v>
      </c>
      <c r="N305">
        <v>78</v>
      </c>
      <c r="O305">
        <v>0</v>
      </c>
      <c r="P305">
        <v>30280</v>
      </c>
      <c r="Q305">
        <v>1.25</v>
      </c>
      <c r="R305">
        <v>37742</v>
      </c>
      <c r="S305">
        <v>323</v>
      </c>
      <c r="T305">
        <v>58</v>
      </c>
      <c r="U305">
        <v>103</v>
      </c>
      <c r="V305">
        <v>8</v>
      </c>
      <c r="W305">
        <v>1331</v>
      </c>
      <c r="X305">
        <v>42</v>
      </c>
      <c r="Y305">
        <f>SUM(social_media_performance_[[#This Row],[Likes]:[Link_Clicks]])</f>
        <v>1823</v>
      </c>
      <c r="Z305" t="str">
        <f>IF(social_media_performance_[[#This Row],[Engagement]]&gt;AVERAGE(Y:Y)*5,"Viral","Normal")</f>
        <v>Normal</v>
      </c>
      <c r="AA305">
        <f t="shared" si="12"/>
        <v>2025</v>
      </c>
      <c r="AB305">
        <f t="shared" si="13"/>
        <v>11</v>
      </c>
      <c r="AC305" t="str">
        <f t="shared" si="14"/>
        <v>Nov</v>
      </c>
    </row>
    <row r="306" spans="1:29" x14ac:dyDescent="0.35">
      <c r="A306" t="s">
        <v>346</v>
      </c>
      <c r="B306" s="1">
        <v>45980</v>
      </c>
      <c r="C306" s="2">
        <v>0.7055555555555556</v>
      </c>
      <c r="D306" t="s">
        <v>38</v>
      </c>
      <c r="E306" t="s">
        <v>32</v>
      </c>
      <c r="F306" t="s">
        <v>33</v>
      </c>
      <c r="G306" t="s">
        <v>293</v>
      </c>
      <c r="H306" t="s">
        <v>29</v>
      </c>
      <c r="I306" t="s">
        <v>29</v>
      </c>
      <c r="J306">
        <v>8</v>
      </c>
      <c r="K306">
        <v>0</v>
      </c>
      <c r="L306">
        <v>10</v>
      </c>
      <c r="M306">
        <v>168</v>
      </c>
      <c r="N306">
        <v>281</v>
      </c>
      <c r="O306">
        <v>0</v>
      </c>
      <c r="P306">
        <v>9737</v>
      </c>
      <c r="Q306">
        <v>1.1499999999999999</v>
      </c>
      <c r="R306">
        <v>11157</v>
      </c>
      <c r="S306">
        <v>286</v>
      </c>
      <c r="T306">
        <v>52</v>
      </c>
      <c r="U306">
        <v>71</v>
      </c>
      <c r="V306">
        <v>35</v>
      </c>
      <c r="W306">
        <v>0</v>
      </c>
      <c r="X306">
        <v>8</v>
      </c>
      <c r="Y306">
        <f>SUM(social_media_performance_[[#This Row],[Likes]:[Link_Clicks]])</f>
        <v>444</v>
      </c>
      <c r="Z306" t="str">
        <f>IF(social_media_performance_[[#This Row],[Engagement]]&gt;AVERAGE(Y:Y)*5,"Viral","Normal")</f>
        <v>Normal</v>
      </c>
      <c r="AA306">
        <f t="shared" si="12"/>
        <v>2025</v>
      </c>
      <c r="AB306">
        <f t="shared" si="13"/>
        <v>11</v>
      </c>
      <c r="AC306" t="str">
        <f t="shared" si="14"/>
        <v>Nov</v>
      </c>
    </row>
    <row r="307" spans="1:29" x14ac:dyDescent="0.35">
      <c r="A307" t="s">
        <v>347</v>
      </c>
      <c r="B307" s="1">
        <v>45981</v>
      </c>
      <c r="C307" s="2">
        <v>0.72847222222222219</v>
      </c>
      <c r="D307" t="s">
        <v>38</v>
      </c>
      <c r="E307" t="s">
        <v>32</v>
      </c>
      <c r="F307" t="s">
        <v>33</v>
      </c>
      <c r="G307" t="s">
        <v>293</v>
      </c>
      <c r="H307" t="s">
        <v>29</v>
      </c>
      <c r="I307" t="s">
        <v>36</v>
      </c>
      <c r="J307">
        <v>5</v>
      </c>
      <c r="K307">
        <v>0</v>
      </c>
      <c r="L307">
        <v>9</v>
      </c>
      <c r="M307">
        <v>133</v>
      </c>
      <c r="N307">
        <v>212</v>
      </c>
      <c r="O307">
        <v>0</v>
      </c>
      <c r="P307">
        <v>9878</v>
      </c>
      <c r="Q307">
        <v>1.38</v>
      </c>
      <c r="R307">
        <v>13602</v>
      </c>
      <c r="S307">
        <v>611</v>
      </c>
      <c r="T307">
        <v>105</v>
      </c>
      <c r="U307">
        <v>138</v>
      </c>
      <c r="V307">
        <v>78</v>
      </c>
      <c r="W307">
        <v>465</v>
      </c>
      <c r="X307">
        <v>3</v>
      </c>
      <c r="Y307">
        <f>SUM(social_media_performance_[[#This Row],[Likes]:[Link_Clicks]])</f>
        <v>1397</v>
      </c>
      <c r="Z307" t="str">
        <f>IF(social_media_performance_[[#This Row],[Engagement]]&gt;AVERAGE(Y:Y)*5,"Viral","Normal")</f>
        <v>Normal</v>
      </c>
      <c r="AA307">
        <f t="shared" si="12"/>
        <v>2025</v>
      </c>
      <c r="AB307">
        <f t="shared" si="13"/>
        <v>11</v>
      </c>
      <c r="AC307" t="str">
        <f t="shared" si="14"/>
        <v>Nov</v>
      </c>
    </row>
    <row r="308" spans="1:29" x14ac:dyDescent="0.35">
      <c r="A308" t="s">
        <v>348</v>
      </c>
      <c r="B308" s="1">
        <v>45981</v>
      </c>
      <c r="C308" s="2">
        <v>0.87847222222222221</v>
      </c>
      <c r="D308" t="s">
        <v>35</v>
      </c>
      <c r="E308" t="s">
        <v>39</v>
      </c>
      <c r="F308" t="s">
        <v>45</v>
      </c>
      <c r="G308" t="s">
        <v>293</v>
      </c>
      <c r="H308" t="s">
        <v>29</v>
      </c>
      <c r="I308" t="s">
        <v>36</v>
      </c>
      <c r="J308">
        <v>4</v>
      </c>
      <c r="K308">
        <v>53</v>
      </c>
      <c r="L308">
        <v>1</v>
      </c>
      <c r="M308">
        <v>106</v>
      </c>
      <c r="N308">
        <v>346</v>
      </c>
      <c r="O308">
        <v>0</v>
      </c>
      <c r="P308">
        <v>5427</v>
      </c>
      <c r="Q308">
        <v>1.03</v>
      </c>
      <c r="R308">
        <v>5585</v>
      </c>
      <c r="S308">
        <v>108</v>
      </c>
      <c r="T308">
        <v>38</v>
      </c>
      <c r="U308">
        <v>48</v>
      </c>
      <c r="V308">
        <v>0</v>
      </c>
      <c r="W308">
        <v>130</v>
      </c>
      <c r="X308">
        <v>7</v>
      </c>
      <c r="Y308">
        <f>SUM(social_media_performance_[[#This Row],[Likes]:[Link_Clicks]])</f>
        <v>324</v>
      </c>
      <c r="Z308" t="str">
        <f>IF(social_media_performance_[[#This Row],[Engagement]]&gt;AVERAGE(Y:Y)*5,"Viral","Normal")</f>
        <v>Normal</v>
      </c>
      <c r="AA308">
        <f t="shared" si="12"/>
        <v>2025</v>
      </c>
      <c r="AB308">
        <f t="shared" si="13"/>
        <v>11</v>
      </c>
      <c r="AC308" t="str">
        <f t="shared" si="14"/>
        <v>Nov</v>
      </c>
    </row>
    <row r="309" spans="1:29" x14ac:dyDescent="0.35">
      <c r="A309" t="s">
        <v>349</v>
      </c>
      <c r="B309" s="1">
        <v>45983</v>
      </c>
      <c r="C309" s="2">
        <v>0.68055555555555558</v>
      </c>
      <c r="D309" t="s">
        <v>38</v>
      </c>
      <c r="E309" t="s">
        <v>26</v>
      </c>
      <c r="F309" t="s">
        <v>27</v>
      </c>
      <c r="G309" t="s">
        <v>293</v>
      </c>
      <c r="H309" t="s">
        <v>29</v>
      </c>
      <c r="I309" t="s">
        <v>36</v>
      </c>
      <c r="J309">
        <v>3</v>
      </c>
      <c r="K309">
        <v>0</v>
      </c>
      <c r="L309">
        <v>1</v>
      </c>
      <c r="M309">
        <v>214</v>
      </c>
      <c r="N309">
        <v>85</v>
      </c>
      <c r="O309">
        <v>0</v>
      </c>
      <c r="P309">
        <v>10655</v>
      </c>
      <c r="Q309">
        <v>1.1200000000000001</v>
      </c>
      <c r="R309">
        <v>11974</v>
      </c>
      <c r="S309">
        <v>43</v>
      </c>
      <c r="T309">
        <v>5</v>
      </c>
      <c r="U309">
        <v>9</v>
      </c>
      <c r="V309">
        <v>1</v>
      </c>
      <c r="W309">
        <v>175</v>
      </c>
      <c r="X309">
        <v>16</v>
      </c>
      <c r="Y309">
        <f>SUM(social_media_performance_[[#This Row],[Likes]:[Link_Clicks]])</f>
        <v>233</v>
      </c>
      <c r="Z309" t="str">
        <f>IF(social_media_performance_[[#This Row],[Engagement]]&gt;AVERAGE(Y:Y)*5,"Viral","Normal")</f>
        <v>Normal</v>
      </c>
      <c r="AA309">
        <f t="shared" si="12"/>
        <v>2025</v>
      </c>
      <c r="AB309">
        <f t="shared" si="13"/>
        <v>11</v>
      </c>
      <c r="AC309" t="str">
        <f t="shared" si="14"/>
        <v>Nov</v>
      </c>
    </row>
    <row r="310" spans="1:29" x14ac:dyDescent="0.35">
      <c r="A310" t="s">
        <v>350</v>
      </c>
      <c r="B310" s="1">
        <v>45983</v>
      </c>
      <c r="C310" s="2">
        <v>0.9375</v>
      </c>
      <c r="D310" t="s">
        <v>35</v>
      </c>
      <c r="E310" t="s">
        <v>39</v>
      </c>
      <c r="F310" t="s">
        <v>33</v>
      </c>
      <c r="G310" t="s">
        <v>293</v>
      </c>
      <c r="H310" t="s">
        <v>29</v>
      </c>
      <c r="I310" t="s">
        <v>29</v>
      </c>
      <c r="J310">
        <v>3</v>
      </c>
      <c r="K310">
        <v>0</v>
      </c>
      <c r="L310">
        <v>8</v>
      </c>
      <c r="M310">
        <v>161</v>
      </c>
      <c r="N310">
        <v>191</v>
      </c>
      <c r="O310">
        <v>0</v>
      </c>
      <c r="P310">
        <v>6198</v>
      </c>
      <c r="Q310">
        <v>1.1100000000000001</v>
      </c>
      <c r="R310">
        <v>6869</v>
      </c>
      <c r="S310">
        <v>100</v>
      </c>
      <c r="T310">
        <v>38</v>
      </c>
      <c r="U310">
        <v>47</v>
      </c>
      <c r="V310">
        <v>0</v>
      </c>
      <c r="W310">
        <v>0</v>
      </c>
      <c r="X310">
        <v>2</v>
      </c>
      <c r="Y310">
        <f>SUM(social_media_performance_[[#This Row],[Likes]:[Link_Clicks]])</f>
        <v>185</v>
      </c>
      <c r="Z310" t="str">
        <f>IF(social_media_performance_[[#This Row],[Engagement]]&gt;AVERAGE(Y:Y)*5,"Viral","Normal")</f>
        <v>Normal</v>
      </c>
      <c r="AA310">
        <f t="shared" si="12"/>
        <v>2025</v>
      </c>
      <c r="AB310">
        <f t="shared" si="13"/>
        <v>11</v>
      </c>
      <c r="AC310" t="str">
        <f t="shared" si="14"/>
        <v>Nov</v>
      </c>
    </row>
    <row r="311" spans="1:29" x14ac:dyDescent="0.35">
      <c r="A311" t="s">
        <v>351</v>
      </c>
      <c r="B311" s="1">
        <v>45985</v>
      </c>
      <c r="C311" s="2">
        <v>0.63402777777777775</v>
      </c>
      <c r="D311" t="s">
        <v>38</v>
      </c>
      <c r="E311" t="s">
        <v>26</v>
      </c>
      <c r="F311" t="s">
        <v>45</v>
      </c>
      <c r="G311" t="s">
        <v>293</v>
      </c>
      <c r="H311" t="s">
        <v>29</v>
      </c>
      <c r="I311" t="s">
        <v>29</v>
      </c>
      <c r="J311">
        <v>3</v>
      </c>
      <c r="K311">
        <v>24</v>
      </c>
      <c r="L311">
        <v>1</v>
      </c>
      <c r="M311">
        <v>121</v>
      </c>
      <c r="N311">
        <v>112</v>
      </c>
      <c r="O311">
        <v>0</v>
      </c>
      <c r="P311">
        <v>24967</v>
      </c>
      <c r="Q311">
        <v>1.19</v>
      </c>
      <c r="R311">
        <v>29720</v>
      </c>
      <c r="S311">
        <v>3084</v>
      </c>
      <c r="T311">
        <v>393</v>
      </c>
      <c r="U311">
        <v>812</v>
      </c>
      <c r="V311">
        <v>79</v>
      </c>
      <c r="W311">
        <v>0</v>
      </c>
      <c r="X311">
        <v>18</v>
      </c>
      <c r="Y311">
        <f>SUM(social_media_performance_[[#This Row],[Likes]:[Link_Clicks]])</f>
        <v>4368</v>
      </c>
      <c r="Z311" t="str">
        <f>IF(social_media_performance_[[#This Row],[Engagement]]&gt;AVERAGE(Y:Y)*5,"Viral","Normal")</f>
        <v>Normal</v>
      </c>
      <c r="AA311">
        <f t="shared" si="12"/>
        <v>2025</v>
      </c>
      <c r="AB311">
        <f t="shared" si="13"/>
        <v>11</v>
      </c>
      <c r="AC311" t="str">
        <f t="shared" si="14"/>
        <v>Nov</v>
      </c>
    </row>
    <row r="312" spans="1:29" x14ac:dyDescent="0.35">
      <c r="A312" t="s">
        <v>352</v>
      </c>
      <c r="B312" s="1">
        <v>45985</v>
      </c>
      <c r="C312" s="2">
        <v>0.75624999999999998</v>
      </c>
      <c r="D312" t="s">
        <v>38</v>
      </c>
      <c r="E312" t="s">
        <v>48</v>
      </c>
      <c r="F312" t="s">
        <v>45</v>
      </c>
      <c r="G312" t="s">
        <v>293</v>
      </c>
      <c r="H312" t="s">
        <v>29</v>
      </c>
      <c r="I312" t="s">
        <v>29</v>
      </c>
      <c r="J312">
        <v>3</v>
      </c>
      <c r="K312">
        <v>34</v>
      </c>
      <c r="L312">
        <v>1</v>
      </c>
      <c r="M312">
        <v>162</v>
      </c>
      <c r="N312">
        <v>217</v>
      </c>
      <c r="O312">
        <v>0</v>
      </c>
      <c r="P312">
        <v>7656</v>
      </c>
      <c r="Q312">
        <v>1.1299999999999999</v>
      </c>
      <c r="R312">
        <v>8649</v>
      </c>
      <c r="S312">
        <v>185</v>
      </c>
      <c r="T312">
        <v>49</v>
      </c>
      <c r="U312">
        <v>67</v>
      </c>
      <c r="V312">
        <v>16</v>
      </c>
      <c r="W312">
        <v>0</v>
      </c>
      <c r="X312">
        <v>12</v>
      </c>
      <c r="Y312">
        <f>SUM(social_media_performance_[[#This Row],[Likes]:[Link_Clicks]])</f>
        <v>317</v>
      </c>
      <c r="Z312" t="str">
        <f>IF(social_media_performance_[[#This Row],[Engagement]]&gt;AVERAGE(Y:Y)*5,"Viral","Normal")</f>
        <v>Normal</v>
      </c>
      <c r="AA312">
        <f t="shared" si="12"/>
        <v>2025</v>
      </c>
      <c r="AB312">
        <f t="shared" si="13"/>
        <v>11</v>
      </c>
      <c r="AC312" t="str">
        <f t="shared" si="14"/>
        <v>Nov</v>
      </c>
    </row>
    <row r="313" spans="1:29" x14ac:dyDescent="0.35">
      <c r="A313" t="s">
        <v>353</v>
      </c>
      <c r="B313" s="1">
        <v>45986</v>
      </c>
      <c r="C313" s="2">
        <v>0.64166666666666672</v>
      </c>
      <c r="D313" t="s">
        <v>38</v>
      </c>
      <c r="E313" t="s">
        <v>48</v>
      </c>
      <c r="F313" t="s">
        <v>45</v>
      </c>
      <c r="G313" t="s">
        <v>293</v>
      </c>
      <c r="H313" t="s">
        <v>29</v>
      </c>
      <c r="I313" t="s">
        <v>36</v>
      </c>
      <c r="J313">
        <v>2</v>
      </c>
      <c r="K313">
        <v>121</v>
      </c>
      <c r="L313">
        <v>1</v>
      </c>
      <c r="M313">
        <v>67</v>
      </c>
      <c r="N313">
        <v>201</v>
      </c>
      <c r="O313">
        <v>0</v>
      </c>
      <c r="P313">
        <v>9273</v>
      </c>
      <c r="Q313">
        <v>1.08</v>
      </c>
      <c r="R313">
        <v>9995</v>
      </c>
      <c r="S313">
        <v>150</v>
      </c>
      <c r="T313">
        <v>41</v>
      </c>
      <c r="U313">
        <v>58</v>
      </c>
      <c r="V313">
        <v>12</v>
      </c>
      <c r="W313">
        <v>227</v>
      </c>
      <c r="X313">
        <v>14</v>
      </c>
      <c r="Y313">
        <f>SUM(social_media_performance_[[#This Row],[Likes]:[Link_Clicks]])</f>
        <v>488</v>
      </c>
      <c r="Z313" t="str">
        <f>IF(social_media_performance_[[#This Row],[Engagement]]&gt;AVERAGE(Y:Y)*5,"Viral","Normal")</f>
        <v>Normal</v>
      </c>
      <c r="AA313">
        <f t="shared" si="12"/>
        <v>2025</v>
      </c>
      <c r="AB313">
        <f t="shared" si="13"/>
        <v>11</v>
      </c>
      <c r="AC313" t="str">
        <f t="shared" si="14"/>
        <v>Nov</v>
      </c>
    </row>
    <row r="314" spans="1:29" x14ac:dyDescent="0.35">
      <c r="A314" t="s">
        <v>354</v>
      </c>
      <c r="B314" s="1">
        <v>45988</v>
      </c>
      <c r="C314" s="2">
        <v>0.58750000000000002</v>
      </c>
      <c r="D314" t="s">
        <v>25</v>
      </c>
      <c r="E314" t="s">
        <v>39</v>
      </c>
      <c r="F314" t="s">
        <v>45</v>
      </c>
      <c r="G314" t="s">
        <v>293</v>
      </c>
      <c r="H314" t="s">
        <v>29</v>
      </c>
      <c r="I314" t="s">
        <v>29</v>
      </c>
      <c r="J314">
        <v>2</v>
      </c>
      <c r="K314">
        <v>140</v>
      </c>
      <c r="L314">
        <v>1</v>
      </c>
      <c r="M314">
        <v>165</v>
      </c>
      <c r="N314">
        <v>173</v>
      </c>
      <c r="O314">
        <v>0</v>
      </c>
      <c r="P314">
        <v>7467</v>
      </c>
      <c r="Q314">
        <v>1.01</v>
      </c>
      <c r="R314">
        <v>7559</v>
      </c>
      <c r="S314">
        <v>115</v>
      </c>
      <c r="T314">
        <v>45</v>
      </c>
      <c r="U314">
        <v>50</v>
      </c>
      <c r="V314">
        <v>0</v>
      </c>
      <c r="W314">
        <v>0</v>
      </c>
      <c r="X314">
        <v>6</v>
      </c>
      <c r="Y314">
        <f>SUM(social_media_performance_[[#This Row],[Likes]:[Link_Clicks]])</f>
        <v>210</v>
      </c>
      <c r="Z314" t="str">
        <f>IF(social_media_performance_[[#This Row],[Engagement]]&gt;AVERAGE(Y:Y)*5,"Viral","Normal")</f>
        <v>Normal</v>
      </c>
      <c r="AA314">
        <f t="shared" si="12"/>
        <v>2025</v>
      </c>
      <c r="AB314">
        <f t="shared" si="13"/>
        <v>11</v>
      </c>
      <c r="AC314" t="str">
        <f t="shared" si="14"/>
        <v>Nov</v>
      </c>
    </row>
    <row r="315" spans="1:29" x14ac:dyDescent="0.35">
      <c r="A315" t="s">
        <v>355</v>
      </c>
      <c r="B315" s="1">
        <v>45988</v>
      </c>
      <c r="C315" s="2">
        <v>0.60069444444444442</v>
      </c>
      <c r="D315" t="s">
        <v>25</v>
      </c>
      <c r="E315" t="s">
        <v>39</v>
      </c>
      <c r="F315" t="s">
        <v>45</v>
      </c>
      <c r="G315" t="s">
        <v>293</v>
      </c>
      <c r="H315" t="s">
        <v>29</v>
      </c>
      <c r="I315" t="s">
        <v>36</v>
      </c>
      <c r="J315">
        <v>3</v>
      </c>
      <c r="K315">
        <v>90</v>
      </c>
      <c r="L315">
        <v>1</v>
      </c>
      <c r="M315">
        <v>178</v>
      </c>
      <c r="N315">
        <v>253</v>
      </c>
      <c r="O315">
        <v>0</v>
      </c>
      <c r="P315">
        <v>7324</v>
      </c>
      <c r="Q315">
        <v>1</v>
      </c>
      <c r="R315">
        <v>7324</v>
      </c>
      <c r="S315">
        <v>102</v>
      </c>
      <c r="T315">
        <v>38</v>
      </c>
      <c r="U315">
        <v>47</v>
      </c>
      <c r="V315">
        <v>0</v>
      </c>
      <c r="W315">
        <v>131</v>
      </c>
      <c r="X315">
        <v>0</v>
      </c>
      <c r="Y315">
        <f>SUM(social_media_performance_[[#This Row],[Likes]:[Link_Clicks]])</f>
        <v>318</v>
      </c>
      <c r="Z315" t="str">
        <f>IF(social_media_performance_[[#This Row],[Engagement]]&gt;AVERAGE(Y:Y)*5,"Viral","Normal")</f>
        <v>Normal</v>
      </c>
      <c r="AA315">
        <f t="shared" si="12"/>
        <v>2025</v>
      </c>
      <c r="AB315">
        <f t="shared" si="13"/>
        <v>11</v>
      </c>
      <c r="AC315" t="str">
        <f t="shared" si="14"/>
        <v>Nov</v>
      </c>
    </row>
    <row r="316" spans="1:29" x14ac:dyDescent="0.35">
      <c r="A316" t="s">
        <v>356</v>
      </c>
      <c r="B316" s="1">
        <v>45988</v>
      </c>
      <c r="C316" s="2">
        <v>0.68611111111111112</v>
      </c>
      <c r="D316" t="s">
        <v>38</v>
      </c>
      <c r="E316" t="s">
        <v>26</v>
      </c>
      <c r="F316" t="s">
        <v>45</v>
      </c>
      <c r="G316" t="s">
        <v>293</v>
      </c>
      <c r="H316" t="s">
        <v>29</v>
      </c>
      <c r="I316" t="s">
        <v>29</v>
      </c>
      <c r="J316">
        <v>7</v>
      </c>
      <c r="K316">
        <v>58</v>
      </c>
      <c r="L316">
        <v>1</v>
      </c>
      <c r="M316">
        <v>163</v>
      </c>
      <c r="N316">
        <v>150</v>
      </c>
      <c r="O316">
        <v>0</v>
      </c>
      <c r="P316">
        <v>20737</v>
      </c>
      <c r="Q316">
        <v>1.6</v>
      </c>
      <c r="R316">
        <v>33077</v>
      </c>
      <c r="S316">
        <v>3669</v>
      </c>
      <c r="T316">
        <v>512</v>
      </c>
      <c r="U316">
        <v>866</v>
      </c>
      <c r="V316">
        <v>113</v>
      </c>
      <c r="W316">
        <v>0</v>
      </c>
      <c r="X316">
        <v>15</v>
      </c>
      <c r="Y316">
        <f>SUM(social_media_performance_[[#This Row],[Likes]:[Link_Clicks]])</f>
        <v>5160</v>
      </c>
      <c r="Z316" t="str">
        <f>IF(social_media_performance_[[#This Row],[Engagement]]&gt;AVERAGE(Y:Y)*5,"Viral","Normal")</f>
        <v>Normal</v>
      </c>
      <c r="AA316">
        <f t="shared" si="12"/>
        <v>2025</v>
      </c>
      <c r="AB316">
        <f t="shared" si="13"/>
        <v>11</v>
      </c>
      <c r="AC316" t="str">
        <f t="shared" si="14"/>
        <v>Nov</v>
      </c>
    </row>
    <row r="317" spans="1:29" x14ac:dyDescent="0.35">
      <c r="A317" t="s">
        <v>357</v>
      </c>
      <c r="B317" s="1">
        <v>45989</v>
      </c>
      <c r="C317" s="2">
        <v>0.72916666666666663</v>
      </c>
      <c r="D317" t="s">
        <v>38</v>
      </c>
      <c r="E317" t="s">
        <v>48</v>
      </c>
      <c r="F317" t="s">
        <v>27</v>
      </c>
      <c r="G317" t="s">
        <v>293</v>
      </c>
      <c r="H317" t="s">
        <v>29</v>
      </c>
      <c r="I317" t="s">
        <v>29</v>
      </c>
      <c r="J317">
        <v>6</v>
      </c>
      <c r="K317">
        <v>0</v>
      </c>
      <c r="L317">
        <v>1</v>
      </c>
      <c r="M317">
        <v>158</v>
      </c>
      <c r="N317">
        <v>83</v>
      </c>
      <c r="O317">
        <v>0</v>
      </c>
      <c r="P317">
        <v>8207</v>
      </c>
      <c r="Q317">
        <v>1.08</v>
      </c>
      <c r="R317">
        <v>8873</v>
      </c>
      <c r="S317">
        <v>124</v>
      </c>
      <c r="T317">
        <v>34</v>
      </c>
      <c r="U317">
        <v>41</v>
      </c>
      <c r="V317">
        <v>9</v>
      </c>
      <c r="W317">
        <v>0</v>
      </c>
      <c r="X317">
        <v>4</v>
      </c>
      <c r="Y317">
        <f>SUM(social_media_performance_[[#This Row],[Likes]:[Link_Clicks]])</f>
        <v>208</v>
      </c>
      <c r="Z317" t="str">
        <f>IF(social_media_performance_[[#This Row],[Engagement]]&gt;AVERAGE(Y:Y)*5,"Viral","Normal")</f>
        <v>Normal</v>
      </c>
      <c r="AA317">
        <f t="shared" si="12"/>
        <v>2025</v>
      </c>
      <c r="AB317">
        <f t="shared" si="13"/>
        <v>11</v>
      </c>
      <c r="AC317" t="str">
        <f t="shared" si="14"/>
        <v>Nov</v>
      </c>
    </row>
    <row r="318" spans="1:29" x14ac:dyDescent="0.35">
      <c r="A318" t="s">
        <v>358</v>
      </c>
      <c r="B318" s="1">
        <v>45991</v>
      </c>
      <c r="C318" s="2">
        <v>0.89166666666666672</v>
      </c>
      <c r="D318" t="s">
        <v>35</v>
      </c>
      <c r="E318" t="s">
        <v>39</v>
      </c>
      <c r="F318" t="s">
        <v>33</v>
      </c>
      <c r="G318" t="s">
        <v>293</v>
      </c>
      <c r="H318" t="s">
        <v>29</v>
      </c>
      <c r="I318" t="s">
        <v>36</v>
      </c>
      <c r="J318">
        <v>4</v>
      </c>
      <c r="K318">
        <v>0</v>
      </c>
      <c r="L318">
        <v>5</v>
      </c>
      <c r="M318">
        <v>258</v>
      </c>
      <c r="N318">
        <v>195</v>
      </c>
      <c r="O318">
        <v>0</v>
      </c>
      <c r="P318">
        <v>8822</v>
      </c>
      <c r="Q318">
        <v>1.25</v>
      </c>
      <c r="R318">
        <v>11050</v>
      </c>
      <c r="S318">
        <v>145</v>
      </c>
      <c r="T318">
        <v>50</v>
      </c>
      <c r="U318">
        <v>73</v>
      </c>
      <c r="V318">
        <v>0</v>
      </c>
      <c r="W318">
        <v>387</v>
      </c>
      <c r="X318">
        <v>1</v>
      </c>
      <c r="Y318">
        <f>SUM(social_media_performance_[[#This Row],[Likes]:[Link_Clicks]])</f>
        <v>655</v>
      </c>
      <c r="Z318" t="str">
        <f>IF(social_media_performance_[[#This Row],[Engagement]]&gt;AVERAGE(Y:Y)*5,"Viral","Normal")</f>
        <v>Normal</v>
      </c>
      <c r="AA318">
        <f t="shared" si="12"/>
        <v>2025</v>
      </c>
      <c r="AB318">
        <f t="shared" si="13"/>
        <v>11</v>
      </c>
      <c r="AC318" t="str">
        <f t="shared" si="14"/>
        <v>Nov</v>
      </c>
    </row>
    <row r="319" spans="1:29" x14ac:dyDescent="0.35">
      <c r="A319" t="s">
        <v>359</v>
      </c>
      <c r="B319" s="1">
        <v>45993</v>
      </c>
      <c r="C319" s="2">
        <v>0.53472222222222221</v>
      </c>
      <c r="D319" t="s">
        <v>25</v>
      </c>
      <c r="E319" t="s">
        <v>48</v>
      </c>
      <c r="F319" t="s">
        <v>33</v>
      </c>
      <c r="G319" t="s">
        <v>360</v>
      </c>
      <c r="H319" t="s">
        <v>29</v>
      </c>
      <c r="I319" t="s">
        <v>29</v>
      </c>
      <c r="J319">
        <v>2</v>
      </c>
      <c r="K319">
        <v>0</v>
      </c>
      <c r="L319">
        <v>4</v>
      </c>
      <c r="M319">
        <v>211</v>
      </c>
      <c r="N319">
        <v>163</v>
      </c>
      <c r="O319">
        <v>0</v>
      </c>
      <c r="P319">
        <v>1612</v>
      </c>
      <c r="Q319">
        <v>1</v>
      </c>
      <c r="R319">
        <v>1612</v>
      </c>
      <c r="S319">
        <v>38</v>
      </c>
      <c r="T319">
        <v>10</v>
      </c>
      <c r="U319">
        <v>11</v>
      </c>
      <c r="V319">
        <v>3</v>
      </c>
      <c r="W319">
        <v>0</v>
      </c>
      <c r="X319">
        <v>16</v>
      </c>
      <c r="Y319">
        <f>SUM(social_media_performance_[[#This Row],[Likes]:[Link_Clicks]])</f>
        <v>62</v>
      </c>
      <c r="Z319" t="str">
        <f>IF(social_media_performance_[[#This Row],[Engagement]]&gt;AVERAGE(Y:Y)*5,"Viral","Normal")</f>
        <v>Normal</v>
      </c>
      <c r="AA319">
        <f t="shared" si="12"/>
        <v>2025</v>
      </c>
      <c r="AB319">
        <f t="shared" si="13"/>
        <v>12</v>
      </c>
      <c r="AC319" t="str">
        <f t="shared" si="14"/>
        <v>Nov</v>
      </c>
    </row>
    <row r="320" spans="1:29" x14ac:dyDescent="0.35">
      <c r="A320" t="s">
        <v>361</v>
      </c>
      <c r="B320" s="1">
        <v>45993</v>
      </c>
      <c r="C320" s="2">
        <v>0.55486111111111114</v>
      </c>
      <c r="D320" t="s">
        <v>25</v>
      </c>
      <c r="E320" t="s">
        <v>32</v>
      </c>
      <c r="F320" t="s">
        <v>45</v>
      </c>
      <c r="G320" t="s">
        <v>360</v>
      </c>
      <c r="H320" t="s">
        <v>29</v>
      </c>
      <c r="I320" t="s">
        <v>29</v>
      </c>
      <c r="J320">
        <v>7</v>
      </c>
      <c r="K320">
        <v>21</v>
      </c>
      <c r="L320">
        <v>1</v>
      </c>
      <c r="M320">
        <v>142</v>
      </c>
      <c r="N320">
        <v>116</v>
      </c>
      <c r="O320">
        <v>0</v>
      </c>
      <c r="P320">
        <v>14497</v>
      </c>
      <c r="Q320">
        <v>1.1299999999999999</v>
      </c>
      <c r="R320">
        <v>16357</v>
      </c>
      <c r="S320">
        <v>705</v>
      </c>
      <c r="T320">
        <v>130</v>
      </c>
      <c r="U320">
        <v>143</v>
      </c>
      <c r="V320">
        <v>72</v>
      </c>
      <c r="W320">
        <v>0</v>
      </c>
      <c r="X320">
        <v>7</v>
      </c>
      <c r="Y320">
        <f>SUM(social_media_performance_[[#This Row],[Likes]:[Link_Clicks]])</f>
        <v>1050</v>
      </c>
      <c r="Z320" t="str">
        <f>IF(social_media_performance_[[#This Row],[Engagement]]&gt;AVERAGE(Y:Y)*5,"Viral","Normal")</f>
        <v>Normal</v>
      </c>
      <c r="AA320">
        <f t="shared" si="12"/>
        <v>2025</v>
      </c>
      <c r="AB320">
        <f t="shared" si="13"/>
        <v>12</v>
      </c>
      <c r="AC320" t="str">
        <f t="shared" si="14"/>
        <v>Dec</v>
      </c>
    </row>
    <row r="321" spans="1:29" x14ac:dyDescent="0.35">
      <c r="A321" t="s">
        <v>362</v>
      </c>
      <c r="B321" s="1">
        <v>45993</v>
      </c>
      <c r="C321" s="2">
        <v>0.90208333333333335</v>
      </c>
      <c r="D321" t="s">
        <v>35</v>
      </c>
      <c r="E321" t="s">
        <v>32</v>
      </c>
      <c r="F321" t="s">
        <v>27</v>
      </c>
      <c r="G321" t="s">
        <v>360</v>
      </c>
      <c r="H321" t="s">
        <v>29</v>
      </c>
      <c r="I321" t="s">
        <v>29</v>
      </c>
      <c r="J321">
        <v>13</v>
      </c>
      <c r="K321">
        <v>0</v>
      </c>
      <c r="L321">
        <v>1</v>
      </c>
      <c r="M321">
        <v>200</v>
      </c>
      <c r="N321">
        <v>145</v>
      </c>
      <c r="O321">
        <v>0</v>
      </c>
      <c r="P321">
        <v>7514</v>
      </c>
      <c r="Q321">
        <v>1.4</v>
      </c>
      <c r="R321">
        <v>10491</v>
      </c>
      <c r="S321">
        <v>619</v>
      </c>
      <c r="T321">
        <v>101</v>
      </c>
      <c r="U321">
        <v>116</v>
      </c>
      <c r="V321">
        <v>81</v>
      </c>
      <c r="W321">
        <v>0</v>
      </c>
      <c r="X321">
        <v>6</v>
      </c>
      <c r="Y321">
        <f>SUM(social_media_performance_[[#This Row],[Likes]:[Link_Clicks]])</f>
        <v>917</v>
      </c>
      <c r="Z321" t="str">
        <f>IF(social_media_performance_[[#This Row],[Engagement]]&gt;AVERAGE(Y:Y)*5,"Viral","Normal")</f>
        <v>Normal</v>
      </c>
      <c r="AA321">
        <f t="shared" si="12"/>
        <v>2025</v>
      </c>
      <c r="AB321">
        <f t="shared" si="13"/>
        <v>12</v>
      </c>
      <c r="AC321" t="str">
        <f t="shared" si="14"/>
        <v>Dec</v>
      </c>
    </row>
    <row r="322" spans="1:29" x14ac:dyDescent="0.35">
      <c r="A322" t="s">
        <v>363</v>
      </c>
      <c r="B322" s="1">
        <v>45995</v>
      </c>
      <c r="C322" s="2">
        <v>0.54027777777777775</v>
      </c>
      <c r="D322" t="s">
        <v>25</v>
      </c>
      <c r="E322" t="s">
        <v>32</v>
      </c>
      <c r="F322" t="s">
        <v>45</v>
      </c>
      <c r="G322" t="s">
        <v>360</v>
      </c>
      <c r="H322" t="s">
        <v>36</v>
      </c>
      <c r="I322" t="s">
        <v>29</v>
      </c>
      <c r="J322">
        <v>14</v>
      </c>
      <c r="K322">
        <v>87</v>
      </c>
      <c r="L322">
        <v>1</v>
      </c>
      <c r="M322">
        <v>123</v>
      </c>
      <c r="N322">
        <v>254</v>
      </c>
      <c r="O322">
        <v>594</v>
      </c>
      <c r="P322">
        <v>49854</v>
      </c>
      <c r="Q322">
        <v>1.69</v>
      </c>
      <c r="R322">
        <v>84486</v>
      </c>
      <c r="S322">
        <v>3449</v>
      </c>
      <c r="T322">
        <v>635</v>
      </c>
      <c r="U322">
        <v>695</v>
      </c>
      <c r="V322">
        <v>365</v>
      </c>
      <c r="W322">
        <v>0</v>
      </c>
      <c r="X322">
        <v>51</v>
      </c>
      <c r="Y322">
        <f>SUM(social_media_performance_[[#This Row],[Likes]:[Link_Clicks]])</f>
        <v>5144</v>
      </c>
      <c r="Z322" t="str">
        <f>IF(social_media_performance_[[#This Row],[Engagement]]&gt;AVERAGE(Y:Y)*5,"Viral","Normal")</f>
        <v>Normal</v>
      </c>
      <c r="AA322">
        <f t="shared" ref="AA322:AA385" si="15">YEAR(B:B)</f>
        <v>2025</v>
      </c>
      <c r="AB322">
        <f t="shared" ref="AB322:AB385" si="16">MONTH(B:B)</f>
        <v>12</v>
      </c>
      <c r="AC322" t="str">
        <f t="shared" ref="AC322:AC385" si="17">TEXT(B321,"MMM")</f>
        <v>Dec</v>
      </c>
    </row>
    <row r="323" spans="1:29" x14ac:dyDescent="0.35">
      <c r="A323" t="s">
        <v>364</v>
      </c>
      <c r="B323" s="1">
        <v>45995</v>
      </c>
      <c r="C323" s="2">
        <v>0.95138888888888884</v>
      </c>
      <c r="D323" t="s">
        <v>35</v>
      </c>
      <c r="E323" t="s">
        <v>39</v>
      </c>
      <c r="F323" t="s">
        <v>27</v>
      </c>
      <c r="G323" t="s">
        <v>360</v>
      </c>
      <c r="H323" t="s">
        <v>29</v>
      </c>
      <c r="I323" t="s">
        <v>36</v>
      </c>
      <c r="J323">
        <v>3</v>
      </c>
      <c r="K323">
        <v>0</v>
      </c>
      <c r="L323">
        <v>1</v>
      </c>
      <c r="M323">
        <v>179</v>
      </c>
      <c r="N323">
        <v>130</v>
      </c>
      <c r="O323">
        <v>0</v>
      </c>
      <c r="P323">
        <v>14692</v>
      </c>
      <c r="Q323">
        <v>1.29</v>
      </c>
      <c r="R323">
        <v>18970</v>
      </c>
      <c r="S323">
        <v>322</v>
      </c>
      <c r="T323">
        <v>139</v>
      </c>
      <c r="U323">
        <v>168</v>
      </c>
      <c r="V323">
        <v>0</v>
      </c>
      <c r="W323">
        <v>278</v>
      </c>
      <c r="X323">
        <v>3</v>
      </c>
      <c r="Y323">
        <f>SUM(social_media_performance_[[#This Row],[Likes]:[Link_Clicks]])</f>
        <v>907</v>
      </c>
      <c r="Z323" t="str">
        <f>IF(social_media_performance_[[#This Row],[Engagement]]&gt;AVERAGE(Y:Y)*5,"Viral","Normal")</f>
        <v>Normal</v>
      </c>
      <c r="AA323">
        <f t="shared" si="15"/>
        <v>2025</v>
      </c>
      <c r="AB323">
        <f t="shared" si="16"/>
        <v>12</v>
      </c>
      <c r="AC323" t="str">
        <f t="shared" si="17"/>
        <v>Dec</v>
      </c>
    </row>
    <row r="324" spans="1:29" x14ac:dyDescent="0.35">
      <c r="A324" t="s">
        <v>365</v>
      </c>
      <c r="B324" s="1">
        <v>45996</v>
      </c>
      <c r="C324" s="2">
        <v>0.26874999999999999</v>
      </c>
      <c r="D324" t="s">
        <v>31</v>
      </c>
      <c r="E324" t="s">
        <v>48</v>
      </c>
      <c r="F324" t="s">
        <v>45</v>
      </c>
      <c r="G324" t="s">
        <v>360</v>
      </c>
      <c r="H324" t="s">
        <v>29</v>
      </c>
      <c r="I324" t="s">
        <v>29</v>
      </c>
      <c r="J324">
        <v>5</v>
      </c>
      <c r="K324">
        <v>147</v>
      </c>
      <c r="L324">
        <v>1</v>
      </c>
      <c r="M324">
        <v>59</v>
      </c>
      <c r="N324">
        <v>104</v>
      </c>
      <c r="O324">
        <v>0</v>
      </c>
      <c r="P324">
        <v>10323</v>
      </c>
      <c r="Q324">
        <v>1.2</v>
      </c>
      <c r="R324">
        <v>12377</v>
      </c>
      <c r="S324">
        <v>328</v>
      </c>
      <c r="T324">
        <v>86</v>
      </c>
      <c r="U324">
        <v>93</v>
      </c>
      <c r="V324">
        <v>25</v>
      </c>
      <c r="W324">
        <v>0</v>
      </c>
      <c r="X324">
        <v>0</v>
      </c>
      <c r="Y324">
        <f>SUM(social_media_performance_[[#This Row],[Likes]:[Link_Clicks]])</f>
        <v>532</v>
      </c>
      <c r="Z324" t="str">
        <f>IF(social_media_performance_[[#This Row],[Engagement]]&gt;AVERAGE(Y:Y)*5,"Viral","Normal")</f>
        <v>Normal</v>
      </c>
      <c r="AA324">
        <f t="shared" si="15"/>
        <v>2025</v>
      </c>
      <c r="AB324">
        <f t="shared" si="16"/>
        <v>12</v>
      </c>
      <c r="AC324" t="str">
        <f t="shared" si="17"/>
        <v>Dec</v>
      </c>
    </row>
    <row r="325" spans="1:29" x14ac:dyDescent="0.35">
      <c r="A325" t="s">
        <v>366</v>
      </c>
      <c r="B325" s="1">
        <v>45996</v>
      </c>
      <c r="C325" s="2">
        <v>0.5131944444444444</v>
      </c>
      <c r="D325" t="s">
        <v>25</v>
      </c>
      <c r="E325" t="s">
        <v>39</v>
      </c>
      <c r="F325" t="s">
        <v>42</v>
      </c>
      <c r="G325" t="s">
        <v>360</v>
      </c>
      <c r="H325" t="s">
        <v>29</v>
      </c>
      <c r="I325" t="s">
        <v>29</v>
      </c>
      <c r="J325">
        <v>3</v>
      </c>
      <c r="K325">
        <v>0</v>
      </c>
      <c r="L325">
        <v>1</v>
      </c>
      <c r="M325">
        <v>155</v>
      </c>
      <c r="N325">
        <v>50</v>
      </c>
      <c r="O325">
        <v>0</v>
      </c>
      <c r="P325">
        <v>30703</v>
      </c>
      <c r="Q325">
        <v>1.27</v>
      </c>
      <c r="R325">
        <v>38964</v>
      </c>
      <c r="S325">
        <v>1431</v>
      </c>
      <c r="T325">
        <v>586</v>
      </c>
      <c r="U325">
        <v>608</v>
      </c>
      <c r="V325">
        <v>0</v>
      </c>
      <c r="W325">
        <v>0</v>
      </c>
      <c r="X325">
        <v>7</v>
      </c>
      <c r="Y325">
        <f>SUM(social_media_performance_[[#This Row],[Likes]:[Link_Clicks]])</f>
        <v>2625</v>
      </c>
      <c r="Z325" t="str">
        <f>IF(social_media_performance_[[#This Row],[Engagement]]&gt;AVERAGE(Y:Y)*5,"Viral","Normal")</f>
        <v>Normal</v>
      </c>
      <c r="AA325">
        <f t="shared" si="15"/>
        <v>2025</v>
      </c>
      <c r="AB325">
        <f t="shared" si="16"/>
        <v>12</v>
      </c>
      <c r="AC325" t="str">
        <f t="shared" si="17"/>
        <v>Dec</v>
      </c>
    </row>
    <row r="326" spans="1:29" x14ac:dyDescent="0.35">
      <c r="A326" t="s">
        <v>367</v>
      </c>
      <c r="B326" s="1">
        <v>45996</v>
      </c>
      <c r="C326" s="2">
        <v>0.83958333333333335</v>
      </c>
      <c r="D326" t="s">
        <v>35</v>
      </c>
      <c r="E326" t="s">
        <v>32</v>
      </c>
      <c r="F326" t="s">
        <v>27</v>
      </c>
      <c r="G326" t="s">
        <v>360</v>
      </c>
      <c r="H326" t="s">
        <v>36</v>
      </c>
      <c r="I326" t="s">
        <v>36</v>
      </c>
      <c r="J326">
        <v>5</v>
      </c>
      <c r="K326">
        <v>0</v>
      </c>
      <c r="L326">
        <v>1</v>
      </c>
      <c r="M326">
        <v>165</v>
      </c>
      <c r="N326">
        <v>88</v>
      </c>
      <c r="O326">
        <v>705</v>
      </c>
      <c r="P326">
        <v>33085</v>
      </c>
      <c r="Q326">
        <v>1.58</v>
      </c>
      <c r="R326">
        <v>52178</v>
      </c>
      <c r="S326">
        <v>1790</v>
      </c>
      <c r="T326">
        <v>402</v>
      </c>
      <c r="U326">
        <v>428</v>
      </c>
      <c r="V326">
        <v>266</v>
      </c>
      <c r="W326">
        <v>1339</v>
      </c>
      <c r="X326">
        <v>25</v>
      </c>
      <c r="Y326">
        <f>SUM(social_media_performance_[[#This Row],[Likes]:[Link_Clicks]])</f>
        <v>4225</v>
      </c>
      <c r="Z326" t="str">
        <f>IF(social_media_performance_[[#This Row],[Engagement]]&gt;AVERAGE(Y:Y)*5,"Viral","Normal")</f>
        <v>Normal</v>
      </c>
      <c r="AA326">
        <f t="shared" si="15"/>
        <v>2025</v>
      </c>
      <c r="AB326">
        <f t="shared" si="16"/>
        <v>12</v>
      </c>
      <c r="AC326" t="str">
        <f t="shared" si="17"/>
        <v>Dec</v>
      </c>
    </row>
    <row r="327" spans="1:29" x14ac:dyDescent="0.35">
      <c r="A327" t="s">
        <v>368</v>
      </c>
      <c r="B327" s="1">
        <v>45998</v>
      </c>
      <c r="C327" s="2">
        <v>0.55972222222222223</v>
      </c>
      <c r="D327" t="s">
        <v>25</v>
      </c>
      <c r="E327" t="s">
        <v>39</v>
      </c>
      <c r="F327" t="s">
        <v>27</v>
      </c>
      <c r="G327" t="s">
        <v>360</v>
      </c>
      <c r="H327" t="s">
        <v>29</v>
      </c>
      <c r="I327" t="s">
        <v>29</v>
      </c>
      <c r="J327">
        <v>2</v>
      </c>
      <c r="K327">
        <v>0</v>
      </c>
      <c r="L327">
        <v>1</v>
      </c>
      <c r="M327">
        <v>176</v>
      </c>
      <c r="N327">
        <v>141</v>
      </c>
      <c r="O327">
        <v>0</v>
      </c>
      <c r="P327">
        <v>8199</v>
      </c>
      <c r="Q327">
        <v>1.02</v>
      </c>
      <c r="R327">
        <v>8347</v>
      </c>
      <c r="S327">
        <v>130</v>
      </c>
      <c r="T327">
        <v>37</v>
      </c>
      <c r="U327">
        <v>46</v>
      </c>
      <c r="V327">
        <v>0</v>
      </c>
      <c r="W327">
        <v>0</v>
      </c>
      <c r="X327">
        <v>4</v>
      </c>
      <c r="Y327">
        <f>SUM(social_media_performance_[[#This Row],[Likes]:[Link_Clicks]])</f>
        <v>213</v>
      </c>
      <c r="Z327" t="str">
        <f>IF(social_media_performance_[[#This Row],[Engagement]]&gt;AVERAGE(Y:Y)*5,"Viral","Normal")</f>
        <v>Normal</v>
      </c>
      <c r="AA327">
        <f t="shared" si="15"/>
        <v>2025</v>
      </c>
      <c r="AB327">
        <f t="shared" si="16"/>
        <v>12</v>
      </c>
      <c r="AC327" t="str">
        <f t="shared" si="17"/>
        <v>Dec</v>
      </c>
    </row>
    <row r="328" spans="1:29" x14ac:dyDescent="0.35">
      <c r="A328" t="s">
        <v>369</v>
      </c>
      <c r="B328" s="1">
        <v>45999</v>
      </c>
      <c r="C328" s="2">
        <v>0.25277777777777777</v>
      </c>
      <c r="D328" t="s">
        <v>31</v>
      </c>
      <c r="E328" t="s">
        <v>26</v>
      </c>
      <c r="F328" t="s">
        <v>42</v>
      </c>
      <c r="G328" t="s">
        <v>360</v>
      </c>
      <c r="H328" t="s">
        <v>29</v>
      </c>
      <c r="I328" t="s">
        <v>29</v>
      </c>
      <c r="J328">
        <v>6</v>
      </c>
      <c r="K328">
        <v>0</v>
      </c>
      <c r="L328">
        <v>1</v>
      </c>
      <c r="M328">
        <v>444</v>
      </c>
      <c r="N328">
        <v>34</v>
      </c>
      <c r="O328">
        <v>0</v>
      </c>
      <c r="P328">
        <v>13379</v>
      </c>
      <c r="Q328">
        <v>1.38</v>
      </c>
      <c r="R328">
        <v>18396</v>
      </c>
      <c r="S328">
        <v>327</v>
      </c>
      <c r="T328">
        <v>50</v>
      </c>
      <c r="U328">
        <v>92</v>
      </c>
      <c r="V328">
        <v>9</v>
      </c>
      <c r="W328">
        <v>0</v>
      </c>
      <c r="X328">
        <v>5</v>
      </c>
      <c r="Y328">
        <f>SUM(social_media_performance_[[#This Row],[Likes]:[Link_Clicks]])</f>
        <v>478</v>
      </c>
      <c r="Z328" t="str">
        <f>IF(social_media_performance_[[#This Row],[Engagement]]&gt;AVERAGE(Y:Y)*5,"Viral","Normal")</f>
        <v>Normal</v>
      </c>
      <c r="AA328">
        <f t="shared" si="15"/>
        <v>2025</v>
      </c>
      <c r="AB328">
        <f t="shared" si="16"/>
        <v>12</v>
      </c>
      <c r="AC328" t="str">
        <f t="shared" si="17"/>
        <v>Dec</v>
      </c>
    </row>
    <row r="329" spans="1:29" x14ac:dyDescent="0.35">
      <c r="A329" t="s">
        <v>370</v>
      </c>
      <c r="B329" s="1">
        <v>45999</v>
      </c>
      <c r="C329" s="2">
        <v>0.55347222222222225</v>
      </c>
      <c r="D329" t="s">
        <v>25</v>
      </c>
      <c r="E329" t="s">
        <v>32</v>
      </c>
      <c r="F329" t="s">
        <v>33</v>
      </c>
      <c r="G329" t="s">
        <v>360</v>
      </c>
      <c r="H329" t="s">
        <v>36</v>
      </c>
      <c r="I329" t="s">
        <v>36</v>
      </c>
      <c r="J329">
        <v>11</v>
      </c>
      <c r="K329">
        <v>0</v>
      </c>
      <c r="L329">
        <v>5</v>
      </c>
      <c r="M329">
        <v>202</v>
      </c>
      <c r="N329">
        <v>199</v>
      </c>
      <c r="O329">
        <v>312</v>
      </c>
      <c r="P329">
        <v>45176</v>
      </c>
      <c r="Q329">
        <v>1.43</v>
      </c>
      <c r="R329">
        <v>64626</v>
      </c>
      <c r="S329">
        <v>3423</v>
      </c>
      <c r="T329">
        <v>546</v>
      </c>
      <c r="U329">
        <v>839</v>
      </c>
      <c r="V329">
        <v>480</v>
      </c>
      <c r="W329">
        <v>2023</v>
      </c>
      <c r="X329">
        <v>102</v>
      </c>
      <c r="Y329">
        <f>SUM(social_media_performance_[[#This Row],[Likes]:[Link_Clicks]])</f>
        <v>7311</v>
      </c>
      <c r="Z329" t="str">
        <f>IF(social_media_performance_[[#This Row],[Engagement]]&gt;AVERAGE(Y:Y)*5,"Viral","Normal")</f>
        <v>Normal</v>
      </c>
      <c r="AA329">
        <f t="shared" si="15"/>
        <v>2025</v>
      </c>
      <c r="AB329">
        <f t="shared" si="16"/>
        <v>12</v>
      </c>
      <c r="AC329" t="str">
        <f t="shared" si="17"/>
        <v>Dec</v>
      </c>
    </row>
    <row r="330" spans="1:29" x14ac:dyDescent="0.35">
      <c r="A330" t="s">
        <v>371</v>
      </c>
      <c r="B330" s="1">
        <v>45999</v>
      </c>
      <c r="C330" s="2">
        <v>0.84027777777777779</v>
      </c>
      <c r="D330" t="s">
        <v>35</v>
      </c>
      <c r="E330" t="s">
        <v>26</v>
      </c>
      <c r="F330" t="s">
        <v>45</v>
      </c>
      <c r="G330" t="s">
        <v>360</v>
      </c>
      <c r="H330" t="s">
        <v>29</v>
      </c>
      <c r="I330" t="s">
        <v>29</v>
      </c>
      <c r="J330">
        <v>4</v>
      </c>
      <c r="K330">
        <v>39</v>
      </c>
      <c r="L330">
        <v>1</v>
      </c>
      <c r="M330">
        <v>50</v>
      </c>
      <c r="N330">
        <v>271</v>
      </c>
      <c r="O330">
        <v>0</v>
      </c>
      <c r="P330">
        <v>21565</v>
      </c>
      <c r="Q330">
        <v>1</v>
      </c>
      <c r="R330">
        <v>21565</v>
      </c>
      <c r="S330">
        <v>2507</v>
      </c>
      <c r="T330">
        <v>353</v>
      </c>
      <c r="U330">
        <v>739</v>
      </c>
      <c r="V330">
        <v>83</v>
      </c>
      <c r="W330">
        <v>0</v>
      </c>
      <c r="X330">
        <v>14</v>
      </c>
      <c r="Y330">
        <f>SUM(social_media_performance_[[#This Row],[Likes]:[Link_Clicks]])</f>
        <v>3682</v>
      </c>
      <c r="Z330" t="str">
        <f>IF(social_media_performance_[[#This Row],[Engagement]]&gt;AVERAGE(Y:Y)*5,"Viral","Normal")</f>
        <v>Normal</v>
      </c>
      <c r="AA330">
        <f t="shared" si="15"/>
        <v>2025</v>
      </c>
      <c r="AB330">
        <f t="shared" si="16"/>
        <v>12</v>
      </c>
      <c r="AC330" t="str">
        <f t="shared" si="17"/>
        <v>Dec</v>
      </c>
    </row>
    <row r="331" spans="1:29" x14ac:dyDescent="0.35">
      <c r="A331" t="s">
        <v>372</v>
      </c>
      <c r="B331" s="1">
        <v>46000</v>
      </c>
      <c r="C331" s="2">
        <v>0.5</v>
      </c>
      <c r="D331" t="s">
        <v>25</v>
      </c>
      <c r="E331" t="s">
        <v>32</v>
      </c>
      <c r="F331" t="s">
        <v>33</v>
      </c>
      <c r="G331" t="s">
        <v>360</v>
      </c>
      <c r="H331" t="s">
        <v>36</v>
      </c>
      <c r="I331" t="s">
        <v>29</v>
      </c>
      <c r="J331">
        <v>10</v>
      </c>
      <c r="K331">
        <v>0</v>
      </c>
      <c r="L331">
        <v>4</v>
      </c>
      <c r="M331">
        <v>231</v>
      </c>
      <c r="N331">
        <v>131</v>
      </c>
      <c r="O331">
        <v>673</v>
      </c>
      <c r="P331">
        <v>21821</v>
      </c>
      <c r="Q331">
        <v>1.61</v>
      </c>
      <c r="R331">
        <v>35103</v>
      </c>
      <c r="S331">
        <v>1212</v>
      </c>
      <c r="T331">
        <v>212</v>
      </c>
      <c r="U331">
        <v>239</v>
      </c>
      <c r="V331">
        <v>137</v>
      </c>
      <c r="W331">
        <v>0</v>
      </c>
      <c r="X331">
        <v>2</v>
      </c>
      <c r="Y331">
        <f>SUM(social_media_performance_[[#This Row],[Likes]:[Link_Clicks]])</f>
        <v>1800</v>
      </c>
      <c r="Z331" t="str">
        <f>IF(social_media_performance_[[#This Row],[Engagement]]&gt;AVERAGE(Y:Y)*5,"Viral","Normal")</f>
        <v>Normal</v>
      </c>
      <c r="AA331">
        <f t="shared" si="15"/>
        <v>2025</v>
      </c>
      <c r="AB331">
        <f t="shared" si="16"/>
        <v>12</v>
      </c>
      <c r="AC331" t="str">
        <f t="shared" si="17"/>
        <v>Dec</v>
      </c>
    </row>
    <row r="332" spans="1:29" x14ac:dyDescent="0.35">
      <c r="A332" t="s">
        <v>373</v>
      </c>
      <c r="B332" s="1">
        <v>46002</v>
      </c>
      <c r="C332" s="2">
        <v>0.46666666666666667</v>
      </c>
      <c r="D332" t="s">
        <v>25</v>
      </c>
      <c r="E332" t="s">
        <v>32</v>
      </c>
      <c r="F332" t="s">
        <v>27</v>
      </c>
      <c r="G332" t="s">
        <v>360</v>
      </c>
      <c r="H332" t="s">
        <v>29</v>
      </c>
      <c r="I332" t="s">
        <v>29</v>
      </c>
      <c r="J332">
        <v>12</v>
      </c>
      <c r="K332">
        <v>0</v>
      </c>
      <c r="L332">
        <v>1</v>
      </c>
      <c r="M332">
        <v>122</v>
      </c>
      <c r="N332">
        <v>183</v>
      </c>
      <c r="O332">
        <v>0</v>
      </c>
      <c r="P332">
        <v>14812</v>
      </c>
      <c r="Q332">
        <v>1.07</v>
      </c>
      <c r="R332">
        <v>15811</v>
      </c>
      <c r="S332">
        <v>612</v>
      </c>
      <c r="T332">
        <v>122</v>
      </c>
      <c r="U332">
        <v>134</v>
      </c>
      <c r="V332">
        <v>75</v>
      </c>
      <c r="W332">
        <v>0</v>
      </c>
      <c r="X332">
        <v>11</v>
      </c>
      <c r="Y332">
        <f>SUM(social_media_performance_[[#This Row],[Likes]:[Link_Clicks]])</f>
        <v>943</v>
      </c>
      <c r="Z332" t="str">
        <f>IF(social_media_performance_[[#This Row],[Engagement]]&gt;AVERAGE(Y:Y)*5,"Viral","Normal")</f>
        <v>Normal</v>
      </c>
      <c r="AA332">
        <f t="shared" si="15"/>
        <v>2025</v>
      </c>
      <c r="AB332">
        <f t="shared" si="16"/>
        <v>12</v>
      </c>
      <c r="AC332" t="str">
        <f t="shared" si="17"/>
        <v>Dec</v>
      </c>
    </row>
    <row r="333" spans="1:29" x14ac:dyDescent="0.35">
      <c r="A333" t="s">
        <v>374</v>
      </c>
      <c r="B333" s="1">
        <v>46002</v>
      </c>
      <c r="C333" s="2">
        <v>0.78263888888888888</v>
      </c>
      <c r="D333" t="s">
        <v>38</v>
      </c>
      <c r="E333" t="s">
        <v>32</v>
      </c>
      <c r="F333" t="s">
        <v>33</v>
      </c>
      <c r="G333" t="s">
        <v>360</v>
      </c>
      <c r="H333" t="s">
        <v>29</v>
      </c>
      <c r="I333" t="s">
        <v>29</v>
      </c>
      <c r="J333">
        <v>15</v>
      </c>
      <c r="K333">
        <v>0</v>
      </c>
      <c r="L333">
        <v>9</v>
      </c>
      <c r="M333">
        <v>126</v>
      </c>
      <c r="N333">
        <v>160</v>
      </c>
      <c r="O333">
        <v>0</v>
      </c>
      <c r="P333">
        <v>14242</v>
      </c>
      <c r="Q333">
        <v>1.1499999999999999</v>
      </c>
      <c r="R333">
        <v>16435</v>
      </c>
      <c r="S333">
        <v>960</v>
      </c>
      <c r="T333">
        <v>185</v>
      </c>
      <c r="U333">
        <v>223</v>
      </c>
      <c r="V333">
        <v>121</v>
      </c>
      <c r="W333">
        <v>0</v>
      </c>
      <c r="X333">
        <v>1</v>
      </c>
      <c r="Y333">
        <f>SUM(social_media_performance_[[#This Row],[Likes]:[Link_Clicks]])</f>
        <v>1489</v>
      </c>
      <c r="Z333" t="str">
        <f>IF(social_media_performance_[[#This Row],[Engagement]]&gt;AVERAGE(Y:Y)*5,"Viral","Normal")</f>
        <v>Normal</v>
      </c>
      <c r="AA333">
        <f t="shared" si="15"/>
        <v>2025</v>
      </c>
      <c r="AB333">
        <f t="shared" si="16"/>
        <v>12</v>
      </c>
      <c r="AC333" t="str">
        <f t="shared" si="17"/>
        <v>Dec</v>
      </c>
    </row>
    <row r="334" spans="1:29" x14ac:dyDescent="0.35">
      <c r="A334" t="s">
        <v>375</v>
      </c>
      <c r="B334" s="1">
        <v>46005</v>
      </c>
      <c r="C334" s="2">
        <v>0.74652777777777779</v>
      </c>
      <c r="D334" t="s">
        <v>38</v>
      </c>
      <c r="E334" t="s">
        <v>48</v>
      </c>
      <c r="F334" t="s">
        <v>27</v>
      </c>
      <c r="G334" t="s">
        <v>360</v>
      </c>
      <c r="H334" t="s">
        <v>29</v>
      </c>
      <c r="I334" t="s">
        <v>29</v>
      </c>
      <c r="J334">
        <v>4</v>
      </c>
      <c r="K334">
        <v>0</v>
      </c>
      <c r="L334">
        <v>1</v>
      </c>
      <c r="M334">
        <v>150</v>
      </c>
      <c r="N334">
        <v>75</v>
      </c>
      <c r="O334">
        <v>0</v>
      </c>
      <c r="P334">
        <v>7142</v>
      </c>
      <c r="Q334">
        <v>1.05</v>
      </c>
      <c r="R334">
        <v>7532</v>
      </c>
      <c r="S334">
        <v>103</v>
      </c>
      <c r="T334">
        <v>22</v>
      </c>
      <c r="U334">
        <v>33</v>
      </c>
      <c r="V334">
        <v>8</v>
      </c>
      <c r="W334">
        <v>0</v>
      </c>
      <c r="X334">
        <v>16</v>
      </c>
      <c r="Y334">
        <f>SUM(social_media_performance_[[#This Row],[Likes]:[Link_Clicks]])</f>
        <v>166</v>
      </c>
      <c r="Z334" t="str">
        <f>IF(social_media_performance_[[#This Row],[Engagement]]&gt;AVERAGE(Y:Y)*5,"Viral","Normal")</f>
        <v>Normal</v>
      </c>
      <c r="AA334">
        <f t="shared" si="15"/>
        <v>2025</v>
      </c>
      <c r="AB334">
        <f t="shared" si="16"/>
        <v>12</v>
      </c>
      <c r="AC334" t="str">
        <f t="shared" si="17"/>
        <v>Dec</v>
      </c>
    </row>
    <row r="335" spans="1:29" x14ac:dyDescent="0.35">
      <c r="A335" t="s">
        <v>376</v>
      </c>
      <c r="B335" s="1">
        <v>46006</v>
      </c>
      <c r="C335" s="2">
        <v>0.30416666666666664</v>
      </c>
      <c r="D335" t="s">
        <v>31</v>
      </c>
      <c r="E335" t="s">
        <v>32</v>
      </c>
      <c r="F335" t="s">
        <v>45</v>
      </c>
      <c r="G335" t="s">
        <v>360</v>
      </c>
      <c r="H335" t="s">
        <v>36</v>
      </c>
      <c r="I335" t="s">
        <v>29</v>
      </c>
      <c r="J335">
        <v>14</v>
      </c>
      <c r="K335">
        <v>78</v>
      </c>
      <c r="L335">
        <v>1</v>
      </c>
      <c r="M335">
        <v>190</v>
      </c>
      <c r="N335">
        <v>123</v>
      </c>
      <c r="O335">
        <v>588</v>
      </c>
      <c r="P335">
        <v>20403</v>
      </c>
      <c r="Q335">
        <v>1.7</v>
      </c>
      <c r="R335">
        <v>34642</v>
      </c>
      <c r="S335">
        <v>1014</v>
      </c>
      <c r="T335">
        <v>200</v>
      </c>
      <c r="U335">
        <v>250</v>
      </c>
      <c r="V335">
        <v>121</v>
      </c>
      <c r="W335">
        <v>0</v>
      </c>
      <c r="X335">
        <v>12</v>
      </c>
      <c r="Y335">
        <f>SUM(social_media_performance_[[#This Row],[Likes]:[Link_Clicks]])</f>
        <v>1585</v>
      </c>
      <c r="Z335" t="str">
        <f>IF(social_media_performance_[[#This Row],[Engagement]]&gt;AVERAGE(Y:Y)*5,"Viral","Normal")</f>
        <v>Normal</v>
      </c>
      <c r="AA335">
        <f t="shared" si="15"/>
        <v>2025</v>
      </c>
      <c r="AB335">
        <f t="shared" si="16"/>
        <v>12</v>
      </c>
      <c r="AC335" t="str">
        <f t="shared" si="17"/>
        <v>Dec</v>
      </c>
    </row>
    <row r="336" spans="1:29" x14ac:dyDescent="0.35">
      <c r="A336" t="s">
        <v>377</v>
      </c>
      <c r="B336" s="1">
        <v>46006</v>
      </c>
      <c r="C336" s="2">
        <v>0.56458333333333333</v>
      </c>
      <c r="D336" t="s">
        <v>25</v>
      </c>
      <c r="E336" t="s">
        <v>26</v>
      </c>
      <c r="F336" t="s">
        <v>27</v>
      </c>
      <c r="G336" t="s">
        <v>360</v>
      </c>
      <c r="H336" t="s">
        <v>36</v>
      </c>
      <c r="I336" t="s">
        <v>29</v>
      </c>
      <c r="J336">
        <v>4</v>
      </c>
      <c r="K336">
        <v>0</v>
      </c>
      <c r="L336">
        <v>1</v>
      </c>
      <c r="M336">
        <v>203</v>
      </c>
      <c r="N336">
        <v>159</v>
      </c>
      <c r="O336">
        <v>708</v>
      </c>
      <c r="P336">
        <v>37544</v>
      </c>
      <c r="Q336">
        <v>2.12</v>
      </c>
      <c r="R336">
        <v>79738</v>
      </c>
      <c r="S336">
        <v>4075</v>
      </c>
      <c r="T336">
        <v>558</v>
      </c>
      <c r="U336">
        <v>829</v>
      </c>
      <c r="V336">
        <v>122</v>
      </c>
      <c r="W336">
        <v>0</v>
      </c>
      <c r="X336">
        <v>83</v>
      </c>
      <c r="Y336">
        <f>SUM(social_media_performance_[[#This Row],[Likes]:[Link_Clicks]])</f>
        <v>5584</v>
      </c>
      <c r="Z336" t="str">
        <f>IF(social_media_performance_[[#This Row],[Engagement]]&gt;AVERAGE(Y:Y)*5,"Viral","Normal")</f>
        <v>Normal</v>
      </c>
      <c r="AA336">
        <f t="shared" si="15"/>
        <v>2025</v>
      </c>
      <c r="AB336">
        <f t="shared" si="16"/>
        <v>12</v>
      </c>
      <c r="AC336" t="str">
        <f t="shared" si="17"/>
        <v>Dec</v>
      </c>
    </row>
    <row r="337" spans="1:29" x14ac:dyDescent="0.35">
      <c r="A337" t="s">
        <v>378</v>
      </c>
      <c r="B337" s="1">
        <v>46006</v>
      </c>
      <c r="C337" s="2">
        <v>0.86597222222222225</v>
      </c>
      <c r="D337" t="s">
        <v>35</v>
      </c>
      <c r="E337" t="s">
        <v>39</v>
      </c>
      <c r="F337" t="s">
        <v>42</v>
      </c>
      <c r="G337" t="s">
        <v>360</v>
      </c>
      <c r="H337" t="s">
        <v>36</v>
      </c>
      <c r="I337" t="s">
        <v>29</v>
      </c>
      <c r="J337">
        <v>2</v>
      </c>
      <c r="K337">
        <v>0</v>
      </c>
      <c r="L337">
        <v>1</v>
      </c>
      <c r="M337">
        <v>182</v>
      </c>
      <c r="N337">
        <v>71</v>
      </c>
      <c r="O337">
        <v>381</v>
      </c>
      <c r="P337">
        <v>23486</v>
      </c>
      <c r="Q337">
        <v>1.41</v>
      </c>
      <c r="R337">
        <v>33196</v>
      </c>
      <c r="S337">
        <v>897</v>
      </c>
      <c r="T337">
        <v>332</v>
      </c>
      <c r="U337">
        <v>414</v>
      </c>
      <c r="V337">
        <v>0</v>
      </c>
      <c r="W337">
        <v>0</v>
      </c>
      <c r="X337">
        <v>8</v>
      </c>
      <c r="Y337">
        <f>SUM(social_media_performance_[[#This Row],[Likes]:[Link_Clicks]])</f>
        <v>1643</v>
      </c>
      <c r="Z337" t="str">
        <f>IF(social_media_performance_[[#This Row],[Engagement]]&gt;AVERAGE(Y:Y)*5,"Viral","Normal")</f>
        <v>Normal</v>
      </c>
      <c r="AA337">
        <f t="shared" si="15"/>
        <v>2025</v>
      </c>
      <c r="AB337">
        <f t="shared" si="16"/>
        <v>12</v>
      </c>
      <c r="AC337" t="str">
        <f t="shared" si="17"/>
        <v>Dec</v>
      </c>
    </row>
    <row r="338" spans="1:29" x14ac:dyDescent="0.35">
      <c r="A338" t="s">
        <v>379</v>
      </c>
      <c r="B338" s="1">
        <v>46007</v>
      </c>
      <c r="C338" s="2">
        <v>0.65416666666666667</v>
      </c>
      <c r="D338" t="s">
        <v>38</v>
      </c>
      <c r="E338" t="s">
        <v>48</v>
      </c>
      <c r="F338" t="s">
        <v>42</v>
      </c>
      <c r="G338" t="s">
        <v>360</v>
      </c>
      <c r="H338" t="s">
        <v>29</v>
      </c>
      <c r="I338" t="s">
        <v>36</v>
      </c>
      <c r="J338">
        <v>2</v>
      </c>
      <c r="K338">
        <v>0</v>
      </c>
      <c r="L338">
        <v>1</v>
      </c>
      <c r="M338">
        <v>214</v>
      </c>
      <c r="N338">
        <v>45</v>
      </c>
      <c r="O338">
        <v>0</v>
      </c>
      <c r="P338">
        <v>20708</v>
      </c>
      <c r="Q338">
        <v>1.18</v>
      </c>
      <c r="R338">
        <v>24397</v>
      </c>
      <c r="S338">
        <v>325</v>
      </c>
      <c r="T338">
        <v>81</v>
      </c>
      <c r="U338">
        <v>129</v>
      </c>
      <c r="V338">
        <v>24</v>
      </c>
      <c r="W338">
        <v>280</v>
      </c>
      <c r="X338">
        <v>0</v>
      </c>
      <c r="Y338">
        <f>SUM(social_media_performance_[[#This Row],[Likes]:[Link_Clicks]])</f>
        <v>839</v>
      </c>
      <c r="Z338" t="str">
        <f>IF(social_media_performance_[[#This Row],[Engagement]]&gt;AVERAGE(Y:Y)*5,"Viral","Normal")</f>
        <v>Normal</v>
      </c>
      <c r="AA338">
        <f t="shared" si="15"/>
        <v>2025</v>
      </c>
      <c r="AB338">
        <f t="shared" si="16"/>
        <v>12</v>
      </c>
      <c r="AC338" t="str">
        <f t="shared" si="17"/>
        <v>Dec</v>
      </c>
    </row>
    <row r="339" spans="1:29" x14ac:dyDescent="0.35">
      <c r="A339" t="s">
        <v>380</v>
      </c>
      <c r="B339" s="1">
        <v>46008</v>
      </c>
      <c r="C339" s="2">
        <v>0.8833333333333333</v>
      </c>
      <c r="D339" t="s">
        <v>35</v>
      </c>
      <c r="E339" t="s">
        <v>48</v>
      </c>
      <c r="F339" t="s">
        <v>45</v>
      </c>
      <c r="G339" t="s">
        <v>360</v>
      </c>
      <c r="H339" t="s">
        <v>29</v>
      </c>
      <c r="I339" t="s">
        <v>29</v>
      </c>
      <c r="J339">
        <v>6</v>
      </c>
      <c r="K339">
        <v>94</v>
      </c>
      <c r="L339">
        <v>1</v>
      </c>
      <c r="M339">
        <v>193</v>
      </c>
      <c r="N339">
        <v>240</v>
      </c>
      <c r="O339">
        <v>0</v>
      </c>
      <c r="P339">
        <v>5515</v>
      </c>
      <c r="Q339">
        <v>1.1299999999999999</v>
      </c>
      <c r="R339">
        <v>6213</v>
      </c>
      <c r="S339">
        <v>145</v>
      </c>
      <c r="T339">
        <v>36</v>
      </c>
      <c r="U339">
        <v>51</v>
      </c>
      <c r="V339">
        <v>11</v>
      </c>
      <c r="W339">
        <v>0</v>
      </c>
      <c r="X339">
        <v>0</v>
      </c>
      <c r="Y339">
        <f>SUM(social_media_performance_[[#This Row],[Likes]:[Link_Clicks]])</f>
        <v>243</v>
      </c>
      <c r="Z339" t="str">
        <f>IF(social_media_performance_[[#This Row],[Engagement]]&gt;AVERAGE(Y:Y)*5,"Viral","Normal")</f>
        <v>Normal</v>
      </c>
      <c r="AA339">
        <f t="shared" si="15"/>
        <v>2025</v>
      </c>
      <c r="AB339">
        <f t="shared" si="16"/>
        <v>12</v>
      </c>
      <c r="AC339" t="str">
        <f t="shared" si="17"/>
        <v>Dec</v>
      </c>
    </row>
    <row r="340" spans="1:29" x14ac:dyDescent="0.35">
      <c r="A340" t="s">
        <v>381</v>
      </c>
      <c r="B340" s="1">
        <v>46009</v>
      </c>
      <c r="C340" s="2">
        <v>0.33611111111111114</v>
      </c>
      <c r="D340" t="s">
        <v>31</v>
      </c>
      <c r="E340" t="s">
        <v>39</v>
      </c>
      <c r="F340" t="s">
        <v>42</v>
      </c>
      <c r="G340" t="s">
        <v>360</v>
      </c>
      <c r="H340" t="s">
        <v>29</v>
      </c>
      <c r="I340" t="s">
        <v>29</v>
      </c>
      <c r="J340">
        <v>1</v>
      </c>
      <c r="K340">
        <v>0</v>
      </c>
      <c r="L340">
        <v>1</v>
      </c>
      <c r="M340">
        <v>351</v>
      </c>
      <c r="N340">
        <v>82</v>
      </c>
      <c r="O340">
        <v>0</v>
      </c>
      <c r="P340">
        <v>5905</v>
      </c>
      <c r="Q340">
        <v>1.06</v>
      </c>
      <c r="R340">
        <v>6269</v>
      </c>
      <c r="S340">
        <v>115</v>
      </c>
      <c r="T340">
        <v>45</v>
      </c>
      <c r="U340">
        <v>54</v>
      </c>
      <c r="V340">
        <v>0</v>
      </c>
      <c r="W340">
        <v>0</v>
      </c>
      <c r="X340">
        <v>10</v>
      </c>
      <c r="Y340">
        <f>SUM(social_media_performance_[[#This Row],[Likes]:[Link_Clicks]])</f>
        <v>214</v>
      </c>
      <c r="Z340" t="str">
        <f>IF(social_media_performance_[[#This Row],[Engagement]]&gt;AVERAGE(Y:Y)*5,"Viral","Normal")</f>
        <v>Normal</v>
      </c>
      <c r="AA340">
        <f t="shared" si="15"/>
        <v>2025</v>
      </c>
      <c r="AB340">
        <f t="shared" si="16"/>
        <v>12</v>
      </c>
      <c r="AC340" t="str">
        <f t="shared" si="17"/>
        <v>Dec</v>
      </c>
    </row>
    <row r="341" spans="1:29" x14ac:dyDescent="0.35">
      <c r="A341" t="s">
        <v>382</v>
      </c>
      <c r="B341" s="1">
        <v>46009</v>
      </c>
      <c r="C341" s="2">
        <v>0.49375000000000002</v>
      </c>
      <c r="D341" t="s">
        <v>25</v>
      </c>
      <c r="E341" t="s">
        <v>26</v>
      </c>
      <c r="F341" t="s">
        <v>27</v>
      </c>
      <c r="G341" t="s">
        <v>360</v>
      </c>
      <c r="H341" t="s">
        <v>36</v>
      </c>
      <c r="I341" t="s">
        <v>29</v>
      </c>
      <c r="J341">
        <v>8</v>
      </c>
      <c r="K341">
        <v>0</v>
      </c>
      <c r="L341">
        <v>1</v>
      </c>
      <c r="M341">
        <v>166</v>
      </c>
      <c r="N341">
        <v>125</v>
      </c>
      <c r="O341">
        <v>468</v>
      </c>
      <c r="P341">
        <v>77261</v>
      </c>
      <c r="Q341">
        <v>1.33</v>
      </c>
      <c r="R341">
        <v>102818</v>
      </c>
      <c r="S341">
        <v>4619</v>
      </c>
      <c r="T341">
        <v>670</v>
      </c>
      <c r="U341">
        <v>1224</v>
      </c>
      <c r="V341">
        <v>124</v>
      </c>
      <c r="W341">
        <v>0</v>
      </c>
      <c r="X341">
        <v>94</v>
      </c>
      <c r="Y341">
        <f>SUM(social_media_performance_[[#This Row],[Likes]:[Link_Clicks]])</f>
        <v>6637</v>
      </c>
      <c r="Z341" t="str">
        <f>IF(social_media_performance_[[#This Row],[Engagement]]&gt;AVERAGE(Y:Y)*5,"Viral","Normal")</f>
        <v>Normal</v>
      </c>
      <c r="AA341">
        <f t="shared" si="15"/>
        <v>2025</v>
      </c>
      <c r="AB341">
        <f t="shared" si="16"/>
        <v>12</v>
      </c>
      <c r="AC341" t="str">
        <f t="shared" si="17"/>
        <v>Dec</v>
      </c>
    </row>
    <row r="342" spans="1:29" x14ac:dyDescent="0.35">
      <c r="A342" t="s">
        <v>383</v>
      </c>
      <c r="B342" s="1">
        <v>46009</v>
      </c>
      <c r="C342" s="2">
        <v>0.49930555555555556</v>
      </c>
      <c r="D342" t="s">
        <v>25</v>
      </c>
      <c r="E342" t="s">
        <v>26</v>
      </c>
      <c r="F342" t="s">
        <v>27</v>
      </c>
      <c r="G342" t="s">
        <v>360</v>
      </c>
      <c r="H342" t="s">
        <v>36</v>
      </c>
      <c r="I342" t="s">
        <v>36</v>
      </c>
      <c r="J342">
        <v>6</v>
      </c>
      <c r="K342">
        <v>0</v>
      </c>
      <c r="L342">
        <v>1</v>
      </c>
      <c r="M342">
        <v>130</v>
      </c>
      <c r="N342">
        <v>162</v>
      </c>
      <c r="O342">
        <v>657</v>
      </c>
      <c r="P342">
        <v>84031</v>
      </c>
      <c r="Q342">
        <v>1.36</v>
      </c>
      <c r="R342">
        <v>114124</v>
      </c>
      <c r="S342">
        <v>1512</v>
      </c>
      <c r="T342">
        <v>199</v>
      </c>
      <c r="U342">
        <v>392</v>
      </c>
      <c r="V342">
        <v>51</v>
      </c>
      <c r="W342">
        <v>1758</v>
      </c>
      <c r="X342">
        <v>190</v>
      </c>
      <c r="Y342">
        <f>SUM(social_media_performance_[[#This Row],[Likes]:[Link_Clicks]])</f>
        <v>3912</v>
      </c>
      <c r="Z342" t="str">
        <f>IF(social_media_performance_[[#This Row],[Engagement]]&gt;AVERAGE(Y:Y)*5,"Viral","Normal")</f>
        <v>Normal</v>
      </c>
      <c r="AA342">
        <f t="shared" si="15"/>
        <v>2025</v>
      </c>
      <c r="AB342">
        <f t="shared" si="16"/>
        <v>12</v>
      </c>
      <c r="AC342" t="str">
        <f t="shared" si="17"/>
        <v>Dec</v>
      </c>
    </row>
    <row r="343" spans="1:29" x14ac:dyDescent="0.35">
      <c r="A343" t="s">
        <v>384</v>
      </c>
      <c r="B343" s="1">
        <v>46010</v>
      </c>
      <c r="C343" s="2">
        <v>0.47152777777777777</v>
      </c>
      <c r="D343" t="s">
        <v>25</v>
      </c>
      <c r="E343" t="s">
        <v>39</v>
      </c>
      <c r="F343" t="s">
        <v>27</v>
      </c>
      <c r="G343" t="s">
        <v>360</v>
      </c>
      <c r="H343" t="s">
        <v>29</v>
      </c>
      <c r="I343" t="s">
        <v>36</v>
      </c>
      <c r="J343">
        <v>4</v>
      </c>
      <c r="K343">
        <v>0</v>
      </c>
      <c r="L343">
        <v>1</v>
      </c>
      <c r="M343">
        <v>92</v>
      </c>
      <c r="N343">
        <v>76</v>
      </c>
      <c r="O343">
        <v>0</v>
      </c>
      <c r="P343">
        <v>8380</v>
      </c>
      <c r="Q343">
        <v>1.1299999999999999</v>
      </c>
      <c r="R343">
        <v>9436</v>
      </c>
      <c r="S343">
        <v>228</v>
      </c>
      <c r="T343">
        <v>90</v>
      </c>
      <c r="U343">
        <v>118</v>
      </c>
      <c r="V343">
        <v>0</v>
      </c>
      <c r="W343">
        <v>203</v>
      </c>
      <c r="X343">
        <v>7</v>
      </c>
      <c r="Y343">
        <f>SUM(social_media_performance_[[#This Row],[Likes]:[Link_Clicks]])</f>
        <v>639</v>
      </c>
      <c r="Z343" t="str">
        <f>IF(social_media_performance_[[#This Row],[Engagement]]&gt;AVERAGE(Y:Y)*5,"Viral","Normal")</f>
        <v>Normal</v>
      </c>
      <c r="AA343">
        <f t="shared" si="15"/>
        <v>2025</v>
      </c>
      <c r="AB343">
        <f t="shared" si="16"/>
        <v>12</v>
      </c>
      <c r="AC343" t="str">
        <f t="shared" si="17"/>
        <v>Dec</v>
      </c>
    </row>
    <row r="344" spans="1:29" x14ac:dyDescent="0.35">
      <c r="A344" t="s">
        <v>385</v>
      </c>
      <c r="B344" s="1">
        <v>46012</v>
      </c>
      <c r="C344" s="2">
        <v>0.57499999999999996</v>
      </c>
      <c r="D344" t="s">
        <v>25</v>
      </c>
      <c r="E344" t="s">
        <v>48</v>
      </c>
      <c r="F344" t="s">
        <v>45</v>
      </c>
      <c r="G344" t="s">
        <v>360</v>
      </c>
      <c r="H344" t="s">
        <v>29</v>
      </c>
      <c r="I344" t="s">
        <v>29</v>
      </c>
      <c r="J344">
        <v>5</v>
      </c>
      <c r="K344">
        <v>166</v>
      </c>
      <c r="L344">
        <v>1</v>
      </c>
      <c r="M344">
        <v>109</v>
      </c>
      <c r="N344">
        <v>322</v>
      </c>
      <c r="O344">
        <v>0</v>
      </c>
      <c r="P344">
        <v>14882</v>
      </c>
      <c r="Q344">
        <v>1.1399999999999999</v>
      </c>
      <c r="R344">
        <v>16911</v>
      </c>
      <c r="S344">
        <v>396</v>
      </c>
      <c r="T344">
        <v>105</v>
      </c>
      <c r="U344">
        <v>136</v>
      </c>
      <c r="V344">
        <v>32</v>
      </c>
      <c r="W344">
        <v>0</v>
      </c>
      <c r="X344">
        <v>12</v>
      </c>
      <c r="Y344">
        <f>SUM(social_media_performance_[[#This Row],[Likes]:[Link_Clicks]])</f>
        <v>669</v>
      </c>
      <c r="Z344" t="str">
        <f>IF(social_media_performance_[[#This Row],[Engagement]]&gt;AVERAGE(Y:Y)*5,"Viral","Normal")</f>
        <v>Normal</v>
      </c>
      <c r="AA344">
        <f t="shared" si="15"/>
        <v>2025</v>
      </c>
      <c r="AB344">
        <f t="shared" si="16"/>
        <v>12</v>
      </c>
      <c r="AC344" t="str">
        <f t="shared" si="17"/>
        <v>Dec</v>
      </c>
    </row>
    <row r="345" spans="1:29" x14ac:dyDescent="0.35">
      <c r="A345" t="s">
        <v>386</v>
      </c>
      <c r="B345" s="1">
        <v>46013</v>
      </c>
      <c r="C345" s="2">
        <v>0.38680555555555557</v>
      </c>
      <c r="D345" t="s">
        <v>31</v>
      </c>
      <c r="E345" t="s">
        <v>32</v>
      </c>
      <c r="F345" t="s">
        <v>33</v>
      </c>
      <c r="G345" t="s">
        <v>360</v>
      </c>
      <c r="H345" t="s">
        <v>29</v>
      </c>
      <c r="I345" t="s">
        <v>29</v>
      </c>
      <c r="J345">
        <v>14</v>
      </c>
      <c r="K345">
        <v>0</v>
      </c>
      <c r="L345">
        <v>10</v>
      </c>
      <c r="M345">
        <v>173</v>
      </c>
      <c r="N345">
        <v>150</v>
      </c>
      <c r="O345">
        <v>0</v>
      </c>
      <c r="P345">
        <v>6497</v>
      </c>
      <c r="Q345">
        <v>1.18</v>
      </c>
      <c r="R345">
        <v>7640</v>
      </c>
      <c r="S345">
        <v>412</v>
      </c>
      <c r="T345">
        <v>76</v>
      </c>
      <c r="U345">
        <v>97</v>
      </c>
      <c r="V345">
        <v>52</v>
      </c>
      <c r="W345">
        <v>0</v>
      </c>
      <c r="X345">
        <v>4</v>
      </c>
      <c r="Y345">
        <f>SUM(social_media_performance_[[#This Row],[Likes]:[Link_Clicks]])</f>
        <v>637</v>
      </c>
      <c r="Z345" t="str">
        <f>IF(social_media_performance_[[#This Row],[Engagement]]&gt;AVERAGE(Y:Y)*5,"Viral","Normal")</f>
        <v>Normal</v>
      </c>
      <c r="AA345">
        <f t="shared" si="15"/>
        <v>2025</v>
      </c>
      <c r="AB345">
        <f t="shared" si="16"/>
        <v>12</v>
      </c>
      <c r="AC345" t="str">
        <f t="shared" si="17"/>
        <v>Dec</v>
      </c>
    </row>
    <row r="346" spans="1:29" x14ac:dyDescent="0.35">
      <c r="A346" t="s">
        <v>387</v>
      </c>
      <c r="B346" s="1">
        <v>46013</v>
      </c>
      <c r="C346" s="2">
        <v>0.6430555555555556</v>
      </c>
      <c r="D346" t="s">
        <v>38</v>
      </c>
      <c r="E346" t="s">
        <v>39</v>
      </c>
      <c r="F346" t="s">
        <v>33</v>
      </c>
      <c r="G346" t="s">
        <v>360</v>
      </c>
      <c r="H346" t="s">
        <v>29</v>
      </c>
      <c r="I346" t="s">
        <v>36</v>
      </c>
      <c r="J346">
        <v>3</v>
      </c>
      <c r="K346">
        <v>0</v>
      </c>
      <c r="L346">
        <v>6</v>
      </c>
      <c r="M346">
        <v>167</v>
      </c>
      <c r="N346">
        <v>204</v>
      </c>
      <c r="O346">
        <v>0</v>
      </c>
      <c r="P346">
        <v>8912</v>
      </c>
      <c r="Q346">
        <v>1.02</v>
      </c>
      <c r="R346">
        <v>9079</v>
      </c>
      <c r="S346">
        <v>168</v>
      </c>
      <c r="T346">
        <v>69</v>
      </c>
      <c r="U346">
        <v>87</v>
      </c>
      <c r="V346">
        <v>0</v>
      </c>
      <c r="W346">
        <v>179</v>
      </c>
      <c r="X346">
        <v>10</v>
      </c>
      <c r="Y346">
        <f>SUM(social_media_performance_[[#This Row],[Likes]:[Link_Clicks]])</f>
        <v>503</v>
      </c>
      <c r="Z346" t="str">
        <f>IF(social_media_performance_[[#This Row],[Engagement]]&gt;AVERAGE(Y:Y)*5,"Viral","Normal")</f>
        <v>Normal</v>
      </c>
      <c r="AA346">
        <f t="shared" si="15"/>
        <v>2025</v>
      </c>
      <c r="AB346">
        <f t="shared" si="16"/>
        <v>12</v>
      </c>
      <c r="AC346" t="str">
        <f t="shared" si="17"/>
        <v>Dec</v>
      </c>
    </row>
    <row r="347" spans="1:29" x14ac:dyDescent="0.35">
      <c r="A347" t="s">
        <v>388</v>
      </c>
      <c r="B347" s="1">
        <v>46014</v>
      </c>
      <c r="C347" s="2">
        <v>0.28472222222222221</v>
      </c>
      <c r="D347" t="s">
        <v>31</v>
      </c>
      <c r="E347" t="s">
        <v>48</v>
      </c>
      <c r="F347" t="s">
        <v>33</v>
      </c>
      <c r="G347" t="s">
        <v>360</v>
      </c>
      <c r="H347" t="s">
        <v>29</v>
      </c>
      <c r="I347" t="s">
        <v>36</v>
      </c>
      <c r="J347">
        <v>5</v>
      </c>
      <c r="K347">
        <v>0</v>
      </c>
      <c r="L347">
        <v>4</v>
      </c>
      <c r="M347">
        <v>101</v>
      </c>
      <c r="N347">
        <v>83</v>
      </c>
      <c r="O347">
        <v>0</v>
      </c>
      <c r="P347">
        <v>11808</v>
      </c>
      <c r="Q347">
        <v>1.05</v>
      </c>
      <c r="R347">
        <v>12404</v>
      </c>
      <c r="S347">
        <v>275</v>
      </c>
      <c r="T347">
        <v>74</v>
      </c>
      <c r="U347">
        <v>86</v>
      </c>
      <c r="V347">
        <v>24</v>
      </c>
      <c r="W347">
        <v>404</v>
      </c>
      <c r="X347">
        <v>4</v>
      </c>
      <c r="Y347">
        <f>SUM(social_media_performance_[[#This Row],[Likes]:[Link_Clicks]])</f>
        <v>863</v>
      </c>
      <c r="Z347" t="str">
        <f>IF(social_media_performance_[[#This Row],[Engagement]]&gt;AVERAGE(Y:Y)*5,"Viral","Normal")</f>
        <v>Normal</v>
      </c>
      <c r="AA347">
        <f t="shared" si="15"/>
        <v>2025</v>
      </c>
      <c r="AB347">
        <f t="shared" si="16"/>
        <v>12</v>
      </c>
      <c r="AC347" t="str">
        <f t="shared" si="17"/>
        <v>Dec</v>
      </c>
    </row>
    <row r="348" spans="1:29" x14ac:dyDescent="0.35">
      <c r="A348" t="s">
        <v>389</v>
      </c>
      <c r="B348" s="1">
        <v>46014</v>
      </c>
      <c r="C348" s="2">
        <v>0.70486111111111116</v>
      </c>
      <c r="D348" t="s">
        <v>38</v>
      </c>
      <c r="E348" t="s">
        <v>32</v>
      </c>
      <c r="F348" t="s">
        <v>33</v>
      </c>
      <c r="G348" t="s">
        <v>360</v>
      </c>
      <c r="H348" t="s">
        <v>29</v>
      </c>
      <c r="I348" t="s">
        <v>29</v>
      </c>
      <c r="J348">
        <v>11</v>
      </c>
      <c r="K348">
        <v>0</v>
      </c>
      <c r="L348">
        <v>5</v>
      </c>
      <c r="M348">
        <v>267</v>
      </c>
      <c r="N348">
        <v>133</v>
      </c>
      <c r="O348">
        <v>0</v>
      </c>
      <c r="P348">
        <v>8418</v>
      </c>
      <c r="Q348">
        <v>1</v>
      </c>
      <c r="R348">
        <v>8418</v>
      </c>
      <c r="S348">
        <v>539</v>
      </c>
      <c r="T348">
        <v>80</v>
      </c>
      <c r="U348">
        <v>107</v>
      </c>
      <c r="V348">
        <v>67</v>
      </c>
      <c r="W348">
        <v>0</v>
      </c>
      <c r="X348">
        <v>20</v>
      </c>
      <c r="Y348">
        <f>SUM(social_media_performance_[[#This Row],[Likes]:[Link_Clicks]])</f>
        <v>793</v>
      </c>
      <c r="Z348" t="str">
        <f>IF(social_media_performance_[[#This Row],[Engagement]]&gt;AVERAGE(Y:Y)*5,"Viral","Normal")</f>
        <v>Normal</v>
      </c>
      <c r="AA348">
        <f t="shared" si="15"/>
        <v>2025</v>
      </c>
      <c r="AB348">
        <f t="shared" si="16"/>
        <v>12</v>
      </c>
      <c r="AC348" t="str">
        <f t="shared" si="17"/>
        <v>Dec</v>
      </c>
    </row>
    <row r="349" spans="1:29" x14ac:dyDescent="0.35">
      <c r="A349" t="s">
        <v>390</v>
      </c>
      <c r="B349" s="1">
        <v>46014</v>
      </c>
      <c r="C349" s="2">
        <v>0.76527777777777772</v>
      </c>
      <c r="D349" t="s">
        <v>38</v>
      </c>
      <c r="E349" t="s">
        <v>26</v>
      </c>
      <c r="F349" t="s">
        <v>27</v>
      </c>
      <c r="G349" t="s">
        <v>360</v>
      </c>
      <c r="H349" t="s">
        <v>29</v>
      </c>
      <c r="I349" t="s">
        <v>29</v>
      </c>
      <c r="J349">
        <v>5</v>
      </c>
      <c r="K349">
        <v>0</v>
      </c>
      <c r="L349">
        <v>1</v>
      </c>
      <c r="M349">
        <v>117</v>
      </c>
      <c r="N349">
        <v>168</v>
      </c>
      <c r="O349">
        <v>0</v>
      </c>
      <c r="P349">
        <v>29062</v>
      </c>
      <c r="Q349">
        <v>1.1100000000000001</v>
      </c>
      <c r="R349">
        <v>32333</v>
      </c>
      <c r="S349">
        <v>1034</v>
      </c>
      <c r="T349">
        <v>153</v>
      </c>
      <c r="U349">
        <v>237</v>
      </c>
      <c r="V349">
        <v>26</v>
      </c>
      <c r="W349">
        <v>0</v>
      </c>
      <c r="X349">
        <v>14</v>
      </c>
      <c r="Y349">
        <f>SUM(social_media_performance_[[#This Row],[Likes]:[Link_Clicks]])</f>
        <v>1450</v>
      </c>
      <c r="Z349" t="str">
        <f>IF(social_media_performance_[[#This Row],[Engagement]]&gt;AVERAGE(Y:Y)*5,"Viral","Normal")</f>
        <v>Normal</v>
      </c>
      <c r="AA349">
        <f t="shared" si="15"/>
        <v>2025</v>
      </c>
      <c r="AB349">
        <f t="shared" si="16"/>
        <v>12</v>
      </c>
      <c r="AC349" t="str">
        <f t="shared" si="17"/>
        <v>Dec</v>
      </c>
    </row>
    <row r="350" spans="1:29" x14ac:dyDescent="0.35">
      <c r="A350" t="s">
        <v>391</v>
      </c>
      <c r="B350" s="1">
        <v>46016</v>
      </c>
      <c r="C350" s="2">
        <v>0.60833333333333328</v>
      </c>
      <c r="D350" t="s">
        <v>25</v>
      </c>
      <c r="E350" t="s">
        <v>26</v>
      </c>
      <c r="F350" t="s">
        <v>45</v>
      </c>
      <c r="G350" t="s">
        <v>360</v>
      </c>
      <c r="H350" t="s">
        <v>29</v>
      </c>
      <c r="I350" t="s">
        <v>29</v>
      </c>
      <c r="J350">
        <v>6</v>
      </c>
      <c r="K350">
        <v>50</v>
      </c>
      <c r="L350">
        <v>1</v>
      </c>
      <c r="M350">
        <v>192</v>
      </c>
      <c r="N350">
        <v>261</v>
      </c>
      <c r="O350">
        <v>0</v>
      </c>
      <c r="P350">
        <v>46009</v>
      </c>
      <c r="Q350">
        <v>1.08</v>
      </c>
      <c r="R350">
        <v>49527</v>
      </c>
      <c r="S350">
        <v>6339</v>
      </c>
      <c r="T350">
        <v>1041</v>
      </c>
      <c r="U350">
        <v>1673</v>
      </c>
      <c r="V350">
        <v>196</v>
      </c>
      <c r="W350">
        <v>0</v>
      </c>
      <c r="X350">
        <v>93</v>
      </c>
      <c r="Y350">
        <f>SUM(social_media_performance_[[#This Row],[Likes]:[Link_Clicks]])</f>
        <v>9249</v>
      </c>
      <c r="Z350" t="str">
        <f>IF(social_media_performance_[[#This Row],[Engagement]]&gt;AVERAGE(Y:Y)*5,"Viral","Normal")</f>
        <v>Normal</v>
      </c>
      <c r="AA350">
        <f t="shared" si="15"/>
        <v>2025</v>
      </c>
      <c r="AB350">
        <f t="shared" si="16"/>
        <v>12</v>
      </c>
      <c r="AC350" t="str">
        <f t="shared" si="17"/>
        <v>Dec</v>
      </c>
    </row>
    <row r="351" spans="1:29" x14ac:dyDescent="0.35">
      <c r="A351" t="s">
        <v>392</v>
      </c>
      <c r="B351" s="1">
        <v>46016</v>
      </c>
      <c r="C351" s="2">
        <v>0.83750000000000002</v>
      </c>
      <c r="D351" t="s">
        <v>35</v>
      </c>
      <c r="E351" t="s">
        <v>32</v>
      </c>
      <c r="F351" t="s">
        <v>45</v>
      </c>
      <c r="G351" t="s">
        <v>360</v>
      </c>
      <c r="H351" t="s">
        <v>29</v>
      </c>
      <c r="I351" t="s">
        <v>29</v>
      </c>
      <c r="J351">
        <v>5</v>
      </c>
      <c r="K351">
        <v>43</v>
      </c>
      <c r="L351">
        <v>1</v>
      </c>
      <c r="M351">
        <v>197</v>
      </c>
      <c r="N351">
        <v>282</v>
      </c>
      <c r="O351">
        <v>0</v>
      </c>
      <c r="P351">
        <v>14150</v>
      </c>
      <c r="Q351">
        <v>1.1599999999999999</v>
      </c>
      <c r="R351">
        <v>16390</v>
      </c>
      <c r="S351">
        <v>1066</v>
      </c>
      <c r="T351">
        <v>166</v>
      </c>
      <c r="U351">
        <v>236</v>
      </c>
      <c r="V351">
        <v>134</v>
      </c>
      <c r="W351">
        <v>0</v>
      </c>
      <c r="X351">
        <v>1</v>
      </c>
      <c r="Y351">
        <f>SUM(social_media_performance_[[#This Row],[Likes]:[Link_Clicks]])</f>
        <v>1602</v>
      </c>
      <c r="Z351" t="str">
        <f>IF(social_media_performance_[[#This Row],[Engagement]]&gt;AVERAGE(Y:Y)*5,"Viral","Normal")</f>
        <v>Normal</v>
      </c>
      <c r="AA351">
        <f t="shared" si="15"/>
        <v>2025</v>
      </c>
      <c r="AB351">
        <f t="shared" si="16"/>
        <v>12</v>
      </c>
      <c r="AC351" t="str">
        <f t="shared" si="17"/>
        <v>Dec</v>
      </c>
    </row>
    <row r="352" spans="1:29" x14ac:dyDescent="0.35">
      <c r="A352" t="s">
        <v>393</v>
      </c>
      <c r="B352" s="1">
        <v>46017</v>
      </c>
      <c r="C352" s="2">
        <v>0.51875000000000004</v>
      </c>
      <c r="D352" t="s">
        <v>25</v>
      </c>
      <c r="E352" t="s">
        <v>26</v>
      </c>
      <c r="F352" t="s">
        <v>33</v>
      </c>
      <c r="G352" t="s">
        <v>360</v>
      </c>
      <c r="H352" t="s">
        <v>29</v>
      </c>
      <c r="I352" t="s">
        <v>29</v>
      </c>
      <c r="J352">
        <v>5</v>
      </c>
      <c r="K352">
        <v>0</v>
      </c>
      <c r="L352">
        <v>5</v>
      </c>
      <c r="M352">
        <v>141</v>
      </c>
      <c r="N352">
        <v>211</v>
      </c>
      <c r="O352">
        <v>0</v>
      </c>
      <c r="P352">
        <v>19350</v>
      </c>
      <c r="Q352">
        <v>1.26</v>
      </c>
      <c r="R352">
        <v>24431</v>
      </c>
      <c r="S352">
        <v>565</v>
      </c>
      <c r="T352">
        <v>74</v>
      </c>
      <c r="U352">
        <v>124</v>
      </c>
      <c r="V352">
        <v>12</v>
      </c>
      <c r="W352">
        <v>0</v>
      </c>
      <c r="X352">
        <v>6</v>
      </c>
      <c r="Y352">
        <f>SUM(social_media_performance_[[#This Row],[Likes]:[Link_Clicks]])</f>
        <v>775</v>
      </c>
      <c r="Z352" t="str">
        <f>IF(social_media_performance_[[#This Row],[Engagement]]&gt;AVERAGE(Y:Y)*5,"Viral","Normal")</f>
        <v>Normal</v>
      </c>
      <c r="AA352">
        <f t="shared" si="15"/>
        <v>2025</v>
      </c>
      <c r="AB352">
        <f t="shared" si="16"/>
        <v>12</v>
      </c>
      <c r="AC352" t="str">
        <f t="shared" si="17"/>
        <v>Dec</v>
      </c>
    </row>
    <row r="353" spans="1:29" x14ac:dyDescent="0.35">
      <c r="A353" t="s">
        <v>394</v>
      </c>
      <c r="B353" s="1">
        <v>46017</v>
      </c>
      <c r="C353" s="2">
        <v>0.7</v>
      </c>
      <c r="D353" t="s">
        <v>38</v>
      </c>
      <c r="E353" t="s">
        <v>26</v>
      </c>
      <c r="F353" t="s">
        <v>33</v>
      </c>
      <c r="G353" t="s">
        <v>360</v>
      </c>
      <c r="H353" t="s">
        <v>29</v>
      </c>
      <c r="I353" t="s">
        <v>29</v>
      </c>
      <c r="J353">
        <v>3</v>
      </c>
      <c r="K353">
        <v>0</v>
      </c>
      <c r="L353">
        <v>6</v>
      </c>
      <c r="M353">
        <v>300</v>
      </c>
      <c r="N353">
        <v>136</v>
      </c>
      <c r="O353">
        <v>0</v>
      </c>
      <c r="P353">
        <v>38008</v>
      </c>
      <c r="Q353">
        <v>1.43</v>
      </c>
      <c r="R353">
        <v>54176</v>
      </c>
      <c r="S353">
        <v>1859</v>
      </c>
      <c r="T353">
        <v>254</v>
      </c>
      <c r="U353">
        <v>442</v>
      </c>
      <c r="V353">
        <v>56</v>
      </c>
      <c r="W353">
        <v>0</v>
      </c>
      <c r="X353">
        <v>54</v>
      </c>
      <c r="Y353">
        <f>SUM(social_media_performance_[[#This Row],[Likes]:[Link_Clicks]])</f>
        <v>2611</v>
      </c>
      <c r="Z353" t="str">
        <f>IF(social_media_performance_[[#This Row],[Engagement]]&gt;AVERAGE(Y:Y)*5,"Viral","Normal")</f>
        <v>Normal</v>
      </c>
      <c r="AA353">
        <f t="shared" si="15"/>
        <v>2025</v>
      </c>
      <c r="AB353">
        <f t="shared" si="16"/>
        <v>12</v>
      </c>
      <c r="AC353" t="str">
        <f t="shared" si="17"/>
        <v>Dec</v>
      </c>
    </row>
    <row r="354" spans="1:29" x14ac:dyDescent="0.35">
      <c r="A354" t="s">
        <v>395</v>
      </c>
      <c r="B354" s="1">
        <v>46017</v>
      </c>
      <c r="C354" s="2">
        <v>0.7680555555555556</v>
      </c>
      <c r="D354" t="s">
        <v>38</v>
      </c>
      <c r="E354" t="s">
        <v>32</v>
      </c>
      <c r="F354" t="s">
        <v>33</v>
      </c>
      <c r="G354" t="s">
        <v>360</v>
      </c>
      <c r="H354" t="s">
        <v>36</v>
      </c>
      <c r="I354" t="s">
        <v>36</v>
      </c>
      <c r="J354">
        <v>9</v>
      </c>
      <c r="K354">
        <v>0</v>
      </c>
      <c r="L354">
        <v>4</v>
      </c>
      <c r="M354">
        <v>153</v>
      </c>
      <c r="N354">
        <v>138</v>
      </c>
      <c r="O354">
        <v>466</v>
      </c>
      <c r="P354">
        <v>57903</v>
      </c>
      <c r="Q354">
        <v>1.48</v>
      </c>
      <c r="R354">
        <v>85756</v>
      </c>
      <c r="S354">
        <v>2751</v>
      </c>
      <c r="T354">
        <v>603</v>
      </c>
      <c r="U354">
        <v>702</v>
      </c>
      <c r="V354">
        <v>427</v>
      </c>
      <c r="W354">
        <v>1830</v>
      </c>
      <c r="X354">
        <v>82</v>
      </c>
      <c r="Y354">
        <f>SUM(social_media_performance_[[#This Row],[Likes]:[Link_Clicks]])</f>
        <v>6313</v>
      </c>
      <c r="Z354" t="str">
        <f>IF(social_media_performance_[[#This Row],[Engagement]]&gt;AVERAGE(Y:Y)*5,"Viral","Normal")</f>
        <v>Normal</v>
      </c>
      <c r="AA354">
        <f t="shared" si="15"/>
        <v>2025</v>
      </c>
      <c r="AB354">
        <f t="shared" si="16"/>
        <v>12</v>
      </c>
      <c r="AC354" t="str">
        <f t="shared" si="17"/>
        <v>Dec</v>
      </c>
    </row>
    <row r="355" spans="1:29" x14ac:dyDescent="0.35">
      <c r="A355" t="s">
        <v>396</v>
      </c>
      <c r="B355" s="1">
        <v>46018</v>
      </c>
      <c r="C355" s="2">
        <v>0.55069444444444449</v>
      </c>
      <c r="D355" t="s">
        <v>25</v>
      </c>
      <c r="E355" t="s">
        <v>39</v>
      </c>
      <c r="F355" t="s">
        <v>45</v>
      </c>
      <c r="G355" t="s">
        <v>360</v>
      </c>
      <c r="H355" t="s">
        <v>36</v>
      </c>
      <c r="I355" t="s">
        <v>29</v>
      </c>
      <c r="J355">
        <v>1</v>
      </c>
      <c r="K355">
        <v>40</v>
      </c>
      <c r="L355">
        <v>1</v>
      </c>
      <c r="M355">
        <v>200</v>
      </c>
      <c r="N355">
        <v>157</v>
      </c>
      <c r="O355">
        <v>503</v>
      </c>
      <c r="P355">
        <v>33325</v>
      </c>
      <c r="Q355">
        <v>1.55</v>
      </c>
      <c r="R355">
        <v>51516</v>
      </c>
      <c r="S355">
        <v>1566</v>
      </c>
      <c r="T355">
        <v>523</v>
      </c>
      <c r="U355">
        <v>690</v>
      </c>
      <c r="V355">
        <v>0</v>
      </c>
      <c r="W355">
        <v>0</v>
      </c>
      <c r="X355">
        <v>16</v>
      </c>
      <c r="Y355">
        <f>SUM(social_media_performance_[[#This Row],[Likes]:[Link_Clicks]])</f>
        <v>2779</v>
      </c>
      <c r="Z355" t="str">
        <f>IF(social_media_performance_[[#This Row],[Engagement]]&gt;AVERAGE(Y:Y)*5,"Viral","Normal")</f>
        <v>Normal</v>
      </c>
      <c r="AA355">
        <f t="shared" si="15"/>
        <v>2025</v>
      </c>
      <c r="AB355">
        <f t="shared" si="16"/>
        <v>12</v>
      </c>
      <c r="AC355" t="str">
        <f t="shared" si="17"/>
        <v>Dec</v>
      </c>
    </row>
    <row r="356" spans="1:29" x14ac:dyDescent="0.35">
      <c r="A356" t="s">
        <v>397</v>
      </c>
      <c r="B356" s="1">
        <v>46018</v>
      </c>
      <c r="C356" s="2">
        <v>0.6791666666666667</v>
      </c>
      <c r="D356" t="s">
        <v>38</v>
      </c>
      <c r="E356" t="s">
        <v>26</v>
      </c>
      <c r="F356" t="s">
        <v>42</v>
      </c>
      <c r="G356" t="s">
        <v>360</v>
      </c>
      <c r="H356" t="s">
        <v>36</v>
      </c>
      <c r="I356" t="s">
        <v>29</v>
      </c>
      <c r="J356">
        <v>8</v>
      </c>
      <c r="K356">
        <v>0</v>
      </c>
      <c r="L356">
        <v>1</v>
      </c>
      <c r="M356">
        <v>413</v>
      </c>
      <c r="N356">
        <v>38</v>
      </c>
      <c r="O356">
        <v>358</v>
      </c>
      <c r="P356">
        <v>32124</v>
      </c>
      <c r="Q356">
        <v>1.9</v>
      </c>
      <c r="R356">
        <v>61066</v>
      </c>
      <c r="S356">
        <v>1552</v>
      </c>
      <c r="T356">
        <v>202</v>
      </c>
      <c r="U356">
        <v>372</v>
      </c>
      <c r="V356">
        <v>46</v>
      </c>
      <c r="W356">
        <v>0</v>
      </c>
      <c r="X356">
        <v>91</v>
      </c>
      <c r="Y356">
        <f>SUM(social_media_performance_[[#This Row],[Likes]:[Link_Clicks]])</f>
        <v>2172</v>
      </c>
      <c r="Z356" t="str">
        <f>IF(social_media_performance_[[#This Row],[Engagement]]&gt;AVERAGE(Y:Y)*5,"Viral","Normal")</f>
        <v>Normal</v>
      </c>
      <c r="AA356">
        <f t="shared" si="15"/>
        <v>2025</v>
      </c>
      <c r="AB356">
        <f t="shared" si="16"/>
        <v>12</v>
      </c>
      <c r="AC356" t="str">
        <f t="shared" si="17"/>
        <v>Dec</v>
      </c>
    </row>
    <row r="357" spans="1:29" x14ac:dyDescent="0.35">
      <c r="A357" t="s">
        <v>398</v>
      </c>
      <c r="B357" s="1">
        <v>46020</v>
      </c>
      <c r="C357" s="2">
        <v>0.58611111111111114</v>
      </c>
      <c r="D357" t="s">
        <v>25</v>
      </c>
      <c r="E357" t="s">
        <v>39</v>
      </c>
      <c r="F357" t="s">
        <v>33</v>
      </c>
      <c r="G357" t="s">
        <v>360</v>
      </c>
      <c r="H357" t="s">
        <v>29</v>
      </c>
      <c r="I357" t="s">
        <v>29</v>
      </c>
      <c r="J357">
        <v>4</v>
      </c>
      <c r="K357">
        <v>0</v>
      </c>
      <c r="L357">
        <v>3</v>
      </c>
      <c r="M357">
        <v>109</v>
      </c>
      <c r="N357">
        <v>148</v>
      </c>
      <c r="O357">
        <v>0</v>
      </c>
      <c r="P357">
        <v>13419</v>
      </c>
      <c r="Q357">
        <v>1.1200000000000001</v>
      </c>
      <c r="R357">
        <v>14962</v>
      </c>
      <c r="S357">
        <v>158</v>
      </c>
      <c r="T357">
        <v>56</v>
      </c>
      <c r="U357">
        <v>86</v>
      </c>
      <c r="V357">
        <v>0</v>
      </c>
      <c r="W357">
        <v>0</v>
      </c>
      <c r="X357">
        <v>6</v>
      </c>
      <c r="Y357">
        <f>SUM(social_media_performance_[[#This Row],[Likes]:[Link_Clicks]])</f>
        <v>300</v>
      </c>
      <c r="Z357" t="str">
        <f>IF(social_media_performance_[[#This Row],[Engagement]]&gt;AVERAGE(Y:Y)*5,"Viral","Normal")</f>
        <v>Normal</v>
      </c>
      <c r="AA357">
        <f t="shared" si="15"/>
        <v>2025</v>
      </c>
      <c r="AB357">
        <f t="shared" si="16"/>
        <v>12</v>
      </c>
      <c r="AC357" t="str">
        <f t="shared" si="17"/>
        <v>Dec</v>
      </c>
    </row>
    <row r="358" spans="1:29" x14ac:dyDescent="0.35">
      <c r="A358" t="s">
        <v>399</v>
      </c>
      <c r="B358" s="1">
        <v>46020</v>
      </c>
      <c r="C358" s="2">
        <v>0.77222222222222225</v>
      </c>
      <c r="D358" t="s">
        <v>38</v>
      </c>
      <c r="E358" t="s">
        <v>39</v>
      </c>
      <c r="F358" t="s">
        <v>33</v>
      </c>
      <c r="G358" t="s">
        <v>360</v>
      </c>
      <c r="H358" t="s">
        <v>29</v>
      </c>
      <c r="I358" t="s">
        <v>36</v>
      </c>
      <c r="J358">
        <v>3</v>
      </c>
      <c r="K358">
        <v>0</v>
      </c>
      <c r="L358">
        <v>4</v>
      </c>
      <c r="M358">
        <v>143</v>
      </c>
      <c r="N358">
        <v>117</v>
      </c>
      <c r="O358">
        <v>0</v>
      </c>
      <c r="P358">
        <v>11393</v>
      </c>
      <c r="Q358">
        <v>1</v>
      </c>
      <c r="R358">
        <v>11425</v>
      </c>
      <c r="S358">
        <v>183</v>
      </c>
      <c r="T358">
        <v>65</v>
      </c>
      <c r="U358">
        <v>102</v>
      </c>
      <c r="V358">
        <v>0</v>
      </c>
      <c r="W358">
        <v>401</v>
      </c>
      <c r="X358">
        <v>4</v>
      </c>
      <c r="Y358">
        <f>SUM(social_media_performance_[[#This Row],[Likes]:[Link_Clicks]])</f>
        <v>751</v>
      </c>
      <c r="Z358" t="str">
        <f>IF(social_media_performance_[[#This Row],[Engagement]]&gt;AVERAGE(Y:Y)*5,"Viral","Normal")</f>
        <v>Normal</v>
      </c>
      <c r="AA358">
        <f t="shared" si="15"/>
        <v>2025</v>
      </c>
      <c r="AB358">
        <f t="shared" si="16"/>
        <v>12</v>
      </c>
      <c r="AC358" t="str">
        <f t="shared" si="17"/>
        <v>Dec</v>
      </c>
    </row>
    <row r="359" spans="1:29" x14ac:dyDescent="0.35">
      <c r="A359" t="s">
        <v>400</v>
      </c>
      <c r="B359" s="1">
        <v>46020</v>
      </c>
      <c r="C359" s="2">
        <v>0.77847222222222223</v>
      </c>
      <c r="D359" t="s">
        <v>38</v>
      </c>
      <c r="E359" t="s">
        <v>39</v>
      </c>
      <c r="F359" t="s">
        <v>27</v>
      </c>
      <c r="G359" t="s">
        <v>360</v>
      </c>
      <c r="H359" t="s">
        <v>36</v>
      </c>
      <c r="I359" t="s">
        <v>29</v>
      </c>
      <c r="J359">
        <v>3</v>
      </c>
      <c r="K359">
        <v>0</v>
      </c>
      <c r="L359">
        <v>1</v>
      </c>
      <c r="M359">
        <v>114</v>
      </c>
      <c r="N359">
        <v>200</v>
      </c>
      <c r="O359">
        <v>400</v>
      </c>
      <c r="P359">
        <v>106311</v>
      </c>
      <c r="Q359">
        <v>1.41</v>
      </c>
      <c r="R359">
        <v>149522</v>
      </c>
      <c r="S359">
        <v>3556</v>
      </c>
      <c r="T359">
        <v>1354</v>
      </c>
      <c r="U359">
        <v>1561</v>
      </c>
      <c r="V359">
        <v>0</v>
      </c>
      <c r="W359">
        <v>0</v>
      </c>
      <c r="X359">
        <v>39</v>
      </c>
      <c r="Y359">
        <f>SUM(social_media_performance_[[#This Row],[Likes]:[Link_Clicks]])</f>
        <v>6471</v>
      </c>
      <c r="Z359" t="str">
        <f>IF(social_media_performance_[[#This Row],[Engagement]]&gt;AVERAGE(Y:Y)*5,"Viral","Normal")</f>
        <v>Normal</v>
      </c>
      <c r="AA359">
        <f t="shared" si="15"/>
        <v>2025</v>
      </c>
      <c r="AB359">
        <f t="shared" si="16"/>
        <v>12</v>
      </c>
      <c r="AC359" t="str">
        <f t="shared" si="17"/>
        <v>Dec</v>
      </c>
    </row>
    <row r="360" spans="1:29" x14ac:dyDescent="0.35">
      <c r="A360" t="s">
        <v>401</v>
      </c>
      <c r="B360" s="1">
        <v>46021</v>
      </c>
      <c r="C360" s="2">
        <v>0.26597222222222222</v>
      </c>
      <c r="D360" t="s">
        <v>31</v>
      </c>
      <c r="E360" t="s">
        <v>48</v>
      </c>
      <c r="F360" t="s">
        <v>45</v>
      </c>
      <c r="G360" t="s">
        <v>360</v>
      </c>
      <c r="H360" t="s">
        <v>29</v>
      </c>
      <c r="I360" t="s">
        <v>29</v>
      </c>
      <c r="J360">
        <v>4</v>
      </c>
      <c r="K360">
        <v>169</v>
      </c>
      <c r="L360">
        <v>1</v>
      </c>
      <c r="M360">
        <v>94</v>
      </c>
      <c r="N360">
        <v>354</v>
      </c>
      <c r="O360">
        <v>0</v>
      </c>
      <c r="P360">
        <v>2847</v>
      </c>
      <c r="Q360">
        <v>1.04</v>
      </c>
      <c r="R360">
        <v>2974</v>
      </c>
      <c r="S360">
        <v>55</v>
      </c>
      <c r="T360">
        <v>13</v>
      </c>
      <c r="U360">
        <v>19</v>
      </c>
      <c r="V360">
        <v>4</v>
      </c>
      <c r="W360">
        <v>0</v>
      </c>
      <c r="X360">
        <v>16</v>
      </c>
      <c r="Y360">
        <f>SUM(social_media_performance_[[#This Row],[Likes]:[Link_Clicks]])</f>
        <v>91</v>
      </c>
      <c r="Z360" t="str">
        <f>IF(social_media_performance_[[#This Row],[Engagement]]&gt;AVERAGE(Y:Y)*5,"Viral","Normal")</f>
        <v>Normal</v>
      </c>
      <c r="AA360">
        <f t="shared" si="15"/>
        <v>2025</v>
      </c>
      <c r="AB360">
        <f t="shared" si="16"/>
        <v>12</v>
      </c>
      <c r="AC360" t="str">
        <f t="shared" si="17"/>
        <v>Dec</v>
      </c>
    </row>
    <row r="361" spans="1:29" x14ac:dyDescent="0.35">
      <c r="A361" t="s">
        <v>402</v>
      </c>
      <c r="B361" s="1">
        <v>46022</v>
      </c>
      <c r="C361" s="2">
        <v>0.29722222222222222</v>
      </c>
      <c r="D361" t="s">
        <v>31</v>
      </c>
      <c r="E361" t="s">
        <v>26</v>
      </c>
      <c r="F361" t="s">
        <v>33</v>
      </c>
      <c r="G361" t="s">
        <v>360</v>
      </c>
      <c r="H361" t="s">
        <v>36</v>
      </c>
      <c r="I361" t="s">
        <v>29</v>
      </c>
      <c r="J361">
        <v>4</v>
      </c>
      <c r="K361">
        <v>0</v>
      </c>
      <c r="L361">
        <v>3</v>
      </c>
      <c r="M361">
        <v>191</v>
      </c>
      <c r="N361">
        <v>149</v>
      </c>
      <c r="O361">
        <v>562</v>
      </c>
      <c r="P361">
        <v>96106</v>
      </c>
      <c r="Q361">
        <v>1.28</v>
      </c>
      <c r="R361">
        <v>122978</v>
      </c>
      <c r="S361">
        <v>5040</v>
      </c>
      <c r="T361">
        <v>646</v>
      </c>
      <c r="U361">
        <v>1144</v>
      </c>
      <c r="V361">
        <v>144</v>
      </c>
      <c r="W361">
        <v>0</v>
      </c>
      <c r="X361">
        <v>20</v>
      </c>
      <c r="Y361">
        <f>SUM(social_media_performance_[[#This Row],[Likes]:[Link_Clicks]])</f>
        <v>6974</v>
      </c>
      <c r="Z361" t="str">
        <f>IF(social_media_performance_[[#This Row],[Engagement]]&gt;AVERAGE(Y:Y)*5,"Viral","Normal")</f>
        <v>Normal</v>
      </c>
      <c r="AA361">
        <f t="shared" si="15"/>
        <v>2025</v>
      </c>
      <c r="AB361">
        <f t="shared" si="16"/>
        <v>12</v>
      </c>
      <c r="AC361" t="str">
        <f t="shared" si="17"/>
        <v>Dec</v>
      </c>
    </row>
    <row r="362" spans="1:29" x14ac:dyDescent="0.35">
      <c r="A362" t="s">
        <v>403</v>
      </c>
      <c r="B362" s="1">
        <v>46022</v>
      </c>
      <c r="C362" s="2">
        <v>0.7729166666666667</v>
      </c>
      <c r="D362" t="s">
        <v>38</v>
      </c>
      <c r="E362" t="s">
        <v>39</v>
      </c>
      <c r="F362" t="s">
        <v>33</v>
      </c>
      <c r="G362" t="s">
        <v>360</v>
      </c>
      <c r="H362" t="s">
        <v>29</v>
      </c>
      <c r="I362" t="s">
        <v>29</v>
      </c>
      <c r="J362">
        <v>2</v>
      </c>
      <c r="K362">
        <v>0</v>
      </c>
      <c r="L362">
        <v>4</v>
      </c>
      <c r="M362">
        <v>213</v>
      </c>
      <c r="N362">
        <v>170</v>
      </c>
      <c r="O362">
        <v>0</v>
      </c>
      <c r="P362">
        <v>5578</v>
      </c>
      <c r="Q362">
        <v>1.2</v>
      </c>
      <c r="R362">
        <v>6719</v>
      </c>
      <c r="S362">
        <v>122</v>
      </c>
      <c r="T362">
        <v>39</v>
      </c>
      <c r="U362">
        <v>63</v>
      </c>
      <c r="V362">
        <v>0</v>
      </c>
      <c r="W362">
        <v>0</v>
      </c>
      <c r="X362">
        <v>5</v>
      </c>
      <c r="Y362">
        <f>SUM(social_media_performance_[[#This Row],[Likes]:[Link_Clicks]])</f>
        <v>224</v>
      </c>
      <c r="Z362" t="str">
        <f>IF(social_media_performance_[[#This Row],[Engagement]]&gt;AVERAGE(Y:Y)*5,"Viral","Normal")</f>
        <v>Normal</v>
      </c>
      <c r="AA362">
        <f t="shared" si="15"/>
        <v>2025</v>
      </c>
      <c r="AB362">
        <f t="shared" si="16"/>
        <v>12</v>
      </c>
      <c r="AC362" t="str">
        <f t="shared" si="17"/>
        <v>Dec</v>
      </c>
    </row>
    <row r="363" spans="1:29" x14ac:dyDescent="0.35">
      <c r="A363" t="s">
        <v>404</v>
      </c>
      <c r="B363" s="1">
        <v>46022</v>
      </c>
      <c r="C363" s="2">
        <v>0.81458333333333333</v>
      </c>
      <c r="D363" t="s">
        <v>35</v>
      </c>
      <c r="E363" t="s">
        <v>26</v>
      </c>
      <c r="F363" t="s">
        <v>27</v>
      </c>
      <c r="G363" t="s">
        <v>360</v>
      </c>
      <c r="H363" t="s">
        <v>36</v>
      </c>
      <c r="I363" t="s">
        <v>29</v>
      </c>
      <c r="J363">
        <v>3</v>
      </c>
      <c r="K363">
        <v>0</v>
      </c>
      <c r="L363">
        <v>1</v>
      </c>
      <c r="M363">
        <v>220</v>
      </c>
      <c r="N363">
        <v>123</v>
      </c>
      <c r="O363">
        <v>568</v>
      </c>
      <c r="P363">
        <v>75589</v>
      </c>
      <c r="Q363">
        <v>1.72</v>
      </c>
      <c r="R363">
        <v>129782</v>
      </c>
      <c r="S363">
        <v>2546</v>
      </c>
      <c r="T363">
        <v>359</v>
      </c>
      <c r="U363">
        <v>727</v>
      </c>
      <c r="V363">
        <v>69</v>
      </c>
      <c r="W363">
        <v>0</v>
      </c>
      <c r="X363">
        <v>17</v>
      </c>
      <c r="Y363">
        <f>SUM(social_media_performance_[[#This Row],[Likes]:[Link_Clicks]])</f>
        <v>3701</v>
      </c>
      <c r="Z363" t="str">
        <f>IF(social_media_performance_[[#This Row],[Engagement]]&gt;AVERAGE(Y:Y)*5,"Viral","Normal")</f>
        <v>Normal</v>
      </c>
      <c r="AA363">
        <f t="shared" si="15"/>
        <v>2025</v>
      </c>
      <c r="AB363">
        <f t="shared" si="16"/>
        <v>12</v>
      </c>
      <c r="AC363" t="str">
        <f t="shared" si="17"/>
        <v>Dec</v>
      </c>
    </row>
    <row r="364" spans="1:29" x14ac:dyDescent="0.35">
      <c r="A364" t="s">
        <v>405</v>
      </c>
      <c r="B364" s="1">
        <v>46023</v>
      </c>
      <c r="C364" s="2">
        <v>0.625</v>
      </c>
      <c r="D364" t="s">
        <v>38</v>
      </c>
      <c r="E364" t="s">
        <v>32</v>
      </c>
      <c r="F364" t="s">
        <v>33</v>
      </c>
      <c r="G364" t="s">
        <v>406</v>
      </c>
      <c r="H364" t="s">
        <v>29</v>
      </c>
      <c r="I364" t="s">
        <v>36</v>
      </c>
      <c r="J364">
        <v>10</v>
      </c>
      <c r="K364">
        <v>0</v>
      </c>
      <c r="L364">
        <v>5</v>
      </c>
      <c r="M364">
        <v>243</v>
      </c>
      <c r="N364">
        <v>99</v>
      </c>
      <c r="O364">
        <v>0</v>
      </c>
      <c r="P364">
        <v>10438</v>
      </c>
      <c r="Q364">
        <v>1.38</v>
      </c>
      <c r="R364">
        <v>14396</v>
      </c>
      <c r="S364">
        <v>571</v>
      </c>
      <c r="T364">
        <v>118</v>
      </c>
      <c r="U364">
        <v>146</v>
      </c>
      <c r="V364">
        <v>62</v>
      </c>
      <c r="W364">
        <v>358</v>
      </c>
      <c r="X364">
        <v>16</v>
      </c>
      <c r="Y364">
        <f>SUM(social_media_performance_[[#This Row],[Likes]:[Link_Clicks]])</f>
        <v>1255</v>
      </c>
      <c r="Z364" t="str">
        <f>IF(social_media_performance_[[#This Row],[Engagement]]&gt;AVERAGE(Y:Y)*5,"Viral","Normal")</f>
        <v>Normal</v>
      </c>
      <c r="AA364">
        <f t="shared" si="15"/>
        <v>2026</v>
      </c>
      <c r="AB364">
        <f t="shared" si="16"/>
        <v>1</v>
      </c>
      <c r="AC364" t="str">
        <f t="shared" si="17"/>
        <v>Dec</v>
      </c>
    </row>
    <row r="365" spans="1:29" x14ac:dyDescent="0.35">
      <c r="A365" t="s">
        <v>407</v>
      </c>
      <c r="B365" s="1">
        <v>46025</v>
      </c>
      <c r="C365" s="2">
        <v>0.86111111111111116</v>
      </c>
      <c r="D365" t="s">
        <v>35</v>
      </c>
      <c r="E365" t="s">
        <v>26</v>
      </c>
      <c r="F365" t="s">
        <v>42</v>
      </c>
      <c r="G365" t="s">
        <v>406</v>
      </c>
      <c r="H365" t="s">
        <v>36</v>
      </c>
      <c r="I365" t="s">
        <v>29</v>
      </c>
      <c r="J365">
        <v>4</v>
      </c>
      <c r="K365">
        <v>0</v>
      </c>
      <c r="L365">
        <v>1</v>
      </c>
      <c r="M365">
        <v>327</v>
      </c>
      <c r="N365">
        <v>65</v>
      </c>
      <c r="O365">
        <v>279</v>
      </c>
      <c r="P365">
        <v>50596</v>
      </c>
      <c r="Q365">
        <v>1.23</v>
      </c>
      <c r="R365">
        <v>62061</v>
      </c>
      <c r="S365">
        <v>897</v>
      </c>
      <c r="T365">
        <v>139</v>
      </c>
      <c r="U365">
        <v>221</v>
      </c>
      <c r="V365">
        <v>23</v>
      </c>
      <c r="W365">
        <v>0</v>
      </c>
      <c r="X365">
        <v>45</v>
      </c>
      <c r="Y365">
        <f>SUM(social_media_performance_[[#This Row],[Likes]:[Link_Clicks]])</f>
        <v>1280</v>
      </c>
      <c r="Z365" t="str">
        <f>IF(social_media_performance_[[#This Row],[Engagement]]&gt;AVERAGE(Y:Y)*5,"Viral","Normal")</f>
        <v>Normal</v>
      </c>
      <c r="AA365">
        <f t="shared" si="15"/>
        <v>2026</v>
      </c>
      <c r="AB365">
        <f t="shared" si="16"/>
        <v>1</v>
      </c>
      <c r="AC365" t="str">
        <f t="shared" si="17"/>
        <v>Jan</v>
      </c>
    </row>
    <row r="366" spans="1:29" x14ac:dyDescent="0.35">
      <c r="A366" t="s">
        <v>408</v>
      </c>
      <c r="B366" s="1">
        <v>46026</v>
      </c>
      <c r="C366" s="2">
        <v>0.77222222222222225</v>
      </c>
      <c r="D366" t="s">
        <v>38</v>
      </c>
      <c r="E366" t="s">
        <v>26</v>
      </c>
      <c r="F366" t="s">
        <v>33</v>
      </c>
      <c r="G366" t="s">
        <v>406</v>
      </c>
      <c r="H366" t="s">
        <v>29</v>
      </c>
      <c r="I366" t="s">
        <v>36</v>
      </c>
      <c r="J366">
        <v>6</v>
      </c>
      <c r="K366">
        <v>0</v>
      </c>
      <c r="L366">
        <v>3</v>
      </c>
      <c r="M366">
        <v>247</v>
      </c>
      <c r="N366">
        <v>273</v>
      </c>
      <c r="O366">
        <v>0</v>
      </c>
      <c r="P366">
        <v>16581</v>
      </c>
      <c r="Q366">
        <v>1</v>
      </c>
      <c r="R366">
        <v>16581</v>
      </c>
      <c r="S366">
        <v>57</v>
      </c>
      <c r="T366">
        <v>7</v>
      </c>
      <c r="U366">
        <v>14</v>
      </c>
      <c r="V366">
        <v>1</v>
      </c>
      <c r="W366">
        <v>597</v>
      </c>
      <c r="X366">
        <v>41</v>
      </c>
      <c r="Y366">
        <f>SUM(social_media_performance_[[#This Row],[Likes]:[Link_Clicks]])</f>
        <v>676</v>
      </c>
      <c r="Z366" t="str">
        <f>IF(social_media_performance_[[#This Row],[Engagement]]&gt;AVERAGE(Y:Y)*5,"Viral","Normal")</f>
        <v>Normal</v>
      </c>
      <c r="AA366">
        <f t="shared" si="15"/>
        <v>2026</v>
      </c>
      <c r="AB366">
        <f t="shared" si="16"/>
        <v>1</v>
      </c>
      <c r="AC366" t="str">
        <f t="shared" si="17"/>
        <v>Jan</v>
      </c>
    </row>
    <row r="367" spans="1:29" x14ac:dyDescent="0.35">
      <c r="A367" t="s">
        <v>409</v>
      </c>
      <c r="B367" s="1">
        <v>46028</v>
      </c>
      <c r="C367" s="2">
        <v>0.67361111111111116</v>
      </c>
      <c r="D367" t="s">
        <v>38</v>
      </c>
      <c r="E367" t="s">
        <v>26</v>
      </c>
      <c r="F367" t="s">
        <v>45</v>
      </c>
      <c r="G367" t="s">
        <v>406</v>
      </c>
      <c r="H367" t="s">
        <v>29</v>
      </c>
      <c r="I367" t="s">
        <v>29</v>
      </c>
      <c r="J367">
        <v>4</v>
      </c>
      <c r="K367">
        <v>58</v>
      </c>
      <c r="L367">
        <v>1</v>
      </c>
      <c r="M367">
        <v>133</v>
      </c>
      <c r="N367">
        <v>106</v>
      </c>
      <c r="O367">
        <v>0</v>
      </c>
      <c r="P367">
        <v>67484</v>
      </c>
      <c r="Q367">
        <v>1</v>
      </c>
      <c r="R367">
        <v>67484</v>
      </c>
      <c r="S367">
        <v>3466</v>
      </c>
      <c r="T367">
        <v>474</v>
      </c>
      <c r="U367">
        <v>1058</v>
      </c>
      <c r="V367">
        <v>115</v>
      </c>
      <c r="W367">
        <v>0</v>
      </c>
      <c r="X367">
        <v>46</v>
      </c>
      <c r="Y367">
        <f>SUM(social_media_performance_[[#This Row],[Likes]:[Link_Clicks]])</f>
        <v>5113</v>
      </c>
      <c r="Z367" t="str">
        <f>IF(social_media_performance_[[#This Row],[Engagement]]&gt;AVERAGE(Y:Y)*5,"Viral","Normal")</f>
        <v>Normal</v>
      </c>
      <c r="AA367">
        <f t="shared" si="15"/>
        <v>2026</v>
      </c>
      <c r="AB367">
        <f t="shared" si="16"/>
        <v>1</v>
      </c>
      <c r="AC367" t="str">
        <f t="shared" si="17"/>
        <v>Jan</v>
      </c>
    </row>
    <row r="368" spans="1:29" x14ac:dyDescent="0.35">
      <c r="A368" t="s">
        <v>410</v>
      </c>
      <c r="B368" s="1">
        <v>46028</v>
      </c>
      <c r="C368" s="2">
        <v>0.76666666666666672</v>
      </c>
      <c r="D368" t="s">
        <v>38</v>
      </c>
      <c r="E368" t="s">
        <v>32</v>
      </c>
      <c r="F368" t="s">
        <v>27</v>
      </c>
      <c r="G368" t="s">
        <v>406</v>
      </c>
      <c r="H368" t="s">
        <v>29</v>
      </c>
      <c r="I368" t="s">
        <v>36</v>
      </c>
      <c r="J368">
        <v>6</v>
      </c>
      <c r="K368">
        <v>0</v>
      </c>
      <c r="L368">
        <v>1</v>
      </c>
      <c r="M368">
        <v>164</v>
      </c>
      <c r="N368">
        <v>211</v>
      </c>
      <c r="O368">
        <v>0</v>
      </c>
      <c r="P368">
        <v>13691</v>
      </c>
      <c r="Q368">
        <v>1.54</v>
      </c>
      <c r="R368">
        <v>21062</v>
      </c>
      <c r="S368">
        <v>697</v>
      </c>
      <c r="T368">
        <v>144</v>
      </c>
      <c r="U368">
        <v>155</v>
      </c>
      <c r="V368">
        <v>100</v>
      </c>
      <c r="W368">
        <v>447</v>
      </c>
      <c r="X368">
        <v>14</v>
      </c>
      <c r="Y368">
        <f>SUM(social_media_performance_[[#This Row],[Likes]:[Link_Clicks]])</f>
        <v>1543</v>
      </c>
      <c r="Z368" t="str">
        <f>IF(social_media_performance_[[#This Row],[Engagement]]&gt;AVERAGE(Y:Y)*5,"Viral","Normal")</f>
        <v>Normal</v>
      </c>
      <c r="AA368">
        <f t="shared" si="15"/>
        <v>2026</v>
      </c>
      <c r="AB368">
        <f t="shared" si="16"/>
        <v>1</v>
      </c>
      <c r="AC368" t="str">
        <f t="shared" si="17"/>
        <v>Jan</v>
      </c>
    </row>
    <row r="369" spans="1:29" x14ac:dyDescent="0.35">
      <c r="A369" t="s">
        <v>411</v>
      </c>
      <c r="B369" s="1">
        <v>46030</v>
      </c>
      <c r="C369" s="2">
        <v>0.52152777777777781</v>
      </c>
      <c r="D369" t="s">
        <v>25</v>
      </c>
      <c r="E369" t="s">
        <v>26</v>
      </c>
      <c r="F369" t="s">
        <v>45</v>
      </c>
      <c r="G369" t="s">
        <v>406</v>
      </c>
      <c r="H369" t="s">
        <v>29</v>
      </c>
      <c r="I369" t="s">
        <v>36</v>
      </c>
      <c r="J369">
        <v>6</v>
      </c>
      <c r="K369">
        <v>32</v>
      </c>
      <c r="L369">
        <v>1</v>
      </c>
      <c r="M369">
        <v>165</v>
      </c>
      <c r="N369">
        <v>185</v>
      </c>
      <c r="O369">
        <v>0</v>
      </c>
      <c r="P369">
        <v>26446</v>
      </c>
      <c r="Q369">
        <v>1.1599999999999999</v>
      </c>
      <c r="R369">
        <v>30702</v>
      </c>
      <c r="S369">
        <v>2590</v>
      </c>
      <c r="T369">
        <v>390</v>
      </c>
      <c r="U369">
        <v>684</v>
      </c>
      <c r="V369">
        <v>77</v>
      </c>
      <c r="W369">
        <v>793</v>
      </c>
      <c r="X369">
        <v>30</v>
      </c>
      <c r="Y369">
        <f>SUM(social_media_performance_[[#This Row],[Likes]:[Link_Clicks]])</f>
        <v>4534</v>
      </c>
      <c r="Z369" t="str">
        <f>IF(social_media_performance_[[#This Row],[Engagement]]&gt;AVERAGE(Y:Y)*5,"Viral","Normal")</f>
        <v>Normal</v>
      </c>
      <c r="AA369">
        <f t="shared" si="15"/>
        <v>2026</v>
      </c>
      <c r="AB369">
        <f t="shared" si="16"/>
        <v>1</v>
      </c>
      <c r="AC369" t="str">
        <f t="shared" si="17"/>
        <v>Jan</v>
      </c>
    </row>
    <row r="370" spans="1:29" x14ac:dyDescent="0.35">
      <c r="A370" t="s">
        <v>412</v>
      </c>
      <c r="B370" s="1">
        <v>46031</v>
      </c>
      <c r="C370" s="2">
        <v>0.78125</v>
      </c>
      <c r="D370" t="s">
        <v>38</v>
      </c>
      <c r="E370" t="s">
        <v>32</v>
      </c>
      <c r="F370" t="s">
        <v>45</v>
      </c>
      <c r="G370" t="s">
        <v>406</v>
      </c>
      <c r="H370" t="s">
        <v>36</v>
      </c>
      <c r="I370" t="s">
        <v>29</v>
      </c>
      <c r="J370">
        <v>12</v>
      </c>
      <c r="K370">
        <v>17</v>
      </c>
      <c r="L370">
        <v>1</v>
      </c>
      <c r="M370">
        <v>177</v>
      </c>
      <c r="N370">
        <v>191</v>
      </c>
      <c r="O370">
        <v>216</v>
      </c>
      <c r="P370">
        <v>17397</v>
      </c>
      <c r="Q370">
        <v>1.49</v>
      </c>
      <c r="R370">
        <v>25973</v>
      </c>
      <c r="S370">
        <v>552</v>
      </c>
      <c r="T370">
        <v>104</v>
      </c>
      <c r="U370">
        <v>132</v>
      </c>
      <c r="V370">
        <v>62</v>
      </c>
      <c r="W370">
        <v>0</v>
      </c>
      <c r="X370">
        <v>13</v>
      </c>
      <c r="Y370">
        <f>SUM(social_media_performance_[[#This Row],[Likes]:[Link_Clicks]])</f>
        <v>850</v>
      </c>
      <c r="Z370" t="str">
        <f>IF(social_media_performance_[[#This Row],[Engagement]]&gt;AVERAGE(Y:Y)*5,"Viral","Normal")</f>
        <v>Normal</v>
      </c>
      <c r="AA370">
        <f t="shared" si="15"/>
        <v>2026</v>
      </c>
      <c r="AB370">
        <f t="shared" si="16"/>
        <v>1</v>
      </c>
      <c r="AC370" t="str">
        <f t="shared" si="17"/>
        <v>Jan</v>
      </c>
    </row>
    <row r="371" spans="1:29" x14ac:dyDescent="0.35">
      <c r="A371" t="s">
        <v>413</v>
      </c>
      <c r="B371" s="1">
        <v>46031</v>
      </c>
      <c r="C371" s="2">
        <v>0.94236111111111109</v>
      </c>
      <c r="D371" t="s">
        <v>35</v>
      </c>
      <c r="E371" t="s">
        <v>26</v>
      </c>
      <c r="F371" t="s">
        <v>45</v>
      </c>
      <c r="G371" t="s">
        <v>406</v>
      </c>
      <c r="H371" t="s">
        <v>36</v>
      </c>
      <c r="I371" t="s">
        <v>36</v>
      </c>
      <c r="J371">
        <v>8</v>
      </c>
      <c r="K371">
        <v>19</v>
      </c>
      <c r="L371">
        <v>1</v>
      </c>
      <c r="M371">
        <v>197</v>
      </c>
      <c r="N371">
        <v>134</v>
      </c>
      <c r="O371">
        <v>250</v>
      </c>
      <c r="P371">
        <v>68014</v>
      </c>
      <c r="Q371">
        <v>1.68</v>
      </c>
      <c r="R371">
        <v>114039</v>
      </c>
      <c r="S371">
        <v>6652</v>
      </c>
      <c r="T371">
        <v>1082</v>
      </c>
      <c r="U371">
        <v>1847</v>
      </c>
      <c r="V371">
        <v>234</v>
      </c>
      <c r="W371">
        <v>2531</v>
      </c>
      <c r="X371">
        <v>70</v>
      </c>
      <c r="Y371">
        <f>SUM(social_media_performance_[[#This Row],[Likes]:[Link_Clicks]])</f>
        <v>12346</v>
      </c>
      <c r="Z371" t="str">
        <f>IF(social_media_performance_[[#This Row],[Engagement]]&gt;AVERAGE(Y:Y)*5,"Viral","Normal")</f>
        <v>Viral</v>
      </c>
      <c r="AA371">
        <f t="shared" si="15"/>
        <v>2026</v>
      </c>
      <c r="AB371">
        <f t="shared" si="16"/>
        <v>1</v>
      </c>
      <c r="AC371" t="str">
        <f t="shared" si="17"/>
        <v>Jan</v>
      </c>
    </row>
    <row r="372" spans="1:29" x14ac:dyDescent="0.35">
      <c r="A372" t="s">
        <v>414</v>
      </c>
      <c r="B372" s="1">
        <v>46032</v>
      </c>
      <c r="C372" s="2">
        <v>0.78541666666666665</v>
      </c>
      <c r="D372" t="s">
        <v>38</v>
      </c>
      <c r="E372" t="s">
        <v>26</v>
      </c>
      <c r="F372" t="s">
        <v>45</v>
      </c>
      <c r="G372" t="s">
        <v>406</v>
      </c>
      <c r="H372" t="s">
        <v>36</v>
      </c>
      <c r="I372" t="s">
        <v>36</v>
      </c>
      <c r="J372">
        <v>3</v>
      </c>
      <c r="K372">
        <v>59</v>
      </c>
      <c r="L372">
        <v>1</v>
      </c>
      <c r="M372">
        <v>98</v>
      </c>
      <c r="N372">
        <v>106</v>
      </c>
      <c r="O372">
        <v>288</v>
      </c>
      <c r="P372">
        <v>18472</v>
      </c>
      <c r="Q372">
        <v>1.59</v>
      </c>
      <c r="R372">
        <v>29327</v>
      </c>
      <c r="S372">
        <v>2083</v>
      </c>
      <c r="T372">
        <v>315</v>
      </c>
      <c r="U372">
        <v>474</v>
      </c>
      <c r="V372">
        <v>54</v>
      </c>
      <c r="W372">
        <v>717</v>
      </c>
      <c r="X372">
        <v>10</v>
      </c>
      <c r="Y372">
        <f>SUM(social_media_performance_[[#This Row],[Likes]:[Link_Clicks]])</f>
        <v>3643</v>
      </c>
      <c r="Z372" t="str">
        <f>IF(social_media_performance_[[#This Row],[Engagement]]&gt;AVERAGE(Y:Y)*5,"Viral","Normal")</f>
        <v>Normal</v>
      </c>
      <c r="AA372">
        <f t="shared" si="15"/>
        <v>2026</v>
      </c>
      <c r="AB372">
        <f t="shared" si="16"/>
        <v>1</v>
      </c>
      <c r="AC372" t="str">
        <f t="shared" si="17"/>
        <v>Jan</v>
      </c>
    </row>
    <row r="373" spans="1:29" x14ac:dyDescent="0.35">
      <c r="A373" t="s">
        <v>415</v>
      </c>
      <c r="B373" s="1">
        <v>46032</v>
      </c>
      <c r="C373" s="2">
        <v>0.90972222222222221</v>
      </c>
      <c r="D373" t="s">
        <v>35</v>
      </c>
      <c r="E373" t="s">
        <v>32</v>
      </c>
      <c r="F373" t="s">
        <v>45</v>
      </c>
      <c r="G373" t="s">
        <v>406</v>
      </c>
      <c r="H373" t="s">
        <v>29</v>
      </c>
      <c r="I373" t="s">
        <v>36</v>
      </c>
      <c r="J373">
        <v>7</v>
      </c>
      <c r="K373">
        <v>80</v>
      </c>
      <c r="L373">
        <v>1</v>
      </c>
      <c r="M373">
        <v>199</v>
      </c>
      <c r="N373">
        <v>265</v>
      </c>
      <c r="O373">
        <v>0</v>
      </c>
      <c r="P373">
        <v>7629</v>
      </c>
      <c r="Q373">
        <v>1.32</v>
      </c>
      <c r="R373">
        <v>10087</v>
      </c>
      <c r="S373">
        <v>320</v>
      </c>
      <c r="T373">
        <v>62</v>
      </c>
      <c r="U373">
        <v>64</v>
      </c>
      <c r="V373">
        <v>39</v>
      </c>
      <c r="W373">
        <v>290</v>
      </c>
      <c r="X373">
        <v>0</v>
      </c>
      <c r="Y373">
        <f>SUM(social_media_performance_[[#This Row],[Likes]:[Link_Clicks]])</f>
        <v>775</v>
      </c>
      <c r="Z373" t="str">
        <f>IF(social_media_performance_[[#This Row],[Engagement]]&gt;AVERAGE(Y:Y)*5,"Viral","Normal")</f>
        <v>Normal</v>
      </c>
      <c r="AA373">
        <f t="shared" si="15"/>
        <v>2026</v>
      </c>
      <c r="AB373">
        <f t="shared" si="16"/>
        <v>1</v>
      </c>
      <c r="AC373" t="str">
        <f t="shared" si="17"/>
        <v>Jan</v>
      </c>
    </row>
    <row r="374" spans="1:29" x14ac:dyDescent="0.35">
      <c r="A374" t="s">
        <v>416</v>
      </c>
      <c r="B374" s="1">
        <v>46033</v>
      </c>
      <c r="C374" s="2">
        <v>0.79652777777777772</v>
      </c>
      <c r="D374" t="s">
        <v>35</v>
      </c>
      <c r="E374" t="s">
        <v>39</v>
      </c>
      <c r="F374" t="s">
        <v>27</v>
      </c>
      <c r="G374" t="s">
        <v>406</v>
      </c>
      <c r="H374" t="s">
        <v>29</v>
      </c>
      <c r="I374" t="s">
        <v>29</v>
      </c>
      <c r="J374">
        <v>2</v>
      </c>
      <c r="K374">
        <v>0</v>
      </c>
      <c r="L374">
        <v>1</v>
      </c>
      <c r="M374">
        <v>90</v>
      </c>
      <c r="N374">
        <v>142</v>
      </c>
      <c r="O374">
        <v>0</v>
      </c>
      <c r="P374">
        <v>5041</v>
      </c>
      <c r="Q374">
        <v>1.05</v>
      </c>
      <c r="R374">
        <v>5282</v>
      </c>
      <c r="S374">
        <v>54</v>
      </c>
      <c r="T374">
        <v>19</v>
      </c>
      <c r="U374">
        <v>28</v>
      </c>
      <c r="V374">
        <v>0</v>
      </c>
      <c r="W374">
        <v>0</v>
      </c>
      <c r="X374">
        <v>6</v>
      </c>
      <c r="Y374">
        <f>SUM(social_media_performance_[[#This Row],[Likes]:[Link_Clicks]])</f>
        <v>101</v>
      </c>
      <c r="Z374" t="str">
        <f>IF(social_media_performance_[[#This Row],[Engagement]]&gt;AVERAGE(Y:Y)*5,"Viral","Normal")</f>
        <v>Normal</v>
      </c>
      <c r="AA374">
        <f t="shared" si="15"/>
        <v>2026</v>
      </c>
      <c r="AB374">
        <f t="shared" si="16"/>
        <v>1</v>
      </c>
      <c r="AC374" t="str">
        <f t="shared" si="17"/>
        <v>Jan</v>
      </c>
    </row>
    <row r="375" spans="1:29" x14ac:dyDescent="0.35">
      <c r="A375" t="s">
        <v>417</v>
      </c>
      <c r="B375" s="1">
        <v>46034</v>
      </c>
      <c r="C375" s="2">
        <v>0.5</v>
      </c>
      <c r="D375" t="s">
        <v>25</v>
      </c>
      <c r="E375" t="s">
        <v>32</v>
      </c>
      <c r="F375" t="s">
        <v>42</v>
      </c>
      <c r="G375" t="s">
        <v>406</v>
      </c>
      <c r="H375" t="s">
        <v>36</v>
      </c>
      <c r="I375" t="s">
        <v>36</v>
      </c>
      <c r="J375">
        <v>15</v>
      </c>
      <c r="K375">
        <v>0</v>
      </c>
      <c r="L375">
        <v>1</v>
      </c>
      <c r="M375">
        <v>344</v>
      </c>
      <c r="N375">
        <v>85</v>
      </c>
      <c r="O375">
        <v>225</v>
      </c>
      <c r="P375">
        <v>13830</v>
      </c>
      <c r="Q375">
        <v>1.62</v>
      </c>
      <c r="R375">
        <v>22414</v>
      </c>
      <c r="S375">
        <v>358</v>
      </c>
      <c r="T375">
        <v>71</v>
      </c>
      <c r="U375">
        <v>77</v>
      </c>
      <c r="V375">
        <v>41</v>
      </c>
      <c r="W375">
        <v>376</v>
      </c>
      <c r="X375">
        <v>19</v>
      </c>
      <c r="Y375">
        <f>SUM(social_media_performance_[[#This Row],[Likes]:[Link_Clicks]])</f>
        <v>923</v>
      </c>
      <c r="Z375" t="str">
        <f>IF(social_media_performance_[[#This Row],[Engagement]]&gt;AVERAGE(Y:Y)*5,"Viral","Normal")</f>
        <v>Normal</v>
      </c>
      <c r="AA375">
        <f t="shared" si="15"/>
        <v>2026</v>
      </c>
      <c r="AB375">
        <f t="shared" si="16"/>
        <v>1</v>
      </c>
      <c r="AC375" t="str">
        <f t="shared" si="17"/>
        <v>Jan</v>
      </c>
    </row>
    <row r="376" spans="1:29" x14ac:dyDescent="0.35">
      <c r="A376" t="s">
        <v>418</v>
      </c>
      <c r="B376" s="1">
        <v>46034</v>
      </c>
      <c r="C376" s="2">
        <v>0.60486111111111107</v>
      </c>
      <c r="D376" t="s">
        <v>25</v>
      </c>
      <c r="E376" t="s">
        <v>39</v>
      </c>
      <c r="F376" t="s">
        <v>27</v>
      </c>
      <c r="G376" t="s">
        <v>406</v>
      </c>
      <c r="H376" t="s">
        <v>36</v>
      </c>
      <c r="I376" t="s">
        <v>29</v>
      </c>
      <c r="J376">
        <v>3</v>
      </c>
      <c r="K376">
        <v>0</v>
      </c>
      <c r="L376">
        <v>1</v>
      </c>
      <c r="M376">
        <v>190</v>
      </c>
      <c r="N376">
        <v>73</v>
      </c>
      <c r="O376">
        <v>259</v>
      </c>
      <c r="P376">
        <v>14120</v>
      </c>
      <c r="Q376">
        <v>1.77</v>
      </c>
      <c r="R376">
        <v>24932</v>
      </c>
      <c r="S376">
        <v>328</v>
      </c>
      <c r="T376">
        <v>127</v>
      </c>
      <c r="U376">
        <v>169</v>
      </c>
      <c r="V376">
        <v>0</v>
      </c>
      <c r="W376">
        <v>0</v>
      </c>
      <c r="X376">
        <v>0</v>
      </c>
      <c r="Y376">
        <f>SUM(social_media_performance_[[#This Row],[Likes]:[Link_Clicks]])</f>
        <v>624</v>
      </c>
      <c r="Z376" t="str">
        <f>IF(social_media_performance_[[#This Row],[Engagement]]&gt;AVERAGE(Y:Y)*5,"Viral","Normal")</f>
        <v>Normal</v>
      </c>
      <c r="AA376">
        <f t="shared" si="15"/>
        <v>2026</v>
      </c>
      <c r="AB376">
        <f t="shared" si="16"/>
        <v>1</v>
      </c>
      <c r="AC376" t="str">
        <f t="shared" si="17"/>
        <v>Jan</v>
      </c>
    </row>
    <row r="377" spans="1:29" x14ac:dyDescent="0.35">
      <c r="A377" t="s">
        <v>419</v>
      </c>
      <c r="B377" s="1">
        <v>46034</v>
      </c>
      <c r="C377" s="2">
        <v>0.74305555555555558</v>
      </c>
      <c r="D377" t="s">
        <v>38</v>
      </c>
      <c r="E377" t="s">
        <v>26</v>
      </c>
      <c r="F377" t="s">
        <v>45</v>
      </c>
      <c r="G377" t="s">
        <v>406</v>
      </c>
      <c r="H377" t="s">
        <v>29</v>
      </c>
      <c r="I377" t="s">
        <v>36</v>
      </c>
      <c r="J377">
        <v>4</v>
      </c>
      <c r="K377">
        <v>59</v>
      </c>
      <c r="L377">
        <v>1</v>
      </c>
      <c r="M377">
        <v>181</v>
      </c>
      <c r="N377">
        <v>129</v>
      </c>
      <c r="O377">
        <v>0</v>
      </c>
      <c r="P377">
        <v>31735</v>
      </c>
      <c r="Q377">
        <v>1.1000000000000001</v>
      </c>
      <c r="R377">
        <v>34910</v>
      </c>
      <c r="S377">
        <v>3039</v>
      </c>
      <c r="T377">
        <v>434</v>
      </c>
      <c r="U377">
        <v>872</v>
      </c>
      <c r="V377">
        <v>77</v>
      </c>
      <c r="W377">
        <v>666</v>
      </c>
      <c r="X377">
        <v>35</v>
      </c>
      <c r="Y377">
        <f>SUM(social_media_performance_[[#This Row],[Likes]:[Link_Clicks]])</f>
        <v>5088</v>
      </c>
      <c r="Z377" t="str">
        <f>IF(social_media_performance_[[#This Row],[Engagement]]&gt;AVERAGE(Y:Y)*5,"Viral","Normal")</f>
        <v>Normal</v>
      </c>
      <c r="AA377">
        <f t="shared" si="15"/>
        <v>2026</v>
      </c>
      <c r="AB377">
        <f t="shared" si="16"/>
        <v>1</v>
      </c>
      <c r="AC377" t="str">
        <f t="shared" si="17"/>
        <v>Jan</v>
      </c>
    </row>
    <row r="378" spans="1:29" x14ac:dyDescent="0.35">
      <c r="A378" t="s">
        <v>420</v>
      </c>
      <c r="B378" s="1">
        <v>46035</v>
      </c>
      <c r="C378" s="2">
        <v>0.4826388888888889</v>
      </c>
      <c r="D378" t="s">
        <v>25</v>
      </c>
      <c r="E378" t="s">
        <v>39</v>
      </c>
      <c r="F378" t="s">
        <v>45</v>
      </c>
      <c r="G378" t="s">
        <v>406</v>
      </c>
      <c r="H378" t="s">
        <v>29</v>
      </c>
      <c r="I378" t="s">
        <v>36</v>
      </c>
      <c r="J378">
        <v>1</v>
      </c>
      <c r="K378">
        <v>152</v>
      </c>
      <c r="L378">
        <v>1</v>
      </c>
      <c r="M378">
        <v>198</v>
      </c>
      <c r="N378">
        <v>198</v>
      </c>
      <c r="O378">
        <v>0</v>
      </c>
      <c r="P378">
        <v>7150</v>
      </c>
      <c r="Q378">
        <v>1</v>
      </c>
      <c r="R378">
        <v>7150</v>
      </c>
      <c r="S378">
        <v>107</v>
      </c>
      <c r="T378">
        <v>45</v>
      </c>
      <c r="U378">
        <v>50</v>
      </c>
      <c r="V378">
        <v>0</v>
      </c>
      <c r="W378">
        <v>170</v>
      </c>
      <c r="X378">
        <v>10</v>
      </c>
      <c r="Y378">
        <f>SUM(social_media_performance_[[#This Row],[Likes]:[Link_Clicks]])</f>
        <v>372</v>
      </c>
      <c r="Z378" t="str">
        <f>IF(social_media_performance_[[#This Row],[Engagement]]&gt;AVERAGE(Y:Y)*5,"Viral","Normal")</f>
        <v>Normal</v>
      </c>
      <c r="AA378">
        <f t="shared" si="15"/>
        <v>2026</v>
      </c>
      <c r="AB378">
        <f t="shared" si="16"/>
        <v>1</v>
      </c>
      <c r="AC378" t="str">
        <f t="shared" si="17"/>
        <v>Jan</v>
      </c>
    </row>
    <row r="379" spans="1:29" x14ac:dyDescent="0.35">
      <c r="A379" t="s">
        <v>421</v>
      </c>
      <c r="B379" s="1">
        <v>46035</v>
      </c>
      <c r="C379" s="2">
        <v>0.53680555555555554</v>
      </c>
      <c r="D379" t="s">
        <v>25</v>
      </c>
      <c r="E379" t="s">
        <v>39</v>
      </c>
      <c r="F379" t="s">
        <v>33</v>
      </c>
      <c r="G379" t="s">
        <v>406</v>
      </c>
      <c r="H379" t="s">
        <v>29</v>
      </c>
      <c r="I379" t="s">
        <v>29</v>
      </c>
      <c r="J379">
        <v>1</v>
      </c>
      <c r="K379">
        <v>0</v>
      </c>
      <c r="L379">
        <v>9</v>
      </c>
      <c r="M379">
        <v>193</v>
      </c>
      <c r="N379">
        <v>171</v>
      </c>
      <c r="O379">
        <v>0</v>
      </c>
      <c r="P379">
        <v>3048</v>
      </c>
      <c r="Q379">
        <v>1.36</v>
      </c>
      <c r="R379">
        <v>4132</v>
      </c>
      <c r="S379">
        <v>11</v>
      </c>
      <c r="T379">
        <v>4</v>
      </c>
      <c r="U379">
        <v>4</v>
      </c>
      <c r="V379">
        <v>0</v>
      </c>
      <c r="W379">
        <v>0</v>
      </c>
      <c r="X379">
        <v>5</v>
      </c>
      <c r="Y379">
        <f>SUM(social_media_performance_[[#This Row],[Likes]:[Link_Clicks]])</f>
        <v>19</v>
      </c>
      <c r="Z379" t="str">
        <f>IF(social_media_performance_[[#This Row],[Engagement]]&gt;AVERAGE(Y:Y)*5,"Viral","Normal")</f>
        <v>Normal</v>
      </c>
      <c r="AA379">
        <f t="shared" si="15"/>
        <v>2026</v>
      </c>
      <c r="AB379">
        <f t="shared" si="16"/>
        <v>1</v>
      </c>
      <c r="AC379" t="str">
        <f t="shared" si="17"/>
        <v>Jan</v>
      </c>
    </row>
    <row r="380" spans="1:29" x14ac:dyDescent="0.35">
      <c r="A380" t="s">
        <v>422</v>
      </c>
      <c r="B380" s="1">
        <v>46036</v>
      </c>
      <c r="C380" s="2">
        <v>0.2951388888888889</v>
      </c>
      <c r="D380" t="s">
        <v>31</v>
      </c>
      <c r="E380" t="s">
        <v>32</v>
      </c>
      <c r="F380" t="s">
        <v>27</v>
      </c>
      <c r="G380" t="s">
        <v>406</v>
      </c>
      <c r="H380" t="s">
        <v>36</v>
      </c>
      <c r="I380" t="s">
        <v>36</v>
      </c>
      <c r="J380">
        <v>14</v>
      </c>
      <c r="K380">
        <v>0</v>
      </c>
      <c r="L380">
        <v>1</v>
      </c>
      <c r="M380">
        <v>140</v>
      </c>
      <c r="N380">
        <v>198</v>
      </c>
      <c r="O380">
        <v>210</v>
      </c>
      <c r="P380">
        <v>15721</v>
      </c>
      <c r="Q380">
        <v>1.55</v>
      </c>
      <c r="R380">
        <v>24442</v>
      </c>
      <c r="S380">
        <v>1132</v>
      </c>
      <c r="T380">
        <v>201</v>
      </c>
      <c r="U380">
        <v>260</v>
      </c>
      <c r="V380">
        <v>110</v>
      </c>
      <c r="W380">
        <v>404</v>
      </c>
      <c r="X380">
        <v>12</v>
      </c>
      <c r="Y380">
        <f>SUM(social_media_performance_[[#This Row],[Likes]:[Link_Clicks]])</f>
        <v>2107</v>
      </c>
      <c r="Z380" t="str">
        <f>IF(social_media_performance_[[#This Row],[Engagement]]&gt;AVERAGE(Y:Y)*5,"Viral","Normal")</f>
        <v>Normal</v>
      </c>
      <c r="AA380">
        <f t="shared" si="15"/>
        <v>2026</v>
      </c>
      <c r="AB380">
        <f t="shared" si="16"/>
        <v>1</v>
      </c>
      <c r="AC380" t="str">
        <f t="shared" si="17"/>
        <v>Jan</v>
      </c>
    </row>
    <row r="381" spans="1:29" x14ac:dyDescent="0.35">
      <c r="A381" t="s">
        <v>423</v>
      </c>
      <c r="B381" s="1">
        <v>46037</v>
      </c>
      <c r="C381" s="2">
        <v>0.5541666666666667</v>
      </c>
      <c r="D381" t="s">
        <v>25</v>
      </c>
      <c r="E381" t="s">
        <v>39</v>
      </c>
      <c r="F381" t="s">
        <v>33</v>
      </c>
      <c r="G381" t="s">
        <v>406</v>
      </c>
      <c r="H381" t="s">
        <v>36</v>
      </c>
      <c r="I381" t="s">
        <v>36</v>
      </c>
      <c r="J381">
        <v>1</v>
      </c>
      <c r="K381">
        <v>0</v>
      </c>
      <c r="L381">
        <v>5</v>
      </c>
      <c r="M381">
        <v>134</v>
      </c>
      <c r="N381">
        <v>151</v>
      </c>
      <c r="O381">
        <v>296</v>
      </c>
      <c r="P381">
        <v>17410</v>
      </c>
      <c r="Q381">
        <v>1.43</v>
      </c>
      <c r="R381">
        <v>24909</v>
      </c>
      <c r="S381">
        <v>262</v>
      </c>
      <c r="T381">
        <v>90</v>
      </c>
      <c r="U381">
        <v>107</v>
      </c>
      <c r="V381">
        <v>0</v>
      </c>
      <c r="W381">
        <v>894</v>
      </c>
      <c r="X381">
        <v>0</v>
      </c>
      <c r="Y381">
        <f>SUM(social_media_performance_[[#This Row],[Likes]:[Link_Clicks]])</f>
        <v>1353</v>
      </c>
      <c r="Z381" t="str">
        <f>IF(social_media_performance_[[#This Row],[Engagement]]&gt;AVERAGE(Y:Y)*5,"Viral","Normal")</f>
        <v>Normal</v>
      </c>
      <c r="AA381">
        <f t="shared" si="15"/>
        <v>2026</v>
      </c>
      <c r="AB381">
        <f t="shared" si="16"/>
        <v>1</v>
      </c>
      <c r="AC381" t="str">
        <f t="shared" si="17"/>
        <v>Jan</v>
      </c>
    </row>
    <row r="382" spans="1:29" x14ac:dyDescent="0.35">
      <c r="A382" t="s">
        <v>424</v>
      </c>
      <c r="B382" s="1">
        <v>46038</v>
      </c>
      <c r="C382" s="2">
        <v>0.26319444444444445</v>
      </c>
      <c r="D382" t="s">
        <v>31</v>
      </c>
      <c r="E382" t="s">
        <v>39</v>
      </c>
      <c r="F382" t="s">
        <v>45</v>
      </c>
      <c r="G382" t="s">
        <v>406</v>
      </c>
      <c r="H382" t="s">
        <v>29</v>
      </c>
      <c r="I382" t="s">
        <v>36</v>
      </c>
      <c r="J382">
        <v>3</v>
      </c>
      <c r="K382">
        <v>113</v>
      </c>
      <c r="L382">
        <v>1</v>
      </c>
      <c r="M382">
        <v>156</v>
      </c>
      <c r="N382">
        <v>158</v>
      </c>
      <c r="O382">
        <v>0</v>
      </c>
      <c r="P382">
        <v>5222</v>
      </c>
      <c r="Q382">
        <v>1.1100000000000001</v>
      </c>
      <c r="R382">
        <v>5780</v>
      </c>
      <c r="S382">
        <v>40</v>
      </c>
      <c r="T382">
        <v>13</v>
      </c>
      <c r="U382">
        <v>17</v>
      </c>
      <c r="V382">
        <v>0</v>
      </c>
      <c r="W382">
        <v>124</v>
      </c>
      <c r="X382">
        <v>7</v>
      </c>
      <c r="Y382">
        <f>SUM(social_media_performance_[[#This Row],[Likes]:[Link_Clicks]])</f>
        <v>194</v>
      </c>
      <c r="Z382" t="str">
        <f>IF(social_media_performance_[[#This Row],[Engagement]]&gt;AVERAGE(Y:Y)*5,"Viral","Normal")</f>
        <v>Normal</v>
      </c>
      <c r="AA382">
        <f t="shared" si="15"/>
        <v>2026</v>
      </c>
      <c r="AB382">
        <f t="shared" si="16"/>
        <v>1</v>
      </c>
      <c r="AC382" t="str">
        <f t="shared" si="17"/>
        <v>Jan</v>
      </c>
    </row>
    <row r="383" spans="1:29" x14ac:dyDescent="0.35">
      <c r="A383" t="s">
        <v>425</v>
      </c>
      <c r="B383" s="1">
        <v>46038</v>
      </c>
      <c r="C383" s="2">
        <v>0.35625000000000001</v>
      </c>
      <c r="D383" t="s">
        <v>31</v>
      </c>
      <c r="E383" t="s">
        <v>32</v>
      </c>
      <c r="F383" t="s">
        <v>27</v>
      </c>
      <c r="G383" t="s">
        <v>406</v>
      </c>
      <c r="H383" t="s">
        <v>36</v>
      </c>
      <c r="I383" t="s">
        <v>29</v>
      </c>
      <c r="J383">
        <v>13</v>
      </c>
      <c r="K383">
        <v>0</v>
      </c>
      <c r="L383">
        <v>1</v>
      </c>
      <c r="M383">
        <v>227</v>
      </c>
      <c r="N383">
        <v>133</v>
      </c>
      <c r="O383">
        <v>302</v>
      </c>
      <c r="P383">
        <v>11437</v>
      </c>
      <c r="Q383">
        <v>1.74</v>
      </c>
      <c r="R383">
        <v>19845</v>
      </c>
      <c r="S383">
        <v>192</v>
      </c>
      <c r="T383">
        <v>44</v>
      </c>
      <c r="U383">
        <v>51</v>
      </c>
      <c r="V383">
        <v>29</v>
      </c>
      <c r="W383">
        <v>0</v>
      </c>
      <c r="X383">
        <v>14</v>
      </c>
      <c r="Y383">
        <f>SUM(social_media_performance_[[#This Row],[Likes]:[Link_Clicks]])</f>
        <v>316</v>
      </c>
      <c r="Z383" t="str">
        <f>IF(social_media_performance_[[#This Row],[Engagement]]&gt;AVERAGE(Y:Y)*5,"Viral","Normal")</f>
        <v>Normal</v>
      </c>
      <c r="AA383">
        <f t="shared" si="15"/>
        <v>2026</v>
      </c>
      <c r="AB383">
        <f t="shared" si="16"/>
        <v>1</v>
      </c>
      <c r="AC383" t="str">
        <f t="shared" si="17"/>
        <v>Jan</v>
      </c>
    </row>
    <row r="384" spans="1:29" x14ac:dyDescent="0.35">
      <c r="A384" t="s">
        <v>426</v>
      </c>
      <c r="B384" s="1">
        <v>46038</v>
      </c>
      <c r="C384" s="2">
        <v>0.72916666666666663</v>
      </c>
      <c r="D384" t="s">
        <v>38</v>
      </c>
      <c r="E384" t="s">
        <v>32</v>
      </c>
      <c r="F384" t="s">
        <v>33</v>
      </c>
      <c r="G384" t="s">
        <v>406</v>
      </c>
      <c r="H384" t="s">
        <v>29</v>
      </c>
      <c r="I384" t="s">
        <v>29</v>
      </c>
      <c r="J384">
        <v>5</v>
      </c>
      <c r="K384">
        <v>0</v>
      </c>
      <c r="L384">
        <v>5</v>
      </c>
      <c r="M384">
        <v>212</v>
      </c>
      <c r="N384">
        <v>238</v>
      </c>
      <c r="O384">
        <v>0</v>
      </c>
      <c r="P384">
        <v>10307</v>
      </c>
      <c r="Q384">
        <v>1</v>
      </c>
      <c r="R384">
        <v>10307</v>
      </c>
      <c r="S384">
        <v>222</v>
      </c>
      <c r="T384">
        <v>37</v>
      </c>
      <c r="U384">
        <v>53</v>
      </c>
      <c r="V384">
        <v>28</v>
      </c>
      <c r="W384">
        <v>0</v>
      </c>
      <c r="X384">
        <v>6</v>
      </c>
      <c r="Y384">
        <f>SUM(social_media_performance_[[#This Row],[Likes]:[Link_Clicks]])</f>
        <v>340</v>
      </c>
      <c r="Z384" t="str">
        <f>IF(social_media_performance_[[#This Row],[Engagement]]&gt;AVERAGE(Y:Y)*5,"Viral","Normal")</f>
        <v>Normal</v>
      </c>
      <c r="AA384">
        <f t="shared" si="15"/>
        <v>2026</v>
      </c>
      <c r="AB384">
        <f t="shared" si="16"/>
        <v>1</v>
      </c>
      <c r="AC384" t="str">
        <f t="shared" si="17"/>
        <v>Jan</v>
      </c>
    </row>
    <row r="385" spans="1:29" x14ac:dyDescent="0.35">
      <c r="A385" t="s">
        <v>427</v>
      </c>
      <c r="B385" s="1">
        <v>46038</v>
      </c>
      <c r="C385" s="2">
        <v>0.73333333333333328</v>
      </c>
      <c r="D385" t="s">
        <v>38</v>
      </c>
      <c r="E385" t="s">
        <v>32</v>
      </c>
      <c r="F385" t="s">
        <v>45</v>
      </c>
      <c r="G385" t="s">
        <v>406</v>
      </c>
      <c r="H385" t="s">
        <v>29</v>
      </c>
      <c r="I385" t="s">
        <v>29</v>
      </c>
      <c r="J385">
        <v>6</v>
      </c>
      <c r="K385">
        <v>44</v>
      </c>
      <c r="L385">
        <v>1</v>
      </c>
      <c r="M385">
        <v>75</v>
      </c>
      <c r="N385">
        <v>273</v>
      </c>
      <c r="O385">
        <v>0</v>
      </c>
      <c r="P385">
        <v>7823</v>
      </c>
      <c r="Q385">
        <v>1.23</v>
      </c>
      <c r="R385">
        <v>9633</v>
      </c>
      <c r="S385">
        <v>261</v>
      </c>
      <c r="T385">
        <v>47</v>
      </c>
      <c r="U385">
        <v>56</v>
      </c>
      <c r="V385">
        <v>30</v>
      </c>
      <c r="W385">
        <v>0</v>
      </c>
      <c r="X385">
        <v>8</v>
      </c>
      <c r="Y385">
        <f>SUM(social_media_performance_[[#This Row],[Likes]:[Link_Clicks]])</f>
        <v>394</v>
      </c>
      <c r="Z385" t="str">
        <f>IF(social_media_performance_[[#This Row],[Engagement]]&gt;AVERAGE(Y:Y)*5,"Viral","Normal")</f>
        <v>Normal</v>
      </c>
      <c r="AA385">
        <f t="shared" si="15"/>
        <v>2026</v>
      </c>
      <c r="AB385">
        <f t="shared" si="16"/>
        <v>1</v>
      </c>
      <c r="AC385" t="str">
        <f t="shared" si="17"/>
        <v>Jan</v>
      </c>
    </row>
    <row r="386" spans="1:29" x14ac:dyDescent="0.35">
      <c r="A386" t="s">
        <v>428</v>
      </c>
      <c r="B386" s="1">
        <v>46040</v>
      </c>
      <c r="C386" s="2">
        <v>0.8930555555555556</v>
      </c>
      <c r="D386" t="s">
        <v>35</v>
      </c>
      <c r="E386" t="s">
        <v>26</v>
      </c>
      <c r="F386" t="s">
        <v>27</v>
      </c>
      <c r="G386" t="s">
        <v>406</v>
      </c>
      <c r="H386" t="s">
        <v>29</v>
      </c>
      <c r="I386" t="s">
        <v>36</v>
      </c>
      <c r="J386">
        <v>8</v>
      </c>
      <c r="K386">
        <v>0</v>
      </c>
      <c r="L386">
        <v>1</v>
      </c>
      <c r="M386">
        <v>160</v>
      </c>
      <c r="N386">
        <v>120</v>
      </c>
      <c r="O386">
        <v>0</v>
      </c>
      <c r="P386">
        <v>20747</v>
      </c>
      <c r="Q386">
        <v>1.34</v>
      </c>
      <c r="R386">
        <v>27711</v>
      </c>
      <c r="S386">
        <v>432</v>
      </c>
      <c r="T386">
        <v>69</v>
      </c>
      <c r="U386">
        <v>117</v>
      </c>
      <c r="V386">
        <v>12</v>
      </c>
      <c r="W386">
        <v>456</v>
      </c>
      <c r="X386">
        <v>6</v>
      </c>
      <c r="Y386">
        <f>SUM(social_media_performance_[[#This Row],[Likes]:[Link_Clicks]])</f>
        <v>1086</v>
      </c>
      <c r="Z386" t="str">
        <f>IF(social_media_performance_[[#This Row],[Engagement]]&gt;AVERAGE(Y:Y)*5,"Viral","Normal")</f>
        <v>Normal</v>
      </c>
      <c r="AA386">
        <f t="shared" ref="AA386:AA451" si="18">YEAR(B:B)</f>
        <v>2026</v>
      </c>
      <c r="AB386">
        <f t="shared" ref="AB386:AB451" si="19">MONTH(B:B)</f>
        <v>1</v>
      </c>
      <c r="AC386" t="str">
        <f t="shared" ref="AC386:AC451" si="20">TEXT(B385,"MMM")</f>
        <v>Jan</v>
      </c>
    </row>
    <row r="387" spans="1:29" x14ac:dyDescent="0.35">
      <c r="A387" t="s">
        <v>429</v>
      </c>
      <c r="B387" s="1">
        <v>46041</v>
      </c>
      <c r="C387" s="2">
        <v>0.42499999999999999</v>
      </c>
      <c r="D387" t="s">
        <v>31</v>
      </c>
      <c r="E387" t="s">
        <v>48</v>
      </c>
      <c r="F387" t="s">
        <v>27</v>
      </c>
      <c r="G387" t="s">
        <v>406</v>
      </c>
      <c r="H387" t="s">
        <v>29</v>
      </c>
      <c r="I387" t="s">
        <v>29</v>
      </c>
      <c r="J387">
        <v>3</v>
      </c>
      <c r="K387">
        <v>0</v>
      </c>
      <c r="L387">
        <v>1</v>
      </c>
      <c r="M387">
        <v>140</v>
      </c>
      <c r="N387">
        <v>68</v>
      </c>
      <c r="O387">
        <v>0</v>
      </c>
      <c r="P387">
        <v>6977</v>
      </c>
      <c r="Q387">
        <v>1</v>
      </c>
      <c r="R387">
        <v>6977</v>
      </c>
      <c r="S387">
        <v>73</v>
      </c>
      <c r="T387">
        <v>19</v>
      </c>
      <c r="U387">
        <v>25</v>
      </c>
      <c r="V387">
        <v>5</v>
      </c>
      <c r="W387">
        <v>0</v>
      </c>
      <c r="X387">
        <v>0</v>
      </c>
      <c r="Y387">
        <f>SUM(social_media_performance_[[#This Row],[Likes]:[Link_Clicks]])</f>
        <v>122</v>
      </c>
      <c r="Z387" t="str">
        <f>IF(social_media_performance_[[#This Row],[Engagement]]&gt;AVERAGE(Y:Y)*5,"Viral","Normal")</f>
        <v>Normal</v>
      </c>
      <c r="AA387">
        <f t="shared" si="18"/>
        <v>2026</v>
      </c>
      <c r="AB387">
        <f t="shared" si="19"/>
        <v>1</v>
      </c>
      <c r="AC387" t="str">
        <f t="shared" si="20"/>
        <v>Jan</v>
      </c>
    </row>
    <row r="388" spans="1:29" x14ac:dyDescent="0.35">
      <c r="A388" t="s">
        <v>430</v>
      </c>
      <c r="B388" s="1">
        <v>46041</v>
      </c>
      <c r="C388" s="2">
        <v>0.77083333333333337</v>
      </c>
      <c r="D388" t="s">
        <v>38</v>
      </c>
      <c r="E388" t="s">
        <v>26</v>
      </c>
      <c r="F388" t="s">
        <v>45</v>
      </c>
      <c r="G388" t="s">
        <v>406</v>
      </c>
      <c r="H388" t="s">
        <v>36</v>
      </c>
      <c r="I388" t="s">
        <v>36</v>
      </c>
      <c r="J388">
        <v>3</v>
      </c>
      <c r="K388">
        <v>35</v>
      </c>
      <c r="L388">
        <v>1</v>
      </c>
      <c r="M388">
        <v>185</v>
      </c>
      <c r="N388">
        <v>145</v>
      </c>
      <c r="O388">
        <v>326</v>
      </c>
      <c r="P388">
        <v>2610</v>
      </c>
      <c r="Q388">
        <v>1.42</v>
      </c>
      <c r="R388">
        <v>3706</v>
      </c>
      <c r="S388">
        <v>388</v>
      </c>
      <c r="T388">
        <v>48</v>
      </c>
      <c r="U388">
        <v>81</v>
      </c>
      <c r="V388">
        <v>10</v>
      </c>
      <c r="W388">
        <v>81</v>
      </c>
      <c r="X388">
        <v>20</v>
      </c>
      <c r="Y388">
        <f>SUM(social_media_performance_[[#This Row],[Likes]:[Link_Clicks]])</f>
        <v>608</v>
      </c>
      <c r="Z388" t="str">
        <f>IF(social_media_performance_[[#This Row],[Engagement]]&gt;AVERAGE(Y:Y)*5,"Viral","Normal")</f>
        <v>Normal</v>
      </c>
      <c r="AA388">
        <f t="shared" si="18"/>
        <v>2026</v>
      </c>
      <c r="AB388">
        <f t="shared" si="19"/>
        <v>1</v>
      </c>
      <c r="AC388" t="str">
        <f t="shared" si="20"/>
        <v>Jan</v>
      </c>
    </row>
    <row r="389" spans="1:29" x14ac:dyDescent="0.35">
      <c r="A389" t="s">
        <v>431</v>
      </c>
      <c r="B389" s="1">
        <v>46042</v>
      </c>
      <c r="C389" s="2">
        <v>0.8</v>
      </c>
      <c r="D389" t="s">
        <v>35</v>
      </c>
      <c r="E389" t="s">
        <v>32</v>
      </c>
      <c r="F389" t="s">
        <v>45</v>
      </c>
      <c r="G389" t="s">
        <v>406</v>
      </c>
      <c r="H389" t="s">
        <v>36</v>
      </c>
      <c r="I389" t="s">
        <v>36</v>
      </c>
      <c r="J389">
        <v>12</v>
      </c>
      <c r="K389">
        <v>70</v>
      </c>
      <c r="L389">
        <v>1</v>
      </c>
      <c r="M389">
        <v>79</v>
      </c>
      <c r="N389">
        <v>244</v>
      </c>
      <c r="O389">
        <v>132</v>
      </c>
      <c r="P389">
        <v>43518</v>
      </c>
      <c r="Q389">
        <v>1.41</v>
      </c>
      <c r="R389">
        <v>61478</v>
      </c>
      <c r="S389">
        <v>1768</v>
      </c>
      <c r="T389">
        <v>360</v>
      </c>
      <c r="U389">
        <v>453</v>
      </c>
      <c r="V389">
        <v>193</v>
      </c>
      <c r="W389">
        <v>1162</v>
      </c>
      <c r="X389">
        <v>34</v>
      </c>
      <c r="Y389">
        <f>SUM(social_media_performance_[[#This Row],[Likes]:[Link_Clicks]])</f>
        <v>3936</v>
      </c>
      <c r="Z389" t="str">
        <f>IF(social_media_performance_[[#This Row],[Engagement]]&gt;AVERAGE(Y:Y)*5,"Viral","Normal")</f>
        <v>Normal</v>
      </c>
      <c r="AA389">
        <f t="shared" si="18"/>
        <v>2026</v>
      </c>
      <c r="AB389">
        <f t="shared" si="19"/>
        <v>1</v>
      </c>
      <c r="AC389" t="str">
        <f t="shared" si="20"/>
        <v>Jan</v>
      </c>
    </row>
    <row r="390" spans="1:29" x14ac:dyDescent="0.35">
      <c r="A390" t="s">
        <v>432</v>
      </c>
      <c r="B390" s="1">
        <v>46042</v>
      </c>
      <c r="C390" s="2">
        <v>0.80208333333333337</v>
      </c>
      <c r="D390" t="s">
        <v>35</v>
      </c>
      <c r="E390" t="s">
        <v>26</v>
      </c>
      <c r="F390" t="s">
        <v>27</v>
      </c>
      <c r="G390" t="s">
        <v>406</v>
      </c>
      <c r="H390" t="s">
        <v>36</v>
      </c>
      <c r="I390" t="s">
        <v>29</v>
      </c>
      <c r="J390">
        <v>7</v>
      </c>
      <c r="K390">
        <v>0</v>
      </c>
      <c r="L390">
        <v>1</v>
      </c>
      <c r="M390">
        <v>221</v>
      </c>
      <c r="N390">
        <v>140</v>
      </c>
      <c r="O390">
        <v>269</v>
      </c>
      <c r="P390">
        <v>93900</v>
      </c>
      <c r="Q390">
        <v>1.28</v>
      </c>
      <c r="R390">
        <v>119966</v>
      </c>
      <c r="S390">
        <v>3962</v>
      </c>
      <c r="T390">
        <v>529</v>
      </c>
      <c r="U390">
        <v>959</v>
      </c>
      <c r="V390">
        <v>136</v>
      </c>
      <c r="W390">
        <v>0</v>
      </c>
      <c r="X390">
        <v>94</v>
      </c>
      <c r="Y390">
        <f>SUM(social_media_performance_[[#This Row],[Likes]:[Link_Clicks]])</f>
        <v>5586</v>
      </c>
      <c r="Z390" t="str">
        <f>IF(social_media_performance_[[#This Row],[Engagement]]&gt;AVERAGE(Y:Y)*5,"Viral","Normal")</f>
        <v>Normal</v>
      </c>
      <c r="AA390">
        <f t="shared" si="18"/>
        <v>2026</v>
      </c>
      <c r="AB390">
        <f t="shared" si="19"/>
        <v>1</v>
      </c>
      <c r="AC390" t="str">
        <f t="shared" si="20"/>
        <v>Jan</v>
      </c>
    </row>
    <row r="391" spans="1:29" x14ac:dyDescent="0.35">
      <c r="A391" t="s">
        <v>433</v>
      </c>
      <c r="B391" s="1">
        <v>46044</v>
      </c>
      <c r="C391" s="2">
        <v>0.34375</v>
      </c>
      <c r="D391" t="s">
        <v>31</v>
      </c>
      <c r="E391" t="s">
        <v>32</v>
      </c>
      <c r="F391" t="s">
        <v>33</v>
      </c>
      <c r="G391" t="s">
        <v>406</v>
      </c>
      <c r="H391" t="s">
        <v>29</v>
      </c>
      <c r="I391" t="s">
        <v>29</v>
      </c>
      <c r="J391">
        <v>6</v>
      </c>
      <c r="K391">
        <v>0</v>
      </c>
      <c r="L391">
        <v>9</v>
      </c>
      <c r="M391">
        <v>108</v>
      </c>
      <c r="N391">
        <v>80</v>
      </c>
      <c r="O391">
        <v>0</v>
      </c>
      <c r="P391">
        <v>8801</v>
      </c>
      <c r="Q391">
        <v>1.1299999999999999</v>
      </c>
      <c r="R391">
        <v>9938</v>
      </c>
      <c r="S391">
        <v>370</v>
      </c>
      <c r="T391">
        <v>68</v>
      </c>
      <c r="U391">
        <v>89</v>
      </c>
      <c r="V391">
        <v>47</v>
      </c>
      <c r="W391">
        <v>0</v>
      </c>
      <c r="X391">
        <v>24</v>
      </c>
      <c r="Y391">
        <f>SUM(social_media_performance_[[#This Row],[Likes]:[Link_Clicks]])</f>
        <v>574</v>
      </c>
      <c r="Z391" t="str">
        <f>IF(social_media_performance_[[#This Row],[Engagement]]&gt;AVERAGE(Y:Y)*5,"Viral","Normal")</f>
        <v>Normal</v>
      </c>
      <c r="AA391">
        <f t="shared" si="18"/>
        <v>2026</v>
      </c>
      <c r="AB391">
        <f t="shared" si="19"/>
        <v>1</v>
      </c>
      <c r="AC391" t="str">
        <f t="shared" si="20"/>
        <v>Jan</v>
      </c>
    </row>
    <row r="392" spans="1:29" x14ac:dyDescent="0.35">
      <c r="A392" t="s">
        <v>434</v>
      </c>
      <c r="B392" s="1">
        <v>46044</v>
      </c>
      <c r="C392" s="2">
        <v>0.60138888888888886</v>
      </c>
      <c r="D392" t="s">
        <v>25</v>
      </c>
      <c r="E392" t="s">
        <v>32</v>
      </c>
      <c r="F392" t="s">
        <v>45</v>
      </c>
      <c r="G392" t="s">
        <v>406</v>
      </c>
      <c r="H392" t="s">
        <v>29</v>
      </c>
      <c r="I392" t="s">
        <v>29</v>
      </c>
      <c r="J392">
        <v>12</v>
      </c>
      <c r="K392">
        <v>26</v>
      </c>
      <c r="L392">
        <v>1</v>
      </c>
      <c r="M392">
        <v>127</v>
      </c>
      <c r="N392">
        <v>217</v>
      </c>
      <c r="O392">
        <v>0</v>
      </c>
      <c r="P392">
        <v>9109</v>
      </c>
      <c r="Q392">
        <v>1.02</v>
      </c>
      <c r="R392">
        <v>9333</v>
      </c>
      <c r="S392">
        <v>441</v>
      </c>
      <c r="T392">
        <v>99</v>
      </c>
      <c r="U392">
        <v>124</v>
      </c>
      <c r="V392">
        <v>59</v>
      </c>
      <c r="W392">
        <v>0</v>
      </c>
      <c r="X392">
        <v>2</v>
      </c>
      <c r="Y392">
        <f>SUM(social_media_performance_[[#This Row],[Likes]:[Link_Clicks]])</f>
        <v>723</v>
      </c>
      <c r="Z392" t="str">
        <f>IF(social_media_performance_[[#This Row],[Engagement]]&gt;AVERAGE(Y:Y)*5,"Viral","Normal")</f>
        <v>Normal</v>
      </c>
      <c r="AA392">
        <f t="shared" si="18"/>
        <v>2026</v>
      </c>
      <c r="AB392">
        <f t="shared" si="19"/>
        <v>1</v>
      </c>
      <c r="AC392" t="str">
        <f t="shared" si="20"/>
        <v>Jan</v>
      </c>
    </row>
    <row r="393" spans="1:29" x14ac:dyDescent="0.35">
      <c r="A393" t="s">
        <v>435</v>
      </c>
      <c r="B393" s="1">
        <v>46044</v>
      </c>
      <c r="C393" s="2">
        <v>0.86319444444444449</v>
      </c>
      <c r="D393" t="s">
        <v>35</v>
      </c>
      <c r="E393" t="s">
        <v>39</v>
      </c>
      <c r="F393" t="s">
        <v>42</v>
      </c>
      <c r="G393" t="s">
        <v>406</v>
      </c>
      <c r="H393" t="s">
        <v>36</v>
      </c>
      <c r="I393" t="s">
        <v>29</v>
      </c>
      <c r="J393">
        <v>4</v>
      </c>
      <c r="K393">
        <v>0</v>
      </c>
      <c r="L393">
        <v>1</v>
      </c>
      <c r="M393">
        <v>407</v>
      </c>
      <c r="N393">
        <v>68</v>
      </c>
      <c r="O393">
        <v>337</v>
      </c>
      <c r="P393">
        <v>10492</v>
      </c>
      <c r="Q393">
        <v>1.88</v>
      </c>
      <c r="R393">
        <v>19743</v>
      </c>
      <c r="S393">
        <v>315</v>
      </c>
      <c r="T393">
        <v>101</v>
      </c>
      <c r="U393">
        <v>149</v>
      </c>
      <c r="V393">
        <v>0</v>
      </c>
      <c r="W393">
        <v>0</v>
      </c>
      <c r="X393">
        <v>6</v>
      </c>
      <c r="Y393">
        <f>SUM(social_media_performance_[[#This Row],[Likes]:[Link_Clicks]])</f>
        <v>565</v>
      </c>
      <c r="Z393" t="str">
        <f>IF(social_media_performance_[[#This Row],[Engagement]]&gt;AVERAGE(Y:Y)*5,"Viral","Normal")</f>
        <v>Normal</v>
      </c>
      <c r="AA393">
        <f t="shared" si="18"/>
        <v>2026</v>
      </c>
      <c r="AB393">
        <f t="shared" si="19"/>
        <v>1</v>
      </c>
      <c r="AC393" t="str">
        <f t="shared" si="20"/>
        <v>Jan</v>
      </c>
    </row>
    <row r="394" spans="1:29" x14ac:dyDescent="0.35">
      <c r="A394" t="s">
        <v>436</v>
      </c>
      <c r="B394" s="1">
        <v>46045</v>
      </c>
      <c r="C394" s="2">
        <v>0.82847222222222228</v>
      </c>
      <c r="D394" t="s">
        <v>35</v>
      </c>
      <c r="E394" t="s">
        <v>48</v>
      </c>
      <c r="F394" t="s">
        <v>42</v>
      </c>
      <c r="G394" t="s">
        <v>406</v>
      </c>
      <c r="H394" t="s">
        <v>29</v>
      </c>
      <c r="I394" t="s">
        <v>29</v>
      </c>
      <c r="J394">
        <v>5</v>
      </c>
      <c r="K394">
        <v>0</v>
      </c>
      <c r="L394">
        <v>1</v>
      </c>
      <c r="M394">
        <v>220</v>
      </c>
      <c r="N394">
        <v>49</v>
      </c>
      <c r="O394">
        <v>0</v>
      </c>
      <c r="P394">
        <v>7873</v>
      </c>
      <c r="Q394">
        <v>1.03</v>
      </c>
      <c r="R394">
        <v>8085</v>
      </c>
      <c r="S394">
        <v>42</v>
      </c>
      <c r="T394">
        <v>11</v>
      </c>
      <c r="U394">
        <v>13</v>
      </c>
      <c r="V394">
        <v>3</v>
      </c>
      <c r="W394">
        <v>0</v>
      </c>
      <c r="X394">
        <v>7</v>
      </c>
      <c r="Y394">
        <f>SUM(social_media_performance_[[#This Row],[Likes]:[Link_Clicks]])</f>
        <v>69</v>
      </c>
      <c r="Z394" t="str">
        <f>IF(social_media_performance_[[#This Row],[Engagement]]&gt;AVERAGE(Y:Y)*5,"Viral","Normal")</f>
        <v>Normal</v>
      </c>
      <c r="AA394">
        <f t="shared" si="18"/>
        <v>2026</v>
      </c>
      <c r="AB394">
        <f t="shared" si="19"/>
        <v>1</v>
      </c>
      <c r="AC394" t="str">
        <f t="shared" si="20"/>
        <v>Jan</v>
      </c>
    </row>
    <row r="395" spans="1:29" x14ac:dyDescent="0.35">
      <c r="A395" t="s">
        <v>437</v>
      </c>
      <c r="B395" s="1">
        <v>46045</v>
      </c>
      <c r="C395" s="2">
        <v>0.8569444444444444</v>
      </c>
      <c r="D395" t="s">
        <v>35</v>
      </c>
      <c r="E395" t="s">
        <v>32</v>
      </c>
      <c r="F395" t="s">
        <v>33</v>
      </c>
      <c r="G395" t="s">
        <v>406</v>
      </c>
      <c r="H395" t="s">
        <v>29</v>
      </c>
      <c r="I395" t="s">
        <v>29</v>
      </c>
      <c r="J395">
        <v>10</v>
      </c>
      <c r="K395">
        <v>0</v>
      </c>
      <c r="L395">
        <v>4</v>
      </c>
      <c r="M395">
        <v>280</v>
      </c>
      <c r="N395">
        <v>195</v>
      </c>
      <c r="O395">
        <v>0</v>
      </c>
      <c r="P395">
        <v>9024</v>
      </c>
      <c r="Q395">
        <v>1.23</v>
      </c>
      <c r="R395">
        <v>11117</v>
      </c>
      <c r="S395">
        <v>380</v>
      </c>
      <c r="T395">
        <v>65</v>
      </c>
      <c r="U395">
        <v>74</v>
      </c>
      <c r="V395">
        <v>50</v>
      </c>
      <c r="W395">
        <v>0</v>
      </c>
      <c r="X395">
        <v>8</v>
      </c>
      <c r="Y395">
        <f>SUM(social_media_performance_[[#This Row],[Likes]:[Link_Clicks]])</f>
        <v>569</v>
      </c>
      <c r="Z395" t="str">
        <f>IF(social_media_performance_[[#This Row],[Engagement]]&gt;AVERAGE(Y:Y)*5,"Viral","Normal")</f>
        <v>Normal</v>
      </c>
      <c r="AA395">
        <f t="shared" si="18"/>
        <v>2026</v>
      </c>
      <c r="AB395">
        <f t="shared" si="19"/>
        <v>1</v>
      </c>
      <c r="AC395" t="str">
        <f t="shared" si="20"/>
        <v>Jan</v>
      </c>
    </row>
    <row r="396" spans="1:29" x14ac:dyDescent="0.35">
      <c r="A396" t="s">
        <v>438</v>
      </c>
      <c r="B396" s="1">
        <v>46046</v>
      </c>
      <c r="C396" s="2">
        <v>0.53263888888888888</v>
      </c>
      <c r="D396" t="s">
        <v>25</v>
      </c>
      <c r="E396" t="s">
        <v>26</v>
      </c>
      <c r="F396" t="s">
        <v>45</v>
      </c>
      <c r="G396" t="s">
        <v>406</v>
      </c>
      <c r="H396" t="s">
        <v>29</v>
      </c>
      <c r="I396" t="s">
        <v>29</v>
      </c>
      <c r="J396">
        <v>6</v>
      </c>
      <c r="K396">
        <v>38</v>
      </c>
      <c r="L396">
        <v>1</v>
      </c>
      <c r="M396">
        <v>106</v>
      </c>
      <c r="N396">
        <v>180</v>
      </c>
      <c r="O396">
        <v>0</v>
      </c>
      <c r="P396">
        <v>6501</v>
      </c>
      <c r="Q396">
        <v>1.24</v>
      </c>
      <c r="R396">
        <v>8079</v>
      </c>
      <c r="S396">
        <v>448</v>
      </c>
      <c r="T396">
        <v>62</v>
      </c>
      <c r="U396">
        <v>131</v>
      </c>
      <c r="V396">
        <v>15</v>
      </c>
      <c r="W396">
        <v>0</v>
      </c>
      <c r="X396">
        <v>0</v>
      </c>
      <c r="Y396">
        <f>SUM(social_media_performance_[[#This Row],[Likes]:[Link_Clicks]])</f>
        <v>656</v>
      </c>
      <c r="Z396" t="str">
        <f>IF(social_media_performance_[[#This Row],[Engagement]]&gt;AVERAGE(Y:Y)*5,"Viral","Normal")</f>
        <v>Normal</v>
      </c>
      <c r="AA396">
        <f t="shared" si="18"/>
        <v>2026</v>
      </c>
      <c r="AB396">
        <f t="shared" si="19"/>
        <v>1</v>
      </c>
      <c r="AC396" t="str">
        <f t="shared" si="20"/>
        <v>Jan</v>
      </c>
    </row>
    <row r="397" spans="1:29" x14ac:dyDescent="0.35">
      <c r="A397" t="s">
        <v>439</v>
      </c>
      <c r="B397" s="1">
        <v>46047</v>
      </c>
      <c r="C397" s="2">
        <v>0.50486111111111109</v>
      </c>
      <c r="D397" t="s">
        <v>25</v>
      </c>
      <c r="E397" t="s">
        <v>48</v>
      </c>
      <c r="F397" t="s">
        <v>42</v>
      </c>
      <c r="G397" t="s">
        <v>406</v>
      </c>
      <c r="H397" t="s">
        <v>36</v>
      </c>
      <c r="I397" t="s">
        <v>36</v>
      </c>
      <c r="J397">
        <v>6</v>
      </c>
      <c r="K397">
        <v>0</v>
      </c>
      <c r="L397">
        <v>1</v>
      </c>
      <c r="M397">
        <v>160</v>
      </c>
      <c r="N397">
        <v>44</v>
      </c>
      <c r="O397">
        <v>273</v>
      </c>
      <c r="P397">
        <v>19197</v>
      </c>
      <c r="Q397">
        <v>1.24</v>
      </c>
      <c r="R397">
        <v>23826</v>
      </c>
      <c r="S397">
        <v>171</v>
      </c>
      <c r="T397">
        <v>50</v>
      </c>
      <c r="U397">
        <v>56</v>
      </c>
      <c r="V397">
        <v>14</v>
      </c>
      <c r="W397">
        <v>436</v>
      </c>
      <c r="X397">
        <v>5</v>
      </c>
      <c r="Y397">
        <f>SUM(social_media_performance_[[#This Row],[Likes]:[Link_Clicks]])</f>
        <v>727</v>
      </c>
      <c r="Z397" t="str">
        <f>IF(social_media_performance_[[#This Row],[Engagement]]&gt;AVERAGE(Y:Y)*5,"Viral","Normal")</f>
        <v>Normal</v>
      </c>
      <c r="AA397">
        <f t="shared" si="18"/>
        <v>2026</v>
      </c>
      <c r="AB397">
        <f t="shared" si="19"/>
        <v>1</v>
      </c>
      <c r="AC397" t="str">
        <f t="shared" si="20"/>
        <v>Jan</v>
      </c>
    </row>
    <row r="398" spans="1:29" x14ac:dyDescent="0.35">
      <c r="A398" t="s">
        <v>440</v>
      </c>
      <c r="B398" s="1">
        <v>46047</v>
      </c>
      <c r="C398" s="2">
        <v>0.64097222222222228</v>
      </c>
      <c r="D398" t="s">
        <v>38</v>
      </c>
      <c r="E398" t="s">
        <v>26</v>
      </c>
      <c r="F398" t="s">
        <v>42</v>
      </c>
      <c r="G398" t="s">
        <v>406</v>
      </c>
      <c r="H398" t="s">
        <v>29</v>
      </c>
      <c r="I398" t="s">
        <v>29</v>
      </c>
      <c r="J398">
        <v>4</v>
      </c>
      <c r="K398">
        <v>0</v>
      </c>
      <c r="L398">
        <v>1</v>
      </c>
      <c r="M398">
        <v>265</v>
      </c>
      <c r="N398">
        <v>51</v>
      </c>
      <c r="O398">
        <v>0</v>
      </c>
      <c r="P398">
        <v>13031</v>
      </c>
      <c r="Q398">
        <v>1.2</v>
      </c>
      <c r="R398">
        <v>15672</v>
      </c>
      <c r="S398">
        <v>454</v>
      </c>
      <c r="T398">
        <v>61</v>
      </c>
      <c r="U398">
        <v>111</v>
      </c>
      <c r="V398">
        <v>13</v>
      </c>
      <c r="W398">
        <v>0</v>
      </c>
      <c r="X398">
        <v>41</v>
      </c>
      <c r="Y398">
        <f>SUM(social_media_performance_[[#This Row],[Likes]:[Link_Clicks]])</f>
        <v>639</v>
      </c>
      <c r="Z398" t="str">
        <f>IF(social_media_performance_[[#This Row],[Engagement]]&gt;AVERAGE(Y:Y)*5,"Viral","Normal")</f>
        <v>Normal</v>
      </c>
      <c r="AA398">
        <f t="shared" si="18"/>
        <v>2026</v>
      </c>
      <c r="AB398">
        <f t="shared" si="19"/>
        <v>1</v>
      </c>
      <c r="AC398" t="str">
        <f t="shared" si="20"/>
        <v>Jan</v>
      </c>
    </row>
    <row r="399" spans="1:29" x14ac:dyDescent="0.35">
      <c r="A399" t="s">
        <v>441</v>
      </c>
      <c r="B399" s="1">
        <v>46047</v>
      </c>
      <c r="C399" s="2">
        <v>0.77013888888888893</v>
      </c>
      <c r="D399" t="s">
        <v>38</v>
      </c>
      <c r="E399" t="s">
        <v>26</v>
      </c>
      <c r="F399" t="s">
        <v>45</v>
      </c>
      <c r="G399" t="s">
        <v>406</v>
      </c>
      <c r="H399" t="s">
        <v>29</v>
      </c>
      <c r="I399" t="s">
        <v>36</v>
      </c>
      <c r="J399">
        <v>5</v>
      </c>
      <c r="K399">
        <v>29</v>
      </c>
      <c r="L399">
        <v>1</v>
      </c>
      <c r="M399">
        <v>173</v>
      </c>
      <c r="N399">
        <v>267</v>
      </c>
      <c r="O399">
        <v>0</v>
      </c>
      <c r="P399">
        <v>8291</v>
      </c>
      <c r="Q399">
        <v>1.21</v>
      </c>
      <c r="R399">
        <v>10064</v>
      </c>
      <c r="S399">
        <v>548</v>
      </c>
      <c r="T399">
        <v>82</v>
      </c>
      <c r="U399">
        <v>152</v>
      </c>
      <c r="V399">
        <v>15</v>
      </c>
      <c r="W399">
        <v>315</v>
      </c>
      <c r="X399">
        <v>16</v>
      </c>
      <c r="Y399">
        <f>SUM(social_media_performance_[[#This Row],[Likes]:[Link_Clicks]])</f>
        <v>1112</v>
      </c>
      <c r="Z399" t="str">
        <f>IF(social_media_performance_[[#This Row],[Engagement]]&gt;AVERAGE(Y:Y)*5,"Viral","Normal")</f>
        <v>Normal</v>
      </c>
      <c r="AA399">
        <f t="shared" si="18"/>
        <v>2026</v>
      </c>
      <c r="AB399">
        <f t="shared" si="19"/>
        <v>1</v>
      </c>
      <c r="AC399" t="str">
        <f t="shared" si="20"/>
        <v>Jan</v>
      </c>
    </row>
    <row r="400" spans="1:29" x14ac:dyDescent="0.35">
      <c r="A400" t="s">
        <v>442</v>
      </c>
      <c r="B400" s="1">
        <v>46048</v>
      </c>
      <c r="C400" s="2">
        <v>0.84027777777777779</v>
      </c>
      <c r="D400" t="s">
        <v>35</v>
      </c>
      <c r="E400" t="s">
        <v>32</v>
      </c>
      <c r="F400" t="s">
        <v>45</v>
      </c>
      <c r="G400" t="s">
        <v>406</v>
      </c>
      <c r="H400" t="s">
        <v>29</v>
      </c>
      <c r="I400" t="s">
        <v>36</v>
      </c>
      <c r="J400">
        <v>13</v>
      </c>
      <c r="K400">
        <v>37</v>
      </c>
      <c r="L400">
        <v>1</v>
      </c>
      <c r="M400">
        <v>60</v>
      </c>
      <c r="N400">
        <v>333</v>
      </c>
      <c r="O400">
        <v>0</v>
      </c>
      <c r="P400">
        <v>3608</v>
      </c>
      <c r="Q400">
        <v>1.37</v>
      </c>
      <c r="R400">
        <v>4945</v>
      </c>
      <c r="S400">
        <v>154</v>
      </c>
      <c r="T400">
        <v>24</v>
      </c>
      <c r="U400">
        <v>30</v>
      </c>
      <c r="V400">
        <v>15</v>
      </c>
      <c r="W400">
        <v>157</v>
      </c>
      <c r="X400">
        <v>6</v>
      </c>
      <c r="Y400">
        <f>SUM(social_media_performance_[[#This Row],[Likes]:[Link_Clicks]])</f>
        <v>380</v>
      </c>
      <c r="Z400" t="str">
        <f>IF(social_media_performance_[[#This Row],[Engagement]]&gt;AVERAGE(Y:Y)*5,"Viral","Normal")</f>
        <v>Normal</v>
      </c>
      <c r="AA400">
        <f t="shared" si="18"/>
        <v>2026</v>
      </c>
      <c r="AB400">
        <f t="shared" si="19"/>
        <v>1</v>
      </c>
      <c r="AC400" t="str">
        <f t="shared" si="20"/>
        <v>Jan</v>
      </c>
    </row>
    <row r="401" spans="1:29" x14ac:dyDescent="0.35">
      <c r="A401" t="s">
        <v>443</v>
      </c>
      <c r="B401" s="1">
        <v>46050</v>
      </c>
      <c r="C401" s="2">
        <v>0.74722222222222223</v>
      </c>
      <c r="D401" t="s">
        <v>38</v>
      </c>
      <c r="E401" t="s">
        <v>48</v>
      </c>
      <c r="F401" t="s">
        <v>33</v>
      </c>
      <c r="G401" t="s">
        <v>406</v>
      </c>
      <c r="H401" t="s">
        <v>29</v>
      </c>
      <c r="I401" t="s">
        <v>29</v>
      </c>
      <c r="J401">
        <v>2</v>
      </c>
      <c r="K401">
        <v>0</v>
      </c>
      <c r="L401">
        <v>3</v>
      </c>
      <c r="M401">
        <v>237</v>
      </c>
      <c r="N401">
        <v>172</v>
      </c>
      <c r="O401">
        <v>0</v>
      </c>
      <c r="P401">
        <v>6948</v>
      </c>
      <c r="Q401">
        <v>1.06</v>
      </c>
      <c r="R401">
        <v>7385</v>
      </c>
      <c r="S401">
        <v>71</v>
      </c>
      <c r="T401">
        <v>16</v>
      </c>
      <c r="U401">
        <v>22</v>
      </c>
      <c r="V401">
        <v>5</v>
      </c>
      <c r="W401">
        <v>0</v>
      </c>
      <c r="X401">
        <v>11</v>
      </c>
      <c r="Y401">
        <f>SUM(social_media_performance_[[#This Row],[Likes]:[Link_Clicks]])</f>
        <v>114</v>
      </c>
      <c r="Z401" t="str">
        <f>IF(social_media_performance_[[#This Row],[Engagement]]&gt;AVERAGE(Y:Y)*5,"Viral","Normal")</f>
        <v>Normal</v>
      </c>
      <c r="AA401">
        <f t="shared" si="18"/>
        <v>2026</v>
      </c>
      <c r="AB401">
        <f t="shared" si="19"/>
        <v>1</v>
      </c>
      <c r="AC401" t="str">
        <f t="shared" si="20"/>
        <v>Jan</v>
      </c>
    </row>
    <row r="402" spans="1:29" x14ac:dyDescent="0.35">
      <c r="A402" t="s">
        <v>444</v>
      </c>
      <c r="B402" s="1">
        <v>46051</v>
      </c>
      <c r="C402" s="2">
        <v>0.91319444444444442</v>
      </c>
      <c r="D402" t="s">
        <v>35</v>
      </c>
      <c r="E402" t="s">
        <v>48</v>
      </c>
      <c r="F402" t="s">
        <v>27</v>
      </c>
      <c r="G402" t="s">
        <v>406</v>
      </c>
      <c r="H402" t="s">
        <v>29</v>
      </c>
      <c r="I402" t="s">
        <v>29</v>
      </c>
      <c r="J402">
        <v>5</v>
      </c>
      <c r="K402">
        <v>0</v>
      </c>
      <c r="L402">
        <v>1</v>
      </c>
      <c r="M402">
        <v>110</v>
      </c>
      <c r="N402">
        <v>106</v>
      </c>
      <c r="O402">
        <v>0</v>
      </c>
      <c r="P402">
        <v>3722</v>
      </c>
      <c r="Q402">
        <v>1.01</v>
      </c>
      <c r="R402">
        <v>3777</v>
      </c>
      <c r="S402">
        <v>46</v>
      </c>
      <c r="T402">
        <v>12</v>
      </c>
      <c r="U402">
        <v>15</v>
      </c>
      <c r="V402">
        <v>3</v>
      </c>
      <c r="W402">
        <v>0</v>
      </c>
      <c r="X402">
        <v>3</v>
      </c>
      <c r="Y402">
        <f>SUM(social_media_performance_[[#This Row],[Likes]:[Link_Clicks]])</f>
        <v>76</v>
      </c>
      <c r="Z402" t="str">
        <f>IF(social_media_performance_[[#This Row],[Engagement]]&gt;AVERAGE(Y:Y)*5,"Viral","Normal")</f>
        <v>Normal</v>
      </c>
      <c r="AA402">
        <f t="shared" si="18"/>
        <v>2026</v>
      </c>
      <c r="AB402">
        <f t="shared" si="19"/>
        <v>1</v>
      </c>
      <c r="AC402" t="str">
        <f t="shared" si="20"/>
        <v>Jan</v>
      </c>
    </row>
    <row r="403" spans="1:29" x14ac:dyDescent="0.35">
      <c r="A403" t="s">
        <v>445</v>
      </c>
      <c r="B403" s="1">
        <v>46053</v>
      </c>
      <c r="C403" s="2">
        <v>0.68125000000000002</v>
      </c>
      <c r="D403" t="s">
        <v>38</v>
      </c>
      <c r="E403" t="s">
        <v>32</v>
      </c>
      <c r="F403" t="s">
        <v>33</v>
      </c>
      <c r="G403" t="s">
        <v>406</v>
      </c>
      <c r="H403" t="s">
        <v>29</v>
      </c>
      <c r="I403" t="s">
        <v>36</v>
      </c>
      <c r="J403">
        <v>15</v>
      </c>
      <c r="K403">
        <v>0</v>
      </c>
      <c r="L403">
        <v>9</v>
      </c>
      <c r="M403">
        <v>133</v>
      </c>
      <c r="N403">
        <v>88</v>
      </c>
      <c r="O403">
        <v>0</v>
      </c>
      <c r="P403">
        <v>11122</v>
      </c>
      <c r="Q403">
        <v>1.18</v>
      </c>
      <c r="R403">
        <v>13122</v>
      </c>
      <c r="S403">
        <v>405</v>
      </c>
      <c r="T403">
        <v>77</v>
      </c>
      <c r="U403">
        <v>93</v>
      </c>
      <c r="V403">
        <v>51</v>
      </c>
      <c r="W403">
        <v>420</v>
      </c>
      <c r="X403">
        <v>12</v>
      </c>
      <c r="Y403">
        <f>SUM(social_media_performance_[[#This Row],[Likes]:[Link_Clicks]])</f>
        <v>1046</v>
      </c>
      <c r="Z403" t="str">
        <f>IF(social_media_performance_[[#This Row],[Engagement]]&gt;AVERAGE(Y:Y)*5,"Viral","Normal")</f>
        <v>Normal</v>
      </c>
      <c r="AA403">
        <f t="shared" si="18"/>
        <v>2026</v>
      </c>
      <c r="AB403">
        <f t="shared" si="19"/>
        <v>1</v>
      </c>
      <c r="AC403" t="str">
        <f t="shared" si="20"/>
        <v>Jan</v>
      </c>
    </row>
    <row r="404" spans="1:29" x14ac:dyDescent="0.35">
      <c r="A404" t="s">
        <v>446</v>
      </c>
      <c r="B404" s="1">
        <v>46054</v>
      </c>
      <c r="C404" s="2">
        <v>0.3611111111111111</v>
      </c>
      <c r="D404" t="s">
        <v>31</v>
      </c>
      <c r="E404" t="s">
        <v>48</v>
      </c>
      <c r="F404" t="s">
        <v>27</v>
      </c>
      <c r="G404" t="s">
        <v>406</v>
      </c>
      <c r="H404" t="s">
        <v>36</v>
      </c>
      <c r="I404" t="s">
        <v>36</v>
      </c>
      <c r="J404">
        <v>4</v>
      </c>
      <c r="K404">
        <v>0</v>
      </c>
      <c r="L404">
        <v>1</v>
      </c>
      <c r="M404">
        <v>192</v>
      </c>
      <c r="N404">
        <v>72</v>
      </c>
      <c r="O404">
        <v>211</v>
      </c>
      <c r="P404">
        <v>15411</v>
      </c>
      <c r="Q404">
        <v>1.23</v>
      </c>
      <c r="R404">
        <v>19022</v>
      </c>
      <c r="S404">
        <v>148</v>
      </c>
      <c r="T404">
        <v>32</v>
      </c>
      <c r="U404">
        <v>49</v>
      </c>
      <c r="V404">
        <v>12</v>
      </c>
      <c r="W404">
        <v>328</v>
      </c>
      <c r="X404">
        <v>17</v>
      </c>
      <c r="Y404">
        <f>SUM(social_media_performance_[[#This Row],[Likes]:[Link_Clicks]])</f>
        <v>569</v>
      </c>
      <c r="Z404" t="str">
        <f>IF(social_media_performance_[[#This Row],[Engagement]]&gt;AVERAGE(Y:Y)*5,"Viral","Normal")</f>
        <v>Normal</v>
      </c>
      <c r="AA404">
        <f t="shared" si="18"/>
        <v>2026</v>
      </c>
      <c r="AB404">
        <f t="shared" si="19"/>
        <v>2</v>
      </c>
      <c r="AC404" t="str">
        <f t="shared" si="20"/>
        <v>Jan</v>
      </c>
    </row>
    <row r="405" spans="1:29" x14ac:dyDescent="0.35">
      <c r="A405" t="s">
        <v>447</v>
      </c>
      <c r="B405" s="1">
        <v>46054</v>
      </c>
      <c r="C405" s="2">
        <v>0.43472222222222223</v>
      </c>
      <c r="D405" t="s">
        <v>31</v>
      </c>
      <c r="E405" t="s">
        <v>32</v>
      </c>
      <c r="F405" t="s">
        <v>27</v>
      </c>
      <c r="G405" t="s">
        <v>406</v>
      </c>
      <c r="H405" t="s">
        <v>36</v>
      </c>
      <c r="I405" t="s">
        <v>29</v>
      </c>
      <c r="J405">
        <v>5</v>
      </c>
      <c r="K405">
        <v>0</v>
      </c>
      <c r="L405">
        <v>1</v>
      </c>
      <c r="M405">
        <v>208</v>
      </c>
      <c r="N405">
        <v>224</v>
      </c>
      <c r="O405">
        <v>212</v>
      </c>
      <c r="P405">
        <v>22494</v>
      </c>
      <c r="Q405">
        <v>1.23</v>
      </c>
      <c r="R405">
        <v>27714</v>
      </c>
      <c r="S405">
        <v>1162</v>
      </c>
      <c r="T405">
        <v>209</v>
      </c>
      <c r="U405">
        <v>290</v>
      </c>
      <c r="V405">
        <v>168</v>
      </c>
      <c r="W405">
        <v>0</v>
      </c>
      <c r="X405">
        <v>13</v>
      </c>
      <c r="Y405">
        <f>SUM(social_media_performance_[[#This Row],[Likes]:[Link_Clicks]])</f>
        <v>1829</v>
      </c>
      <c r="Z405" t="str">
        <f>IF(social_media_performance_[[#This Row],[Engagement]]&gt;AVERAGE(Y:Y)*5,"Viral","Normal")</f>
        <v>Normal</v>
      </c>
      <c r="AA405">
        <f t="shared" si="18"/>
        <v>2026</v>
      </c>
      <c r="AB405">
        <f t="shared" si="19"/>
        <v>2</v>
      </c>
      <c r="AC405" t="str">
        <f t="shared" si="20"/>
        <v>Feb</v>
      </c>
    </row>
    <row r="406" spans="1:29" x14ac:dyDescent="0.35">
      <c r="A406" t="s">
        <v>448</v>
      </c>
      <c r="B406" s="1">
        <v>46054</v>
      </c>
      <c r="C406" s="2">
        <v>0.4826388888888889</v>
      </c>
      <c r="D406" t="s">
        <v>25</v>
      </c>
      <c r="E406" t="s">
        <v>26</v>
      </c>
      <c r="F406" t="s">
        <v>45</v>
      </c>
      <c r="G406" t="s">
        <v>406</v>
      </c>
      <c r="H406" t="s">
        <v>29</v>
      </c>
      <c r="I406" t="s">
        <v>36</v>
      </c>
      <c r="J406">
        <v>6</v>
      </c>
      <c r="K406">
        <v>40</v>
      </c>
      <c r="L406">
        <v>1</v>
      </c>
      <c r="M406">
        <v>68</v>
      </c>
      <c r="N406">
        <v>205</v>
      </c>
      <c r="O406">
        <v>0</v>
      </c>
      <c r="P406">
        <v>14014</v>
      </c>
      <c r="Q406">
        <v>1.0900000000000001</v>
      </c>
      <c r="R406">
        <v>15333</v>
      </c>
      <c r="S406">
        <v>1036</v>
      </c>
      <c r="T406">
        <v>144</v>
      </c>
      <c r="U406">
        <v>225</v>
      </c>
      <c r="V406">
        <v>26</v>
      </c>
      <c r="W406">
        <v>450</v>
      </c>
      <c r="X406">
        <v>1</v>
      </c>
      <c r="Y406">
        <f>SUM(social_media_performance_[[#This Row],[Likes]:[Link_Clicks]])</f>
        <v>1881</v>
      </c>
      <c r="Z406" t="str">
        <f>IF(social_media_performance_[[#This Row],[Engagement]]&gt;AVERAGE(Y:Y)*5,"Viral","Normal")</f>
        <v>Normal</v>
      </c>
      <c r="AA406">
        <f t="shared" si="18"/>
        <v>2026</v>
      </c>
      <c r="AB406">
        <f t="shared" si="19"/>
        <v>2</v>
      </c>
      <c r="AC406" t="str">
        <f t="shared" si="20"/>
        <v>Feb</v>
      </c>
    </row>
    <row r="407" spans="1:29" x14ac:dyDescent="0.35">
      <c r="A407" t="s">
        <v>449</v>
      </c>
      <c r="B407" s="1">
        <v>46054</v>
      </c>
      <c r="C407" s="2">
        <v>0.5</v>
      </c>
      <c r="D407" t="s">
        <v>25</v>
      </c>
      <c r="E407" t="s">
        <v>26</v>
      </c>
      <c r="F407" t="s">
        <v>33</v>
      </c>
      <c r="G407" t="s">
        <v>406</v>
      </c>
      <c r="H407" t="s">
        <v>36</v>
      </c>
      <c r="I407" t="s">
        <v>36</v>
      </c>
      <c r="J407">
        <v>4</v>
      </c>
      <c r="K407">
        <v>0</v>
      </c>
      <c r="L407">
        <v>5</v>
      </c>
      <c r="M407">
        <v>122</v>
      </c>
      <c r="N407">
        <v>205</v>
      </c>
      <c r="O407">
        <v>301</v>
      </c>
      <c r="P407">
        <v>59902</v>
      </c>
      <c r="Q407">
        <v>1.74</v>
      </c>
      <c r="R407">
        <v>104515</v>
      </c>
      <c r="S407">
        <v>699</v>
      </c>
      <c r="T407">
        <v>104</v>
      </c>
      <c r="U407">
        <v>180</v>
      </c>
      <c r="V407">
        <v>23</v>
      </c>
      <c r="W407">
        <v>2048</v>
      </c>
      <c r="X407">
        <v>10</v>
      </c>
      <c r="Y407">
        <f>SUM(social_media_performance_[[#This Row],[Likes]:[Link_Clicks]])</f>
        <v>3054</v>
      </c>
      <c r="Z407" t="str">
        <f>IF(social_media_performance_[[#This Row],[Engagement]]&gt;AVERAGE(Y:Y)*5,"Viral","Normal")</f>
        <v>Normal</v>
      </c>
      <c r="AA407">
        <f t="shared" si="18"/>
        <v>2026</v>
      </c>
      <c r="AB407">
        <f t="shared" si="19"/>
        <v>2</v>
      </c>
      <c r="AC407" t="str">
        <f t="shared" si="20"/>
        <v>Feb</v>
      </c>
    </row>
    <row r="408" spans="1:29" x14ac:dyDescent="0.35">
      <c r="A408" t="s">
        <v>450</v>
      </c>
      <c r="B408" s="1">
        <v>46054</v>
      </c>
      <c r="C408" s="2">
        <v>0.73472222222222228</v>
      </c>
      <c r="D408" t="s">
        <v>38</v>
      </c>
      <c r="E408" t="s">
        <v>39</v>
      </c>
      <c r="F408" t="s">
        <v>27</v>
      </c>
      <c r="G408" t="s">
        <v>406</v>
      </c>
      <c r="H408" t="s">
        <v>36</v>
      </c>
      <c r="I408" t="s">
        <v>29</v>
      </c>
      <c r="J408">
        <v>4</v>
      </c>
      <c r="K408">
        <v>0</v>
      </c>
      <c r="L408">
        <v>1</v>
      </c>
      <c r="M408">
        <v>163</v>
      </c>
      <c r="N408">
        <v>106</v>
      </c>
      <c r="O408">
        <v>285</v>
      </c>
      <c r="P408">
        <v>14613</v>
      </c>
      <c r="Q408">
        <v>1.49</v>
      </c>
      <c r="R408">
        <v>21785</v>
      </c>
      <c r="S408">
        <v>445</v>
      </c>
      <c r="T408">
        <v>155</v>
      </c>
      <c r="U408">
        <v>252</v>
      </c>
      <c r="V408">
        <v>0</v>
      </c>
      <c r="W408">
        <v>0</v>
      </c>
      <c r="X408">
        <v>7</v>
      </c>
      <c r="Y408">
        <f>SUM(social_media_performance_[[#This Row],[Likes]:[Link_Clicks]])</f>
        <v>852</v>
      </c>
      <c r="Z408" t="str">
        <f>IF(social_media_performance_[[#This Row],[Engagement]]&gt;AVERAGE(Y:Y)*5,"Viral","Normal")</f>
        <v>Normal</v>
      </c>
      <c r="AA408">
        <f t="shared" si="18"/>
        <v>2026</v>
      </c>
      <c r="AB408">
        <f t="shared" si="19"/>
        <v>2</v>
      </c>
      <c r="AC408" t="str">
        <f t="shared" si="20"/>
        <v>Feb</v>
      </c>
    </row>
    <row r="409" spans="1:29" x14ac:dyDescent="0.35">
      <c r="A409" t="s">
        <v>451</v>
      </c>
      <c r="B409" s="1">
        <v>46054</v>
      </c>
      <c r="C409" s="2">
        <v>0.78819444444444442</v>
      </c>
      <c r="D409" t="s">
        <v>38</v>
      </c>
      <c r="E409" t="s">
        <v>39</v>
      </c>
      <c r="F409" t="s">
        <v>33</v>
      </c>
      <c r="G409" t="s">
        <v>406</v>
      </c>
      <c r="H409" t="s">
        <v>29</v>
      </c>
      <c r="I409" t="s">
        <v>36</v>
      </c>
      <c r="J409">
        <v>4</v>
      </c>
      <c r="K409">
        <v>0</v>
      </c>
      <c r="L409">
        <v>8</v>
      </c>
      <c r="M409">
        <v>127</v>
      </c>
      <c r="N409">
        <v>126</v>
      </c>
      <c r="O409">
        <v>0</v>
      </c>
      <c r="P409">
        <v>6772</v>
      </c>
      <c r="Q409">
        <v>1.19</v>
      </c>
      <c r="R409">
        <v>8049</v>
      </c>
      <c r="S409">
        <v>78</v>
      </c>
      <c r="T409">
        <v>27</v>
      </c>
      <c r="U409">
        <v>37</v>
      </c>
      <c r="V409">
        <v>0</v>
      </c>
      <c r="W409">
        <v>276</v>
      </c>
      <c r="X409">
        <v>5</v>
      </c>
      <c r="Y409">
        <f>SUM(social_media_performance_[[#This Row],[Likes]:[Link_Clicks]])</f>
        <v>418</v>
      </c>
      <c r="Z409" t="str">
        <f>IF(social_media_performance_[[#This Row],[Engagement]]&gt;AVERAGE(Y:Y)*5,"Viral","Normal")</f>
        <v>Normal</v>
      </c>
      <c r="AA409">
        <f t="shared" si="18"/>
        <v>2026</v>
      </c>
      <c r="AB409">
        <f t="shared" si="19"/>
        <v>2</v>
      </c>
      <c r="AC409" t="str">
        <f t="shared" si="20"/>
        <v>Feb</v>
      </c>
    </row>
    <row r="410" spans="1:29" x14ac:dyDescent="0.35">
      <c r="A410" t="s">
        <v>452</v>
      </c>
      <c r="B410" s="1">
        <v>46055</v>
      </c>
      <c r="C410" s="2">
        <v>0.4284722222222222</v>
      </c>
      <c r="D410" t="s">
        <v>31</v>
      </c>
      <c r="E410" t="s">
        <v>39</v>
      </c>
      <c r="F410" t="s">
        <v>42</v>
      </c>
      <c r="G410" t="s">
        <v>406</v>
      </c>
      <c r="H410" t="s">
        <v>29</v>
      </c>
      <c r="I410" t="s">
        <v>29</v>
      </c>
      <c r="J410">
        <v>1</v>
      </c>
      <c r="K410">
        <v>0</v>
      </c>
      <c r="L410">
        <v>1</v>
      </c>
      <c r="M410">
        <v>294</v>
      </c>
      <c r="N410">
        <v>44</v>
      </c>
      <c r="O410">
        <v>0</v>
      </c>
      <c r="P410">
        <v>1915</v>
      </c>
      <c r="Q410">
        <v>1.22</v>
      </c>
      <c r="R410">
        <v>2342</v>
      </c>
      <c r="S410">
        <v>39</v>
      </c>
      <c r="T410">
        <v>15</v>
      </c>
      <c r="U410">
        <v>19</v>
      </c>
      <c r="V410">
        <v>0</v>
      </c>
      <c r="W410">
        <v>0</v>
      </c>
      <c r="X410">
        <v>7</v>
      </c>
      <c r="Y410">
        <f>SUM(social_media_performance_[[#This Row],[Likes]:[Link_Clicks]])</f>
        <v>73</v>
      </c>
      <c r="Z410" t="str">
        <f>IF(social_media_performance_[[#This Row],[Engagement]]&gt;AVERAGE(Y:Y)*5,"Viral","Normal")</f>
        <v>Normal</v>
      </c>
      <c r="AA410">
        <f t="shared" si="18"/>
        <v>2026</v>
      </c>
      <c r="AB410">
        <f t="shared" si="19"/>
        <v>2</v>
      </c>
      <c r="AC410" t="str">
        <f t="shared" si="20"/>
        <v>Feb</v>
      </c>
    </row>
    <row r="411" spans="1:29" x14ac:dyDescent="0.35">
      <c r="A411" t="s">
        <v>453</v>
      </c>
      <c r="B411" s="1">
        <v>46055</v>
      </c>
      <c r="C411" s="2">
        <v>0.46666666666666667</v>
      </c>
      <c r="D411" t="s">
        <v>25</v>
      </c>
      <c r="E411" t="s">
        <v>32</v>
      </c>
      <c r="F411" t="s">
        <v>45</v>
      </c>
      <c r="G411" t="s">
        <v>406</v>
      </c>
      <c r="H411" t="s">
        <v>36</v>
      </c>
      <c r="I411" t="s">
        <v>29</v>
      </c>
      <c r="J411">
        <v>11</v>
      </c>
      <c r="K411">
        <v>77</v>
      </c>
      <c r="L411">
        <v>1</v>
      </c>
      <c r="M411">
        <v>184</v>
      </c>
      <c r="N411">
        <v>184</v>
      </c>
      <c r="O411">
        <v>364</v>
      </c>
      <c r="P411">
        <v>126135</v>
      </c>
      <c r="Q411">
        <v>1.72</v>
      </c>
      <c r="R411">
        <v>216697</v>
      </c>
      <c r="S411">
        <v>4516</v>
      </c>
      <c r="T411">
        <v>912</v>
      </c>
      <c r="U411">
        <v>1111</v>
      </c>
      <c r="V411">
        <v>533</v>
      </c>
      <c r="W411">
        <v>0</v>
      </c>
      <c r="X411">
        <v>75</v>
      </c>
      <c r="Y411">
        <f>SUM(social_media_performance_[[#This Row],[Likes]:[Link_Clicks]])</f>
        <v>7072</v>
      </c>
      <c r="Z411" t="str">
        <f>IF(social_media_performance_[[#This Row],[Engagement]]&gt;AVERAGE(Y:Y)*5,"Viral","Normal")</f>
        <v>Normal</v>
      </c>
      <c r="AA411">
        <f t="shared" si="18"/>
        <v>2026</v>
      </c>
      <c r="AB411">
        <f t="shared" si="19"/>
        <v>2</v>
      </c>
      <c r="AC411" t="str">
        <f t="shared" si="20"/>
        <v>Feb</v>
      </c>
    </row>
    <row r="412" spans="1:29" x14ac:dyDescent="0.35">
      <c r="A412" t="s">
        <v>454</v>
      </c>
      <c r="B412" s="1">
        <v>46055</v>
      </c>
      <c r="C412" s="2">
        <v>0.57708333333333328</v>
      </c>
      <c r="D412" t="s">
        <v>25</v>
      </c>
      <c r="E412" t="s">
        <v>48</v>
      </c>
      <c r="F412" t="s">
        <v>42</v>
      </c>
      <c r="G412" t="s">
        <v>406</v>
      </c>
      <c r="H412" t="s">
        <v>29</v>
      </c>
      <c r="I412" t="s">
        <v>29</v>
      </c>
      <c r="J412">
        <v>3</v>
      </c>
      <c r="K412">
        <v>0</v>
      </c>
      <c r="L412">
        <v>1</v>
      </c>
      <c r="M412">
        <v>485</v>
      </c>
      <c r="N412">
        <v>55</v>
      </c>
      <c r="O412">
        <v>0</v>
      </c>
      <c r="P412">
        <v>5010</v>
      </c>
      <c r="Q412">
        <v>1</v>
      </c>
      <c r="R412">
        <v>5010</v>
      </c>
      <c r="S412">
        <v>65</v>
      </c>
      <c r="T412">
        <v>17</v>
      </c>
      <c r="U412">
        <v>20</v>
      </c>
      <c r="V412">
        <v>4</v>
      </c>
      <c r="W412">
        <v>0</v>
      </c>
      <c r="X412">
        <v>2</v>
      </c>
      <c r="Y412">
        <f>SUM(social_media_performance_[[#This Row],[Likes]:[Link_Clicks]])</f>
        <v>106</v>
      </c>
      <c r="Z412" t="str">
        <f>IF(social_media_performance_[[#This Row],[Engagement]]&gt;AVERAGE(Y:Y)*5,"Viral","Normal")</f>
        <v>Normal</v>
      </c>
      <c r="AA412">
        <f t="shared" si="18"/>
        <v>2026</v>
      </c>
      <c r="AB412">
        <f t="shared" si="19"/>
        <v>2</v>
      </c>
      <c r="AC412" t="str">
        <f t="shared" si="20"/>
        <v>Feb</v>
      </c>
    </row>
    <row r="413" spans="1:29" x14ac:dyDescent="0.35">
      <c r="A413" t="s">
        <v>455</v>
      </c>
      <c r="B413" s="1">
        <v>46056</v>
      </c>
      <c r="C413" s="2">
        <v>0.30277777777777776</v>
      </c>
      <c r="D413" t="s">
        <v>31</v>
      </c>
      <c r="E413" t="s">
        <v>32</v>
      </c>
      <c r="F413" t="s">
        <v>45</v>
      </c>
      <c r="G413" t="s">
        <v>406</v>
      </c>
      <c r="H413" t="s">
        <v>29</v>
      </c>
      <c r="I413" t="s">
        <v>36</v>
      </c>
      <c r="J413">
        <v>14</v>
      </c>
      <c r="K413">
        <v>41</v>
      </c>
      <c r="L413">
        <v>1</v>
      </c>
      <c r="M413">
        <v>137</v>
      </c>
      <c r="N413">
        <v>193</v>
      </c>
      <c r="O413">
        <v>0</v>
      </c>
      <c r="P413">
        <v>10128</v>
      </c>
      <c r="Q413">
        <v>1.08</v>
      </c>
      <c r="R413">
        <v>10919</v>
      </c>
      <c r="S413">
        <v>287</v>
      </c>
      <c r="T413">
        <v>49</v>
      </c>
      <c r="U413">
        <v>74</v>
      </c>
      <c r="V413">
        <v>30</v>
      </c>
      <c r="W413">
        <v>294</v>
      </c>
      <c r="X413">
        <v>3</v>
      </c>
      <c r="Y413">
        <f>SUM(social_media_performance_[[#This Row],[Likes]:[Link_Clicks]])</f>
        <v>734</v>
      </c>
      <c r="Z413" t="str">
        <f>IF(social_media_performance_[[#This Row],[Engagement]]&gt;AVERAGE(Y:Y)*5,"Viral","Normal")</f>
        <v>Normal</v>
      </c>
      <c r="AA413">
        <f t="shared" si="18"/>
        <v>2026</v>
      </c>
      <c r="AB413">
        <f t="shared" si="19"/>
        <v>2</v>
      </c>
      <c r="AC413" t="str">
        <f t="shared" si="20"/>
        <v>Feb</v>
      </c>
    </row>
    <row r="414" spans="1:29" x14ac:dyDescent="0.35">
      <c r="A414" t="s">
        <v>456</v>
      </c>
      <c r="B414" s="1">
        <v>46056</v>
      </c>
      <c r="C414" s="2">
        <v>0.92847222222222225</v>
      </c>
      <c r="D414" t="s">
        <v>35</v>
      </c>
      <c r="E414" t="s">
        <v>39</v>
      </c>
      <c r="F414" t="s">
        <v>27</v>
      </c>
      <c r="G414" t="s">
        <v>406</v>
      </c>
      <c r="H414" t="s">
        <v>36</v>
      </c>
      <c r="I414" t="s">
        <v>36</v>
      </c>
      <c r="J414">
        <v>1</v>
      </c>
      <c r="K414">
        <v>0</v>
      </c>
      <c r="L414">
        <v>1</v>
      </c>
      <c r="M414">
        <v>205</v>
      </c>
      <c r="N414">
        <v>97</v>
      </c>
      <c r="O414">
        <v>140</v>
      </c>
      <c r="P414">
        <v>19820</v>
      </c>
      <c r="Q414">
        <v>1.48</v>
      </c>
      <c r="R414">
        <v>29385</v>
      </c>
      <c r="S414">
        <v>515</v>
      </c>
      <c r="T414">
        <v>194</v>
      </c>
      <c r="U414">
        <v>201</v>
      </c>
      <c r="V414">
        <v>0</v>
      </c>
      <c r="W414">
        <v>582</v>
      </c>
      <c r="X414">
        <v>7</v>
      </c>
      <c r="Y414">
        <f>SUM(social_media_performance_[[#This Row],[Likes]:[Link_Clicks]])</f>
        <v>1492</v>
      </c>
      <c r="Z414" t="str">
        <f>IF(social_media_performance_[[#This Row],[Engagement]]&gt;AVERAGE(Y:Y)*5,"Viral","Normal")</f>
        <v>Normal</v>
      </c>
      <c r="AA414">
        <f t="shared" si="18"/>
        <v>2026</v>
      </c>
      <c r="AB414">
        <f t="shared" si="19"/>
        <v>2</v>
      </c>
      <c r="AC414" t="str">
        <f t="shared" si="20"/>
        <v>Feb</v>
      </c>
    </row>
    <row r="415" spans="1:29" x14ac:dyDescent="0.35">
      <c r="A415" t="s">
        <v>457</v>
      </c>
      <c r="B415" s="1">
        <v>46057</v>
      </c>
      <c r="C415" s="2">
        <v>0.50138888888888888</v>
      </c>
      <c r="D415" t="s">
        <v>25</v>
      </c>
      <c r="E415" t="s">
        <v>26</v>
      </c>
      <c r="F415" t="s">
        <v>45</v>
      </c>
      <c r="G415" t="s">
        <v>406</v>
      </c>
      <c r="H415" t="s">
        <v>29</v>
      </c>
      <c r="I415" t="s">
        <v>29</v>
      </c>
      <c r="J415">
        <v>4</v>
      </c>
      <c r="K415">
        <v>54</v>
      </c>
      <c r="L415">
        <v>1</v>
      </c>
      <c r="M415">
        <v>103</v>
      </c>
      <c r="N415">
        <v>352</v>
      </c>
      <c r="O415">
        <v>0</v>
      </c>
      <c r="P415">
        <v>7341</v>
      </c>
      <c r="Q415">
        <v>1.24</v>
      </c>
      <c r="R415">
        <v>9138</v>
      </c>
      <c r="S415">
        <v>487</v>
      </c>
      <c r="T415">
        <v>70</v>
      </c>
      <c r="U415">
        <v>119</v>
      </c>
      <c r="V415">
        <v>14</v>
      </c>
      <c r="W415">
        <v>0</v>
      </c>
      <c r="X415">
        <v>35</v>
      </c>
      <c r="Y415">
        <f>SUM(social_media_performance_[[#This Row],[Likes]:[Link_Clicks]])</f>
        <v>690</v>
      </c>
      <c r="Z415" t="str">
        <f>IF(social_media_performance_[[#This Row],[Engagement]]&gt;AVERAGE(Y:Y)*5,"Viral","Normal")</f>
        <v>Normal</v>
      </c>
      <c r="AA415">
        <f t="shared" si="18"/>
        <v>2026</v>
      </c>
      <c r="AB415">
        <f t="shared" si="19"/>
        <v>2</v>
      </c>
      <c r="AC415" t="str">
        <f t="shared" si="20"/>
        <v>Feb</v>
      </c>
    </row>
    <row r="416" spans="1:29" x14ac:dyDescent="0.35">
      <c r="A416" t="s">
        <v>458</v>
      </c>
      <c r="B416" s="1">
        <v>46057</v>
      </c>
      <c r="C416" s="2">
        <v>0.56180555555555556</v>
      </c>
      <c r="D416" t="s">
        <v>25</v>
      </c>
      <c r="E416" t="s">
        <v>26</v>
      </c>
      <c r="F416" t="s">
        <v>45</v>
      </c>
      <c r="G416" t="s">
        <v>406</v>
      </c>
      <c r="H416" t="s">
        <v>36</v>
      </c>
      <c r="I416" t="s">
        <v>29</v>
      </c>
      <c r="J416">
        <v>4</v>
      </c>
      <c r="K416">
        <v>33</v>
      </c>
      <c r="L416">
        <v>1</v>
      </c>
      <c r="M416">
        <v>139</v>
      </c>
      <c r="N416">
        <v>180</v>
      </c>
      <c r="O416">
        <v>389</v>
      </c>
      <c r="P416">
        <v>64132</v>
      </c>
      <c r="Q416">
        <v>2</v>
      </c>
      <c r="R416">
        <v>128559</v>
      </c>
      <c r="S416">
        <v>11492</v>
      </c>
      <c r="T416">
        <v>1414</v>
      </c>
      <c r="U416">
        <v>2748</v>
      </c>
      <c r="V416">
        <v>320</v>
      </c>
      <c r="W416">
        <v>0</v>
      </c>
      <c r="X416">
        <v>32</v>
      </c>
      <c r="Y416">
        <f>SUM(social_media_performance_[[#This Row],[Likes]:[Link_Clicks]])</f>
        <v>15974</v>
      </c>
      <c r="Z416" t="str">
        <f>IF(social_media_performance_[[#This Row],[Engagement]]&gt;AVERAGE(Y:Y)*5,"Viral","Normal")</f>
        <v>Viral</v>
      </c>
      <c r="AA416">
        <f t="shared" si="18"/>
        <v>2026</v>
      </c>
      <c r="AB416">
        <f t="shared" si="19"/>
        <v>2</v>
      </c>
      <c r="AC416" t="str">
        <f t="shared" si="20"/>
        <v>Feb</v>
      </c>
    </row>
    <row r="417" spans="1:29" x14ac:dyDescent="0.35">
      <c r="A417" t="s">
        <v>459</v>
      </c>
      <c r="B417" s="1">
        <v>46057</v>
      </c>
      <c r="C417" s="2">
        <v>0.73402777777777772</v>
      </c>
      <c r="D417" t="s">
        <v>38</v>
      </c>
      <c r="E417" t="s">
        <v>32</v>
      </c>
      <c r="F417" t="s">
        <v>33</v>
      </c>
      <c r="G417" t="s">
        <v>406</v>
      </c>
      <c r="H417" t="s">
        <v>29</v>
      </c>
      <c r="I417" t="s">
        <v>36</v>
      </c>
      <c r="J417">
        <v>7</v>
      </c>
      <c r="K417">
        <v>0</v>
      </c>
      <c r="L417">
        <v>10</v>
      </c>
      <c r="M417">
        <v>116</v>
      </c>
      <c r="N417">
        <v>250</v>
      </c>
      <c r="O417">
        <v>0</v>
      </c>
      <c r="P417">
        <v>14153</v>
      </c>
      <c r="Q417">
        <v>1</v>
      </c>
      <c r="R417">
        <v>14153</v>
      </c>
      <c r="S417">
        <v>632</v>
      </c>
      <c r="T417">
        <v>123</v>
      </c>
      <c r="U417">
        <v>150</v>
      </c>
      <c r="V417">
        <v>79</v>
      </c>
      <c r="W417">
        <v>286</v>
      </c>
      <c r="X417">
        <v>22</v>
      </c>
      <c r="Y417">
        <f>SUM(social_media_performance_[[#This Row],[Likes]:[Link_Clicks]])</f>
        <v>1270</v>
      </c>
      <c r="Z417" t="str">
        <f>IF(social_media_performance_[[#This Row],[Engagement]]&gt;AVERAGE(Y:Y)*5,"Viral","Normal")</f>
        <v>Normal</v>
      </c>
      <c r="AA417">
        <f t="shared" si="18"/>
        <v>2026</v>
      </c>
      <c r="AB417">
        <f t="shared" si="19"/>
        <v>2</v>
      </c>
      <c r="AC417" t="str">
        <f t="shared" si="20"/>
        <v>Feb</v>
      </c>
    </row>
    <row r="418" spans="1:29" x14ac:dyDescent="0.35">
      <c r="A418" t="s">
        <v>460</v>
      </c>
      <c r="B418" s="1">
        <v>46061</v>
      </c>
      <c r="C418" s="2">
        <v>0.52916666666666667</v>
      </c>
      <c r="D418" t="s">
        <v>25</v>
      </c>
      <c r="E418" t="s">
        <v>26</v>
      </c>
      <c r="F418" t="s">
        <v>45</v>
      </c>
      <c r="G418" t="s">
        <v>406</v>
      </c>
      <c r="H418" t="s">
        <v>36</v>
      </c>
      <c r="I418" t="s">
        <v>29</v>
      </c>
      <c r="J418">
        <v>7</v>
      </c>
      <c r="K418">
        <v>26</v>
      </c>
      <c r="L418">
        <v>1</v>
      </c>
      <c r="M418">
        <v>159</v>
      </c>
      <c r="N418">
        <v>245</v>
      </c>
      <c r="O418">
        <v>199</v>
      </c>
      <c r="P418">
        <v>886</v>
      </c>
      <c r="Q418">
        <v>1.57</v>
      </c>
      <c r="R418">
        <v>1389</v>
      </c>
      <c r="S418">
        <v>125</v>
      </c>
      <c r="T418">
        <v>18</v>
      </c>
      <c r="U418">
        <v>31</v>
      </c>
      <c r="V418">
        <v>3</v>
      </c>
      <c r="W418">
        <v>0</v>
      </c>
      <c r="X418">
        <v>40</v>
      </c>
      <c r="Y418">
        <f>SUM(social_media_performance_[[#This Row],[Likes]:[Link_Clicks]])</f>
        <v>177</v>
      </c>
      <c r="Z418" t="str">
        <f>IF(social_media_performance_[[#This Row],[Engagement]]&gt;AVERAGE(Y:Y)*5,"Viral","Normal")</f>
        <v>Normal</v>
      </c>
      <c r="AA418">
        <f t="shared" si="18"/>
        <v>2026</v>
      </c>
      <c r="AB418">
        <f t="shared" si="19"/>
        <v>2</v>
      </c>
      <c r="AC418" t="str">
        <f t="shared" si="20"/>
        <v>Feb</v>
      </c>
    </row>
    <row r="419" spans="1:29" x14ac:dyDescent="0.35">
      <c r="A419" t="s">
        <v>461</v>
      </c>
      <c r="B419" s="1">
        <v>46062</v>
      </c>
      <c r="C419" s="2">
        <v>0.36041666666666666</v>
      </c>
      <c r="D419" t="s">
        <v>31</v>
      </c>
      <c r="E419" t="s">
        <v>26</v>
      </c>
      <c r="F419" t="s">
        <v>33</v>
      </c>
      <c r="G419" t="s">
        <v>406</v>
      </c>
      <c r="H419" t="s">
        <v>29</v>
      </c>
      <c r="I419" t="s">
        <v>36</v>
      </c>
      <c r="J419">
        <v>5</v>
      </c>
      <c r="K419">
        <v>0</v>
      </c>
      <c r="L419">
        <v>9</v>
      </c>
      <c r="M419">
        <v>183</v>
      </c>
      <c r="N419">
        <v>258</v>
      </c>
      <c r="O419">
        <v>0</v>
      </c>
      <c r="P419">
        <v>297</v>
      </c>
      <c r="Q419">
        <v>1.1399999999999999</v>
      </c>
      <c r="R419">
        <v>337</v>
      </c>
      <c r="S419">
        <v>7</v>
      </c>
      <c r="T419">
        <v>1</v>
      </c>
      <c r="U419">
        <v>1</v>
      </c>
      <c r="V419">
        <v>0</v>
      </c>
      <c r="W419">
        <v>7</v>
      </c>
      <c r="X419">
        <v>40</v>
      </c>
      <c r="Y419">
        <f>SUM(social_media_performance_[[#This Row],[Likes]:[Link_Clicks]])</f>
        <v>16</v>
      </c>
      <c r="Z419" t="str">
        <f>IF(social_media_performance_[[#This Row],[Engagement]]&gt;AVERAGE(Y:Y)*5,"Viral","Normal")</f>
        <v>Normal</v>
      </c>
      <c r="AA419">
        <f t="shared" si="18"/>
        <v>2026</v>
      </c>
      <c r="AB419">
        <f t="shared" si="19"/>
        <v>2</v>
      </c>
      <c r="AC419" t="str">
        <f t="shared" si="20"/>
        <v>Feb</v>
      </c>
    </row>
    <row r="420" spans="1:29" x14ac:dyDescent="0.35">
      <c r="A420" t="s">
        <v>462</v>
      </c>
      <c r="B420" s="1">
        <v>46062</v>
      </c>
      <c r="C420" s="2">
        <v>0.65833333333333333</v>
      </c>
      <c r="D420" t="s">
        <v>38</v>
      </c>
      <c r="E420" t="s">
        <v>39</v>
      </c>
      <c r="F420" t="s">
        <v>45</v>
      </c>
      <c r="G420" t="s">
        <v>406</v>
      </c>
      <c r="H420" t="s">
        <v>29</v>
      </c>
      <c r="I420" t="s">
        <v>36</v>
      </c>
      <c r="J420">
        <v>1</v>
      </c>
      <c r="K420">
        <v>104</v>
      </c>
      <c r="L420">
        <v>1</v>
      </c>
      <c r="M420">
        <v>127</v>
      </c>
      <c r="N420">
        <v>109</v>
      </c>
      <c r="O420">
        <v>0</v>
      </c>
      <c r="P420">
        <v>6932</v>
      </c>
      <c r="Q420">
        <v>1.21</v>
      </c>
      <c r="R420">
        <v>8365</v>
      </c>
      <c r="S420">
        <v>126</v>
      </c>
      <c r="T420">
        <v>51</v>
      </c>
      <c r="U420">
        <v>50</v>
      </c>
      <c r="V420">
        <v>0</v>
      </c>
      <c r="W420">
        <v>166</v>
      </c>
      <c r="X420">
        <v>10</v>
      </c>
      <c r="Y420">
        <f>SUM(social_media_performance_[[#This Row],[Likes]:[Link_Clicks]])</f>
        <v>393</v>
      </c>
      <c r="Z420" t="str">
        <f>IF(social_media_performance_[[#This Row],[Engagement]]&gt;AVERAGE(Y:Y)*5,"Viral","Normal")</f>
        <v>Normal</v>
      </c>
      <c r="AA420">
        <f t="shared" si="18"/>
        <v>2026</v>
      </c>
      <c r="AB420">
        <f t="shared" si="19"/>
        <v>2</v>
      </c>
      <c r="AC420" t="str">
        <f t="shared" si="20"/>
        <v>Feb</v>
      </c>
    </row>
    <row r="421" spans="1:29" x14ac:dyDescent="0.35">
      <c r="A421" t="s">
        <v>463</v>
      </c>
      <c r="B421" s="1">
        <v>46062</v>
      </c>
      <c r="C421" s="2">
        <v>0.93055555555555558</v>
      </c>
      <c r="D421" t="s">
        <v>35</v>
      </c>
      <c r="E421" t="s">
        <v>39</v>
      </c>
      <c r="F421" t="s">
        <v>42</v>
      </c>
      <c r="G421" t="s">
        <v>406</v>
      </c>
      <c r="H421" t="s">
        <v>29</v>
      </c>
      <c r="I421" t="s">
        <v>29</v>
      </c>
      <c r="J421">
        <v>1</v>
      </c>
      <c r="K421">
        <v>0</v>
      </c>
      <c r="L421">
        <v>1</v>
      </c>
      <c r="M421">
        <v>270</v>
      </c>
      <c r="N421">
        <v>89</v>
      </c>
      <c r="O421">
        <v>0</v>
      </c>
      <c r="P421">
        <v>4182</v>
      </c>
      <c r="Q421">
        <v>1</v>
      </c>
      <c r="R421">
        <v>4182</v>
      </c>
      <c r="S421">
        <v>75</v>
      </c>
      <c r="T421">
        <v>24</v>
      </c>
      <c r="U421">
        <v>36</v>
      </c>
      <c r="V421">
        <v>0</v>
      </c>
      <c r="W421">
        <v>0</v>
      </c>
      <c r="X421">
        <v>5</v>
      </c>
      <c r="Y421">
        <f>SUM(social_media_performance_[[#This Row],[Likes]:[Link_Clicks]])</f>
        <v>135</v>
      </c>
      <c r="Z421" t="str">
        <f>IF(social_media_performance_[[#This Row],[Engagement]]&gt;AVERAGE(Y:Y)*5,"Viral","Normal")</f>
        <v>Normal</v>
      </c>
      <c r="AA421">
        <f t="shared" si="18"/>
        <v>2026</v>
      </c>
      <c r="AB421">
        <f t="shared" si="19"/>
        <v>2</v>
      </c>
      <c r="AC421" t="str">
        <f t="shared" si="20"/>
        <v>Feb</v>
      </c>
    </row>
    <row r="422" spans="1:29" x14ac:dyDescent="0.35">
      <c r="A422" t="s">
        <v>464</v>
      </c>
      <c r="B422" s="1">
        <v>46063</v>
      </c>
      <c r="C422" s="2">
        <v>0.26458333333333334</v>
      </c>
      <c r="D422" t="s">
        <v>31</v>
      </c>
      <c r="E422" t="s">
        <v>48</v>
      </c>
      <c r="F422" t="s">
        <v>45</v>
      </c>
      <c r="G422" t="s">
        <v>406</v>
      </c>
      <c r="H422" t="s">
        <v>36</v>
      </c>
      <c r="I422" t="s">
        <v>29</v>
      </c>
      <c r="J422">
        <v>3</v>
      </c>
      <c r="K422">
        <v>164</v>
      </c>
      <c r="L422">
        <v>1</v>
      </c>
      <c r="M422">
        <v>161</v>
      </c>
      <c r="N422">
        <v>101</v>
      </c>
      <c r="O422">
        <v>293</v>
      </c>
      <c r="P422">
        <v>19156</v>
      </c>
      <c r="Q422">
        <v>1.73</v>
      </c>
      <c r="R422">
        <v>33218</v>
      </c>
      <c r="S422">
        <v>478</v>
      </c>
      <c r="T422">
        <v>125</v>
      </c>
      <c r="U422">
        <v>149</v>
      </c>
      <c r="V422">
        <v>38</v>
      </c>
      <c r="W422">
        <v>0</v>
      </c>
      <c r="X422">
        <v>5</v>
      </c>
      <c r="Y422">
        <f>SUM(social_media_performance_[[#This Row],[Likes]:[Link_Clicks]])</f>
        <v>790</v>
      </c>
      <c r="Z422" t="str">
        <f>IF(social_media_performance_[[#This Row],[Engagement]]&gt;AVERAGE(Y:Y)*5,"Viral","Normal")</f>
        <v>Normal</v>
      </c>
      <c r="AA422">
        <f t="shared" si="18"/>
        <v>2026</v>
      </c>
      <c r="AB422">
        <f t="shared" si="19"/>
        <v>2</v>
      </c>
      <c r="AC422" t="str">
        <f t="shared" si="20"/>
        <v>Feb</v>
      </c>
    </row>
    <row r="423" spans="1:29" x14ac:dyDescent="0.35">
      <c r="A423" t="s">
        <v>465</v>
      </c>
      <c r="B423" s="1">
        <v>46063</v>
      </c>
      <c r="C423" s="2">
        <v>0.94374999999999998</v>
      </c>
      <c r="D423" t="s">
        <v>35</v>
      </c>
      <c r="E423" t="s">
        <v>32</v>
      </c>
      <c r="F423" t="s">
        <v>33</v>
      </c>
      <c r="G423" t="s">
        <v>406</v>
      </c>
      <c r="H423" t="s">
        <v>29</v>
      </c>
      <c r="I423" t="s">
        <v>29</v>
      </c>
      <c r="J423">
        <v>10</v>
      </c>
      <c r="K423">
        <v>0</v>
      </c>
      <c r="L423">
        <v>8</v>
      </c>
      <c r="M423">
        <v>226</v>
      </c>
      <c r="N423">
        <v>179</v>
      </c>
      <c r="O423">
        <v>0</v>
      </c>
      <c r="P423">
        <v>9232</v>
      </c>
      <c r="Q423">
        <v>1</v>
      </c>
      <c r="R423">
        <v>9232</v>
      </c>
      <c r="S423">
        <v>408</v>
      </c>
      <c r="T423">
        <v>65</v>
      </c>
      <c r="U423">
        <v>79</v>
      </c>
      <c r="V423">
        <v>47</v>
      </c>
      <c r="W423">
        <v>0</v>
      </c>
      <c r="X423">
        <v>17</v>
      </c>
      <c r="Y423">
        <f>SUM(social_media_performance_[[#This Row],[Likes]:[Link_Clicks]])</f>
        <v>599</v>
      </c>
      <c r="Z423" t="str">
        <f>IF(social_media_performance_[[#This Row],[Engagement]]&gt;AVERAGE(Y:Y)*5,"Viral","Normal")</f>
        <v>Normal</v>
      </c>
      <c r="AA423">
        <f t="shared" si="18"/>
        <v>2026</v>
      </c>
      <c r="AB423">
        <f t="shared" si="19"/>
        <v>2</v>
      </c>
      <c r="AC423" t="str">
        <f t="shared" si="20"/>
        <v>Feb</v>
      </c>
    </row>
    <row r="424" spans="1:29" x14ac:dyDescent="0.35">
      <c r="A424" t="s">
        <v>466</v>
      </c>
      <c r="B424" s="1">
        <v>46064</v>
      </c>
      <c r="C424" s="2">
        <v>0.30833333333333335</v>
      </c>
      <c r="D424" t="s">
        <v>31</v>
      </c>
      <c r="E424" t="s">
        <v>39</v>
      </c>
      <c r="F424" t="s">
        <v>27</v>
      </c>
      <c r="G424" t="s">
        <v>406</v>
      </c>
      <c r="H424" t="s">
        <v>29</v>
      </c>
      <c r="I424" t="s">
        <v>29</v>
      </c>
      <c r="J424">
        <v>1</v>
      </c>
      <c r="K424">
        <v>0</v>
      </c>
      <c r="L424">
        <v>1</v>
      </c>
      <c r="M424">
        <v>249</v>
      </c>
      <c r="N424">
        <v>223</v>
      </c>
      <c r="O424">
        <v>0</v>
      </c>
      <c r="P424">
        <v>4257</v>
      </c>
      <c r="Q424">
        <v>1.1200000000000001</v>
      </c>
      <c r="R424">
        <v>4769</v>
      </c>
      <c r="S424">
        <v>62</v>
      </c>
      <c r="T424">
        <v>21</v>
      </c>
      <c r="U424">
        <v>25</v>
      </c>
      <c r="V424">
        <v>0</v>
      </c>
      <c r="W424">
        <v>0</v>
      </c>
      <c r="X424">
        <v>6</v>
      </c>
      <c r="Y424">
        <f>SUM(social_media_performance_[[#This Row],[Likes]:[Link_Clicks]])</f>
        <v>108</v>
      </c>
      <c r="Z424" t="str">
        <f>IF(social_media_performance_[[#This Row],[Engagement]]&gt;AVERAGE(Y:Y)*5,"Viral","Normal")</f>
        <v>Normal</v>
      </c>
      <c r="AA424">
        <f t="shared" si="18"/>
        <v>2026</v>
      </c>
      <c r="AB424">
        <f t="shared" si="19"/>
        <v>2</v>
      </c>
      <c r="AC424" t="str">
        <f t="shared" si="20"/>
        <v>Feb</v>
      </c>
    </row>
    <row r="425" spans="1:29" x14ac:dyDescent="0.35">
      <c r="A425" t="s">
        <v>467</v>
      </c>
      <c r="B425" s="1">
        <v>46064</v>
      </c>
      <c r="C425" s="2">
        <v>0.78402777777777777</v>
      </c>
      <c r="D425" t="s">
        <v>38</v>
      </c>
      <c r="E425" t="s">
        <v>26</v>
      </c>
      <c r="F425" t="s">
        <v>45</v>
      </c>
      <c r="G425" t="s">
        <v>406</v>
      </c>
      <c r="H425" t="s">
        <v>29</v>
      </c>
      <c r="I425" t="s">
        <v>29</v>
      </c>
      <c r="J425">
        <v>4</v>
      </c>
      <c r="K425">
        <v>45</v>
      </c>
      <c r="L425">
        <v>1</v>
      </c>
      <c r="M425">
        <v>174</v>
      </c>
      <c r="N425">
        <v>138</v>
      </c>
      <c r="O425">
        <v>0</v>
      </c>
      <c r="P425">
        <v>3988</v>
      </c>
      <c r="Q425">
        <v>1</v>
      </c>
      <c r="R425">
        <v>3988</v>
      </c>
      <c r="S425">
        <v>223</v>
      </c>
      <c r="T425">
        <v>36</v>
      </c>
      <c r="U425">
        <v>53</v>
      </c>
      <c r="V425">
        <v>7</v>
      </c>
      <c r="W425">
        <v>0</v>
      </c>
      <c r="X425">
        <v>3</v>
      </c>
      <c r="Y425">
        <f>SUM(social_media_performance_[[#This Row],[Likes]:[Link_Clicks]])</f>
        <v>319</v>
      </c>
      <c r="Z425" t="str">
        <f>IF(social_media_performance_[[#This Row],[Engagement]]&gt;AVERAGE(Y:Y)*5,"Viral","Normal")</f>
        <v>Normal</v>
      </c>
      <c r="AA425">
        <f t="shared" si="18"/>
        <v>2026</v>
      </c>
      <c r="AB425">
        <f t="shared" si="19"/>
        <v>2</v>
      </c>
      <c r="AC425" t="str">
        <f t="shared" si="20"/>
        <v>Feb</v>
      </c>
    </row>
    <row r="426" spans="1:29" x14ac:dyDescent="0.35">
      <c r="A426" t="s">
        <v>468</v>
      </c>
      <c r="B426" s="1">
        <v>46064</v>
      </c>
      <c r="C426" s="2">
        <v>0.85624999999999996</v>
      </c>
      <c r="D426" t="s">
        <v>35</v>
      </c>
      <c r="E426" t="s">
        <v>39</v>
      </c>
      <c r="F426" t="s">
        <v>33</v>
      </c>
      <c r="G426" t="s">
        <v>406</v>
      </c>
      <c r="H426" t="s">
        <v>36</v>
      </c>
      <c r="I426" t="s">
        <v>36</v>
      </c>
      <c r="J426">
        <v>4</v>
      </c>
      <c r="K426">
        <v>0</v>
      </c>
      <c r="L426">
        <v>8</v>
      </c>
      <c r="M426">
        <v>137</v>
      </c>
      <c r="N426">
        <v>204</v>
      </c>
      <c r="O426">
        <v>285</v>
      </c>
      <c r="P426">
        <v>18949</v>
      </c>
      <c r="Q426">
        <v>1.56</v>
      </c>
      <c r="R426">
        <v>29539</v>
      </c>
      <c r="S426">
        <v>257</v>
      </c>
      <c r="T426">
        <v>105</v>
      </c>
      <c r="U426">
        <v>137</v>
      </c>
      <c r="V426">
        <v>0</v>
      </c>
      <c r="W426">
        <v>927</v>
      </c>
      <c r="X426">
        <v>12</v>
      </c>
      <c r="Y426">
        <f>SUM(social_media_performance_[[#This Row],[Likes]:[Link_Clicks]])</f>
        <v>1426</v>
      </c>
      <c r="Z426" t="str">
        <f>IF(social_media_performance_[[#This Row],[Engagement]]&gt;AVERAGE(Y:Y)*5,"Viral","Normal")</f>
        <v>Normal</v>
      </c>
      <c r="AA426">
        <f t="shared" si="18"/>
        <v>2026</v>
      </c>
      <c r="AB426">
        <f t="shared" si="19"/>
        <v>2</v>
      </c>
      <c r="AC426" t="str">
        <f t="shared" si="20"/>
        <v>Feb</v>
      </c>
    </row>
    <row r="427" spans="1:29" x14ac:dyDescent="0.35">
      <c r="A427" t="s">
        <v>469</v>
      </c>
      <c r="B427" s="1">
        <v>46064</v>
      </c>
      <c r="C427" s="2">
        <v>0.86597222222222225</v>
      </c>
      <c r="D427" t="s">
        <v>35</v>
      </c>
      <c r="E427" t="s">
        <v>26</v>
      </c>
      <c r="F427" t="s">
        <v>42</v>
      </c>
      <c r="G427" t="s">
        <v>406</v>
      </c>
      <c r="H427" t="s">
        <v>36</v>
      </c>
      <c r="I427" t="s">
        <v>36</v>
      </c>
      <c r="J427">
        <v>8</v>
      </c>
      <c r="K427">
        <v>0</v>
      </c>
      <c r="L427">
        <v>1</v>
      </c>
      <c r="M427">
        <v>159</v>
      </c>
      <c r="N427">
        <v>116</v>
      </c>
      <c r="O427">
        <v>346</v>
      </c>
      <c r="P427">
        <v>52252</v>
      </c>
      <c r="Q427">
        <v>1.51</v>
      </c>
      <c r="R427">
        <v>79017</v>
      </c>
      <c r="S427">
        <v>249</v>
      </c>
      <c r="T427">
        <v>41</v>
      </c>
      <c r="U427">
        <v>79</v>
      </c>
      <c r="V427">
        <v>8</v>
      </c>
      <c r="W427">
        <v>898</v>
      </c>
      <c r="X427">
        <v>26</v>
      </c>
      <c r="Y427">
        <f>SUM(social_media_performance_[[#This Row],[Likes]:[Link_Clicks]])</f>
        <v>1275</v>
      </c>
      <c r="Z427" t="str">
        <f>IF(social_media_performance_[[#This Row],[Engagement]]&gt;AVERAGE(Y:Y)*5,"Viral","Normal")</f>
        <v>Normal</v>
      </c>
      <c r="AA427">
        <f t="shared" si="18"/>
        <v>2026</v>
      </c>
      <c r="AB427">
        <f t="shared" si="19"/>
        <v>2</v>
      </c>
      <c r="AC427" t="str">
        <f t="shared" si="20"/>
        <v>Feb</v>
      </c>
    </row>
    <row r="428" spans="1:29" x14ac:dyDescent="0.35">
      <c r="A428" t="s">
        <v>470</v>
      </c>
      <c r="B428" s="1">
        <v>46065</v>
      </c>
      <c r="C428" s="2">
        <v>0.81597222222222221</v>
      </c>
      <c r="D428" t="s">
        <v>35</v>
      </c>
      <c r="E428" t="s">
        <v>48</v>
      </c>
      <c r="F428" t="s">
        <v>45</v>
      </c>
      <c r="G428" t="s">
        <v>406</v>
      </c>
      <c r="H428" t="s">
        <v>29</v>
      </c>
      <c r="I428" t="s">
        <v>29</v>
      </c>
      <c r="J428">
        <v>5</v>
      </c>
      <c r="K428">
        <v>152</v>
      </c>
      <c r="L428">
        <v>1</v>
      </c>
      <c r="M428">
        <v>101</v>
      </c>
      <c r="N428">
        <v>208</v>
      </c>
      <c r="O428">
        <v>0</v>
      </c>
      <c r="P428">
        <v>11194</v>
      </c>
      <c r="Q428">
        <v>1.18</v>
      </c>
      <c r="R428">
        <v>13153</v>
      </c>
      <c r="S428">
        <v>162</v>
      </c>
      <c r="T428">
        <v>33</v>
      </c>
      <c r="U428">
        <v>51</v>
      </c>
      <c r="V428">
        <v>12</v>
      </c>
      <c r="W428">
        <v>0</v>
      </c>
      <c r="X428">
        <v>3</v>
      </c>
      <c r="Y428">
        <f>SUM(social_media_performance_[[#This Row],[Likes]:[Link_Clicks]])</f>
        <v>258</v>
      </c>
      <c r="Z428" t="str">
        <f>IF(social_media_performance_[[#This Row],[Engagement]]&gt;AVERAGE(Y:Y)*5,"Viral","Normal")</f>
        <v>Normal</v>
      </c>
      <c r="AA428">
        <f t="shared" si="18"/>
        <v>2026</v>
      </c>
      <c r="AB428">
        <f t="shared" si="19"/>
        <v>2</v>
      </c>
      <c r="AC428" t="str">
        <f t="shared" si="20"/>
        <v>Feb</v>
      </c>
    </row>
    <row r="429" spans="1:29" x14ac:dyDescent="0.35">
      <c r="A429" t="s">
        <v>471</v>
      </c>
      <c r="B429" s="1">
        <v>46067</v>
      </c>
      <c r="C429" s="2">
        <v>0.70208333333333328</v>
      </c>
      <c r="D429" t="s">
        <v>38</v>
      </c>
      <c r="E429" t="s">
        <v>32</v>
      </c>
      <c r="F429" t="s">
        <v>33</v>
      </c>
      <c r="G429" t="s">
        <v>406</v>
      </c>
      <c r="H429" t="s">
        <v>29</v>
      </c>
      <c r="I429" t="s">
        <v>36</v>
      </c>
      <c r="J429">
        <v>8</v>
      </c>
      <c r="K429">
        <v>0</v>
      </c>
      <c r="L429">
        <v>3</v>
      </c>
      <c r="M429">
        <v>151</v>
      </c>
      <c r="N429">
        <v>88</v>
      </c>
      <c r="O429">
        <v>0</v>
      </c>
      <c r="P429">
        <v>7391</v>
      </c>
      <c r="Q429">
        <v>1.23</v>
      </c>
      <c r="R429">
        <v>9106</v>
      </c>
      <c r="S429">
        <v>296</v>
      </c>
      <c r="T429">
        <v>61</v>
      </c>
      <c r="U429">
        <v>69</v>
      </c>
      <c r="V429">
        <v>32</v>
      </c>
      <c r="W429">
        <v>277</v>
      </c>
      <c r="X429">
        <v>10</v>
      </c>
      <c r="Y429">
        <f>SUM(social_media_performance_[[#This Row],[Likes]:[Link_Clicks]])</f>
        <v>735</v>
      </c>
      <c r="Z429" t="str">
        <f>IF(social_media_performance_[[#This Row],[Engagement]]&gt;AVERAGE(Y:Y)*5,"Viral","Normal")</f>
        <v>Normal</v>
      </c>
      <c r="AA429">
        <f t="shared" si="18"/>
        <v>2026</v>
      </c>
      <c r="AB429">
        <f t="shared" si="19"/>
        <v>2</v>
      </c>
      <c r="AC429" t="str">
        <f t="shared" si="20"/>
        <v>Feb</v>
      </c>
    </row>
    <row r="430" spans="1:29" x14ac:dyDescent="0.35">
      <c r="A430" t="s">
        <v>472</v>
      </c>
      <c r="B430" s="1">
        <v>46069</v>
      </c>
      <c r="C430" s="2">
        <v>0.4375</v>
      </c>
      <c r="D430" t="s">
        <v>31</v>
      </c>
      <c r="E430" t="s">
        <v>39</v>
      </c>
      <c r="F430" t="s">
        <v>45</v>
      </c>
      <c r="G430" t="s">
        <v>406</v>
      </c>
      <c r="H430" t="s">
        <v>36</v>
      </c>
      <c r="I430" t="s">
        <v>29</v>
      </c>
      <c r="J430">
        <v>1</v>
      </c>
      <c r="K430">
        <v>115</v>
      </c>
      <c r="L430">
        <v>1</v>
      </c>
      <c r="M430">
        <v>89</v>
      </c>
      <c r="N430">
        <v>205</v>
      </c>
      <c r="O430">
        <v>247</v>
      </c>
      <c r="P430">
        <v>20490</v>
      </c>
      <c r="Q430">
        <v>1.28</v>
      </c>
      <c r="R430">
        <v>26254</v>
      </c>
      <c r="S430">
        <v>164</v>
      </c>
      <c r="T430">
        <v>59</v>
      </c>
      <c r="U430">
        <v>76</v>
      </c>
      <c r="V430">
        <v>0</v>
      </c>
      <c r="W430">
        <v>0</v>
      </c>
      <c r="X430">
        <v>3</v>
      </c>
      <c r="Y430">
        <f>SUM(social_media_performance_[[#This Row],[Likes]:[Link_Clicks]])</f>
        <v>299</v>
      </c>
      <c r="Z430" t="str">
        <f>IF(social_media_performance_[[#This Row],[Engagement]]&gt;AVERAGE(Y:Y)*5,"Viral","Normal")</f>
        <v>Normal</v>
      </c>
      <c r="AA430">
        <f t="shared" si="18"/>
        <v>2026</v>
      </c>
      <c r="AB430">
        <f t="shared" si="19"/>
        <v>2</v>
      </c>
      <c r="AC430" t="str">
        <f t="shared" si="20"/>
        <v>Feb</v>
      </c>
    </row>
    <row r="431" spans="1:29" x14ac:dyDescent="0.35">
      <c r="A431" t="s">
        <v>473</v>
      </c>
      <c r="B431" s="1">
        <v>46069</v>
      </c>
      <c r="C431" s="2">
        <v>0.51111111111111107</v>
      </c>
      <c r="D431" t="s">
        <v>25</v>
      </c>
      <c r="E431" t="s">
        <v>48</v>
      </c>
      <c r="F431" t="s">
        <v>27</v>
      </c>
      <c r="G431" t="s">
        <v>406</v>
      </c>
      <c r="H431" t="s">
        <v>29</v>
      </c>
      <c r="I431" t="s">
        <v>36</v>
      </c>
      <c r="J431">
        <v>5</v>
      </c>
      <c r="K431">
        <v>0</v>
      </c>
      <c r="L431">
        <v>1</v>
      </c>
      <c r="M431">
        <v>128</v>
      </c>
      <c r="N431">
        <v>122</v>
      </c>
      <c r="O431">
        <v>0</v>
      </c>
      <c r="P431">
        <v>4550</v>
      </c>
      <c r="Q431">
        <v>1.1599999999999999</v>
      </c>
      <c r="R431">
        <v>5296</v>
      </c>
      <c r="S431">
        <v>42</v>
      </c>
      <c r="T431">
        <v>11</v>
      </c>
      <c r="U431">
        <v>14</v>
      </c>
      <c r="V431">
        <v>3</v>
      </c>
      <c r="W431">
        <v>84</v>
      </c>
      <c r="X431">
        <v>5</v>
      </c>
      <c r="Y431">
        <f>SUM(social_media_performance_[[#This Row],[Likes]:[Link_Clicks]])</f>
        <v>154</v>
      </c>
      <c r="Z431" t="str">
        <f>IF(social_media_performance_[[#This Row],[Engagement]]&gt;AVERAGE(Y:Y)*5,"Viral","Normal")</f>
        <v>Normal</v>
      </c>
      <c r="AA431">
        <f t="shared" si="18"/>
        <v>2026</v>
      </c>
      <c r="AB431">
        <f t="shared" si="19"/>
        <v>2</v>
      </c>
      <c r="AC431" t="str">
        <f t="shared" si="20"/>
        <v>Feb</v>
      </c>
    </row>
    <row r="432" spans="1:29" x14ac:dyDescent="0.35">
      <c r="A432" t="s">
        <v>474</v>
      </c>
      <c r="B432" s="1">
        <v>46069</v>
      </c>
      <c r="C432" s="2">
        <v>0.74236111111111114</v>
      </c>
      <c r="D432" t="s">
        <v>38</v>
      </c>
      <c r="E432" t="s">
        <v>32</v>
      </c>
      <c r="F432" t="s">
        <v>45</v>
      </c>
      <c r="G432" t="s">
        <v>406</v>
      </c>
      <c r="H432" t="s">
        <v>36</v>
      </c>
      <c r="I432" t="s">
        <v>29</v>
      </c>
      <c r="J432">
        <v>15</v>
      </c>
      <c r="K432">
        <v>22</v>
      </c>
      <c r="L432">
        <v>1</v>
      </c>
      <c r="M432">
        <v>65</v>
      </c>
      <c r="N432">
        <v>238</v>
      </c>
      <c r="O432">
        <v>242</v>
      </c>
      <c r="P432">
        <v>53984</v>
      </c>
      <c r="Q432">
        <v>1.64</v>
      </c>
      <c r="R432">
        <v>88771</v>
      </c>
      <c r="S432">
        <v>1581</v>
      </c>
      <c r="T432">
        <v>352</v>
      </c>
      <c r="U432">
        <v>418</v>
      </c>
      <c r="V432">
        <v>221</v>
      </c>
      <c r="W432">
        <v>0</v>
      </c>
      <c r="X432">
        <v>46</v>
      </c>
      <c r="Y432">
        <f>SUM(social_media_performance_[[#This Row],[Likes]:[Link_Clicks]])</f>
        <v>2572</v>
      </c>
      <c r="Z432" t="str">
        <f>IF(social_media_performance_[[#This Row],[Engagement]]&gt;AVERAGE(Y:Y)*5,"Viral","Normal")</f>
        <v>Normal</v>
      </c>
      <c r="AA432">
        <f t="shared" si="18"/>
        <v>2026</v>
      </c>
      <c r="AB432">
        <f t="shared" si="19"/>
        <v>2</v>
      </c>
      <c r="AC432" t="str">
        <f t="shared" si="20"/>
        <v>Feb</v>
      </c>
    </row>
    <row r="433" spans="1:29" x14ac:dyDescent="0.35">
      <c r="A433" t="s">
        <v>475</v>
      </c>
      <c r="B433" s="1">
        <v>46070</v>
      </c>
      <c r="C433" s="2">
        <v>0.48472222222222222</v>
      </c>
      <c r="D433" t="s">
        <v>25</v>
      </c>
      <c r="E433" t="s">
        <v>32</v>
      </c>
      <c r="F433" t="s">
        <v>33</v>
      </c>
      <c r="G433" t="s">
        <v>406</v>
      </c>
      <c r="H433" t="s">
        <v>29</v>
      </c>
      <c r="I433" t="s">
        <v>29</v>
      </c>
      <c r="J433">
        <v>10</v>
      </c>
      <c r="K433">
        <v>0</v>
      </c>
      <c r="L433">
        <v>6</v>
      </c>
      <c r="M433">
        <v>151</v>
      </c>
      <c r="N433">
        <v>77</v>
      </c>
      <c r="O433">
        <v>0</v>
      </c>
      <c r="P433">
        <v>34301</v>
      </c>
      <c r="Q433">
        <v>1.0900000000000001</v>
      </c>
      <c r="R433">
        <v>37224</v>
      </c>
      <c r="S433">
        <v>1426</v>
      </c>
      <c r="T433">
        <v>260</v>
      </c>
      <c r="U433">
        <v>268</v>
      </c>
      <c r="V433">
        <v>187</v>
      </c>
      <c r="W433">
        <v>0</v>
      </c>
      <c r="X433">
        <v>13</v>
      </c>
      <c r="Y433">
        <f>SUM(social_media_performance_[[#This Row],[Likes]:[Link_Clicks]])</f>
        <v>2141</v>
      </c>
      <c r="Z433" t="str">
        <f>IF(social_media_performance_[[#This Row],[Engagement]]&gt;AVERAGE(Y:Y)*5,"Viral","Normal")</f>
        <v>Normal</v>
      </c>
      <c r="AA433">
        <f t="shared" si="18"/>
        <v>2026</v>
      </c>
      <c r="AB433">
        <f t="shared" si="19"/>
        <v>2</v>
      </c>
      <c r="AC433" t="str">
        <f t="shared" si="20"/>
        <v>Feb</v>
      </c>
    </row>
    <row r="434" spans="1:29" x14ac:dyDescent="0.35">
      <c r="A434" t="s">
        <v>476</v>
      </c>
      <c r="B434" s="1">
        <v>46071</v>
      </c>
      <c r="C434" s="2">
        <v>0.76666666666666672</v>
      </c>
      <c r="D434" t="s">
        <v>38</v>
      </c>
      <c r="E434" t="s">
        <v>26</v>
      </c>
      <c r="F434" t="s">
        <v>33</v>
      </c>
      <c r="G434" t="s">
        <v>406</v>
      </c>
      <c r="H434" t="s">
        <v>29</v>
      </c>
      <c r="I434" t="s">
        <v>29</v>
      </c>
      <c r="J434">
        <v>3</v>
      </c>
      <c r="K434">
        <v>0</v>
      </c>
      <c r="L434">
        <v>3</v>
      </c>
      <c r="M434">
        <v>290</v>
      </c>
      <c r="N434">
        <v>158</v>
      </c>
      <c r="O434">
        <v>0</v>
      </c>
      <c r="P434">
        <v>1736</v>
      </c>
      <c r="Q434">
        <v>1.27</v>
      </c>
      <c r="R434">
        <v>2197</v>
      </c>
      <c r="S434">
        <v>58</v>
      </c>
      <c r="T434">
        <v>7</v>
      </c>
      <c r="U434">
        <v>12</v>
      </c>
      <c r="V434">
        <v>1</v>
      </c>
      <c r="W434">
        <v>0</v>
      </c>
      <c r="X434">
        <v>22</v>
      </c>
      <c r="Y434">
        <f>SUM(social_media_performance_[[#This Row],[Likes]:[Link_Clicks]])</f>
        <v>78</v>
      </c>
      <c r="Z434" t="str">
        <f>IF(social_media_performance_[[#This Row],[Engagement]]&gt;AVERAGE(Y:Y)*5,"Viral","Normal")</f>
        <v>Normal</v>
      </c>
      <c r="AA434">
        <f t="shared" si="18"/>
        <v>2026</v>
      </c>
      <c r="AB434">
        <f t="shared" si="19"/>
        <v>2</v>
      </c>
      <c r="AC434" t="str">
        <f t="shared" si="20"/>
        <v>Feb</v>
      </c>
    </row>
    <row r="435" spans="1:29" x14ac:dyDescent="0.35">
      <c r="A435" t="s">
        <v>477</v>
      </c>
      <c r="B435" s="1">
        <v>46072</v>
      </c>
      <c r="C435" s="2">
        <v>0.4597222222222222</v>
      </c>
      <c r="D435" t="s">
        <v>25</v>
      </c>
      <c r="E435" t="s">
        <v>26</v>
      </c>
      <c r="F435" t="s">
        <v>45</v>
      </c>
      <c r="G435" t="s">
        <v>406</v>
      </c>
      <c r="H435" t="s">
        <v>29</v>
      </c>
      <c r="I435" t="s">
        <v>29</v>
      </c>
      <c r="J435">
        <v>4</v>
      </c>
      <c r="K435">
        <v>48</v>
      </c>
      <c r="L435">
        <v>1</v>
      </c>
      <c r="M435">
        <v>155</v>
      </c>
      <c r="N435">
        <v>156</v>
      </c>
      <c r="O435">
        <v>0</v>
      </c>
      <c r="P435">
        <v>19797</v>
      </c>
      <c r="Q435">
        <v>1.27</v>
      </c>
      <c r="R435">
        <v>25234</v>
      </c>
      <c r="S435">
        <v>2070</v>
      </c>
      <c r="T435">
        <v>285</v>
      </c>
      <c r="U435">
        <v>457</v>
      </c>
      <c r="V435">
        <v>61</v>
      </c>
      <c r="W435">
        <v>0</v>
      </c>
      <c r="X435">
        <v>6</v>
      </c>
      <c r="Y435">
        <f>SUM(social_media_performance_[[#This Row],[Likes]:[Link_Clicks]])</f>
        <v>2873</v>
      </c>
      <c r="Z435" t="str">
        <f>IF(social_media_performance_[[#This Row],[Engagement]]&gt;AVERAGE(Y:Y)*5,"Viral","Normal")</f>
        <v>Normal</v>
      </c>
      <c r="AA435">
        <f t="shared" si="18"/>
        <v>2026</v>
      </c>
      <c r="AB435">
        <f t="shared" si="19"/>
        <v>2</v>
      </c>
      <c r="AC435" t="str">
        <f t="shared" si="20"/>
        <v>Feb</v>
      </c>
    </row>
    <row r="436" spans="1:29" x14ac:dyDescent="0.35">
      <c r="A436" t="s">
        <v>478</v>
      </c>
      <c r="B436" s="1">
        <v>46073</v>
      </c>
      <c r="C436" s="2">
        <v>0.65416666666666667</v>
      </c>
      <c r="D436" t="s">
        <v>38</v>
      </c>
      <c r="E436" t="s">
        <v>26</v>
      </c>
      <c r="F436" t="s">
        <v>45</v>
      </c>
      <c r="G436" t="s">
        <v>406</v>
      </c>
      <c r="H436" t="s">
        <v>29</v>
      </c>
      <c r="I436" t="s">
        <v>29</v>
      </c>
      <c r="J436">
        <v>7</v>
      </c>
      <c r="K436">
        <v>18</v>
      </c>
      <c r="L436">
        <v>1</v>
      </c>
      <c r="M436">
        <v>149</v>
      </c>
      <c r="N436">
        <v>355</v>
      </c>
      <c r="O436">
        <v>0</v>
      </c>
      <c r="P436">
        <v>14186</v>
      </c>
      <c r="Q436">
        <v>1.48</v>
      </c>
      <c r="R436">
        <v>21006</v>
      </c>
      <c r="S436">
        <v>891</v>
      </c>
      <c r="T436">
        <v>119</v>
      </c>
      <c r="U436">
        <v>194</v>
      </c>
      <c r="V436">
        <v>22</v>
      </c>
      <c r="W436">
        <v>0</v>
      </c>
      <c r="X436">
        <v>35</v>
      </c>
      <c r="Y436">
        <f>SUM(social_media_performance_[[#This Row],[Likes]:[Link_Clicks]])</f>
        <v>1226</v>
      </c>
      <c r="Z436" t="str">
        <f>IF(social_media_performance_[[#This Row],[Engagement]]&gt;AVERAGE(Y:Y)*5,"Viral","Normal")</f>
        <v>Normal</v>
      </c>
      <c r="AA436">
        <f t="shared" si="18"/>
        <v>2026</v>
      </c>
      <c r="AB436">
        <f t="shared" si="19"/>
        <v>2</v>
      </c>
      <c r="AC436" t="str">
        <f t="shared" si="20"/>
        <v>Feb</v>
      </c>
    </row>
    <row r="437" spans="1:29" x14ac:dyDescent="0.35">
      <c r="A437" t="s">
        <v>479</v>
      </c>
      <c r="B437" s="1">
        <v>46073</v>
      </c>
      <c r="C437" s="2">
        <v>0.77847222222222223</v>
      </c>
      <c r="D437" t="s">
        <v>38</v>
      </c>
      <c r="E437" t="s">
        <v>32</v>
      </c>
      <c r="F437" t="s">
        <v>27</v>
      </c>
      <c r="G437" t="s">
        <v>406</v>
      </c>
      <c r="H437" t="s">
        <v>36</v>
      </c>
      <c r="I437" t="s">
        <v>36</v>
      </c>
      <c r="J437">
        <v>7</v>
      </c>
      <c r="K437">
        <v>0</v>
      </c>
      <c r="L437">
        <v>1</v>
      </c>
      <c r="M437">
        <v>130</v>
      </c>
      <c r="N437">
        <v>174</v>
      </c>
      <c r="O437">
        <v>270</v>
      </c>
      <c r="P437">
        <v>36699</v>
      </c>
      <c r="Q437">
        <v>1.47</v>
      </c>
      <c r="R437">
        <v>54122</v>
      </c>
      <c r="S437">
        <v>1931</v>
      </c>
      <c r="T437">
        <v>330</v>
      </c>
      <c r="U437">
        <v>430</v>
      </c>
      <c r="V437">
        <v>273</v>
      </c>
      <c r="W437">
        <v>926</v>
      </c>
      <c r="X437">
        <v>11</v>
      </c>
      <c r="Y437">
        <f>SUM(social_media_performance_[[#This Row],[Likes]:[Link_Clicks]])</f>
        <v>3890</v>
      </c>
      <c r="Z437" t="str">
        <f>IF(social_media_performance_[[#This Row],[Engagement]]&gt;AVERAGE(Y:Y)*5,"Viral","Normal")</f>
        <v>Normal</v>
      </c>
      <c r="AA437">
        <f t="shared" si="18"/>
        <v>2026</v>
      </c>
      <c r="AB437">
        <f t="shared" si="19"/>
        <v>2</v>
      </c>
      <c r="AC437" t="str">
        <f t="shared" si="20"/>
        <v>Feb</v>
      </c>
    </row>
    <row r="438" spans="1:29" x14ac:dyDescent="0.35">
      <c r="A438" t="s">
        <v>480</v>
      </c>
      <c r="B438" s="1">
        <v>46073</v>
      </c>
      <c r="C438" s="2">
        <v>0.94236111111111109</v>
      </c>
      <c r="D438" t="s">
        <v>35</v>
      </c>
      <c r="E438" t="s">
        <v>39</v>
      </c>
      <c r="F438" t="s">
        <v>45</v>
      </c>
      <c r="G438" t="s">
        <v>406</v>
      </c>
      <c r="H438" t="s">
        <v>29</v>
      </c>
      <c r="I438" t="s">
        <v>36</v>
      </c>
      <c r="J438">
        <v>4</v>
      </c>
      <c r="K438">
        <v>134</v>
      </c>
      <c r="L438">
        <v>1</v>
      </c>
      <c r="M438">
        <v>121</v>
      </c>
      <c r="N438">
        <v>129</v>
      </c>
      <c r="O438">
        <v>0</v>
      </c>
      <c r="P438">
        <v>7291</v>
      </c>
      <c r="Q438">
        <v>1.24</v>
      </c>
      <c r="R438">
        <v>9013</v>
      </c>
      <c r="S438">
        <v>175</v>
      </c>
      <c r="T438">
        <v>59</v>
      </c>
      <c r="U438">
        <v>77</v>
      </c>
      <c r="V438">
        <v>0</v>
      </c>
      <c r="W438">
        <v>290</v>
      </c>
      <c r="X438">
        <v>8</v>
      </c>
      <c r="Y438">
        <f>SUM(social_media_performance_[[#This Row],[Likes]:[Link_Clicks]])</f>
        <v>601</v>
      </c>
      <c r="Z438" t="str">
        <f>IF(social_media_performance_[[#This Row],[Engagement]]&gt;AVERAGE(Y:Y)*5,"Viral","Normal")</f>
        <v>Normal</v>
      </c>
      <c r="AA438">
        <f t="shared" si="18"/>
        <v>2026</v>
      </c>
      <c r="AB438">
        <f t="shared" si="19"/>
        <v>2</v>
      </c>
      <c r="AC438" t="str">
        <f t="shared" si="20"/>
        <v>Feb</v>
      </c>
    </row>
    <row r="439" spans="1:29" x14ac:dyDescent="0.35">
      <c r="A439" t="s">
        <v>481</v>
      </c>
      <c r="B439" s="1">
        <v>46074</v>
      </c>
      <c r="C439" s="2">
        <v>0.43680555555555556</v>
      </c>
      <c r="D439" t="s">
        <v>31</v>
      </c>
      <c r="E439" t="s">
        <v>48</v>
      </c>
      <c r="F439" t="s">
        <v>45</v>
      </c>
      <c r="G439" t="s">
        <v>406</v>
      </c>
      <c r="H439" t="s">
        <v>36</v>
      </c>
      <c r="I439" t="s">
        <v>29</v>
      </c>
      <c r="J439">
        <v>3</v>
      </c>
      <c r="K439">
        <v>33</v>
      </c>
      <c r="L439">
        <v>1</v>
      </c>
      <c r="M439">
        <v>79</v>
      </c>
      <c r="N439">
        <v>126</v>
      </c>
      <c r="O439">
        <v>362</v>
      </c>
      <c r="P439">
        <v>25542</v>
      </c>
      <c r="Q439">
        <v>1.32</v>
      </c>
      <c r="R439">
        <v>33697</v>
      </c>
      <c r="S439">
        <v>660</v>
      </c>
      <c r="T439">
        <v>153</v>
      </c>
      <c r="U439">
        <v>184</v>
      </c>
      <c r="V439">
        <v>49</v>
      </c>
      <c r="W439">
        <v>0</v>
      </c>
      <c r="X439">
        <v>6</v>
      </c>
      <c r="Y439">
        <f>SUM(social_media_performance_[[#This Row],[Likes]:[Link_Clicks]])</f>
        <v>1046</v>
      </c>
      <c r="Z439" t="str">
        <f>IF(social_media_performance_[[#This Row],[Engagement]]&gt;AVERAGE(Y:Y)*5,"Viral","Normal")</f>
        <v>Normal</v>
      </c>
      <c r="AA439">
        <f t="shared" si="18"/>
        <v>2026</v>
      </c>
      <c r="AB439">
        <f t="shared" si="19"/>
        <v>2</v>
      </c>
      <c r="AC439" t="str">
        <f t="shared" si="20"/>
        <v>Feb</v>
      </c>
    </row>
    <row r="440" spans="1:29" x14ac:dyDescent="0.35">
      <c r="A440" t="s">
        <v>482</v>
      </c>
      <c r="B440" s="1">
        <v>46074</v>
      </c>
      <c r="C440" s="2">
        <v>0.83402777777777781</v>
      </c>
      <c r="D440" t="s">
        <v>35</v>
      </c>
      <c r="E440" t="s">
        <v>39</v>
      </c>
      <c r="F440" t="s">
        <v>42</v>
      </c>
      <c r="G440" t="s">
        <v>406</v>
      </c>
      <c r="H440" t="s">
        <v>36</v>
      </c>
      <c r="I440" t="s">
        <v>29</v>
      </c>
      <c r="J440">
        <v>2</v>
      </c>
      <c r="K440">
        <v>0</v>
      </c>
      <c r="L440">
        <v>1</v>
      </c>
      <c r="M440">
        <v>338</v>
      </c>
      <c r="N440">
        <v>104</v>
      </c>
      <c r="O440">
        <v>320</v>
      </c>
      <c r="P440">
        <v>27117</v>
      </c>
      <c r="Q440">
        <v>1.56</v>
      </c>
      <c r="R440">
        <v>42235</v>
      </c>
      <c r="S440">
        <v>664</v>
      </c>
      <c r="T440">
        <v>295</v>
      </c>
      <c r="U440">
        <v>366</v>
      </c>
      <c r="V440">
        <v>0</v>
      </c>
      <c r="W440">
        <v>0</v>
      </c>
      <c r="X440">
        <v>35</v>
      </c>
      <c r="Y440">
        <f>SUM(social_media_performance_[[#This Row],[Likes]:[Link_Clicks]])</f>
        <v>1325</v>
      </c>
      <c r="Z440" t="str">
        <f>IF(social_media_performance_[[#This Row],[Engagement]]&gt;AVERAGE(Y:Y)*5,"Viral","Normal")</f>
        <v>Normal</v>
      </c>
      <c r="AA440">
        <f t="shared" si="18"/>
        <v>2026</v>
      </c>
      <c r="AB440">
        <f t="shared" si="19"/>
        <v>2</v>
      </c>
      <c r="AC440" t="str">
        <f t="shared" si="20"/>
        <v>Feb</v>
      </c>
    </row>
    <row r="441" spans="1:29" x14ac:dyDescent="0.35">
      <c r="A441" t="s">
        <v>483</v>
      </c>
      <c r="B441" s="1">
        <v>46075</v>
      </c>
      <c r="C441" s="2">
        <v>0.59513888888888888</v>
      </c>
      <c r="D441" t="s">
        <v>25</v>
      </c>
      <c r="E441" t="s">
        <v>32</v>
      </c>
      <c r="F441" t="s">
        <v>42</v>
      </c>
      <c r="G441" t="s">
        <v>406</v>
      </c>
      <c r="H441" t="s">
        <v>36</v>
      </c>
      <c r="I441" t="s">
        <v>29</v>
      </c>
      <c r="J441">
        <v>6</v>
      </c>
      <c r="K441">
        <v>0</v>
      </c>
      <c r="L441">
        <v>1</v>
      </c>
      <c r="M441">
        <v>229</v>
      </c>
      <c r="N441">
        <v>34</v>
      </c>
      <c r="O441">
        <v>415</v>
      </c>
      <c r="P441">
        <v>27921</v>
      </c>
      <c r="Q441">
        <v>1.89</v>
      </c>
      <c r="R441">
        <v>52837</v>
      </c>
      <c r="S441">
        <v>359</v>
      </c>
      <c r="T441">
        <v>55</v>
      </c>
      <c r="U441">
        <v>71</v>
      </c>
      <c r="V441">
        <v>37</v>
      </c>
      <c r="W441">
        <v>0</v>
      </c>
      <c r="X441">
        <v>7</v>
      </c>
      <c r="Y441">
        <f>SUM(social_media_performance_[[#This Row],[Likes]:[Link_Clicks]])</f>
        <v>522</v>
      </c>
      <c r="Z441" t="str">
        <f>IF(social_media_performance_[[#This Row],[Engagement]]&gt;AVERAGE(Y:Y)*5,"Viral","Normal")</f>
        <v>Normal</v>
      </c>
      <c r="AA441">
        <f t="shared" si="18"/>
        <v>2026</v>
      </c>
      <c r="AB441">
        <f t="shared" si="19"/>
        <v>2</v>
      </c>
      <c r="AC441" t="str">
        <f t="shared" si="20"/>
        <v>Feb</v>
      </c>
    </row>
    <row r="442" spans="1:29" x14ac:dyDescent="0.35">
      <c r="A442" t="s">
        <v>484</v>
      </c>
      <c r="B442" s="1">
        <v>46076</v>
      </c>
      <c r="C442" s="2">
        <v>0.28749999999999998</v>
      </c>
      <c r="D442" t="s">
        <v>31</v>
      </c>
      <c r="E442" t="s">
        <v>26</v>
      </c>
      <c r="F442" t="s">
        <v>45</v>
      </c>
      <c r="G442" t="s">
        <v>406</v>
      </c>
      <c r="H442" t="s">
        <v>29</v>
      </c>
      <c r="I442" t="s">
        <v>36</v>
      </c>
      <c r="J442">
        <v>4</v>
      </c>
      <c r="K442">
        <v>29</v>
      </c>
      <c r="L442">
        <v>1</v>
      </c>
      <c r="M442">
        <v>56</v>
      </c>
      <c r="N442">
        <v>172</v>
      </c>
      <c r="O442">
        <v>0</v>
      </c>
      <c r="P442">
        <v>23527</v>
      </c>
      <c r="Q442">
        <v>1.17</v>
      </c>
      <c r="R442">
        <v>27593</v>
      </c>
      <c r="S442">
        <v>2553</v>
      </c>
      <c r="T442">
        <v>431</v>
      </c>
      <c r="U442">
        <v>686</v>
      </c>
      <c r="V442">
        <v>80</v>
      </c>
      <c r="W442">
        <v>764</v>
      </c>
      <c r="X442">
        <v>3</v>
      </c>
      <c r="Y442">
        <f>SUM(social_media_performance_[[#This Row],[Likes]:[Link_Clicks]])</f>
        <v>4514</v>
      </c>
      <c r="Z442" t="str">
        <f>IF(social_media_performance_[[#This Row],[Engagement]]&gt;AVERAGE(Y:Y)*5,"Viral","Normal")</f>
        <v>Normal</v>
      </c>
      <c r="AA442">
        <f t="shared" si="18"/>
        <v>2026</v>
      </c>
      <c r="AB442">
        <f t="shared" si="19"/>
        <v>2</v>
      </c>
      <c r="AC442" t="str">
        <f t="shared" si="20"/>
        <v>Feb</v>
      </c>
    </row>
    <row r="443" spans="1:29" x14ac:dyDescent="0.35">
      <c r="A443" t="s">
        <v>485</v>
      </c>
      <c r="B443" s="1">
        <v>46077</v>
      </c>
      <c r="C443" s="2">
        <v>0.63402777777777775</v>
      </c>
      <c r="D443" t="s">
        <v>38</v>
      </c>
      <c r="E443" t="s">
        <v>48</v>
      </c>
      <c r="F443" t="s">
        <v>27</v>
      </c>
      <c r="G443" t="s">
        <v>406</v>
      </c>
      <c r="H443" t="s">
        <v>36</v>
      </c>
      <c r="I443" t="s">
        <v>36</v>
      </c>
      <c r="J443">
        <v>4</v>
      </c>
      <c r="K443">
        <v>0</v>
      </c>
      <c r="L443">
        <v>1</v>
      </c>
      <c r="M443">
        <v>181</v>
      </c>
      <c r="N443">
        <v>85</v>
      </c>
      <c r="O443">
        <v>148</v>
      </c>
      <c r="P443">
        <v>103115</v>
      </c>
      <c r="Q443">
        <v>1.71</v>
      </c>
      <c r="R443">
        <v>176834</v>
      </c>
      <c r="S443">
        <v>2142</v>
      </c>
      <c r="T443">
        <v>580</v>
      </c>
      <c r="U443">
        <v>666</v>
      </c>
      <c r="V443">
        <v>178</v>
      </c>
      <c r="W443">
        <v>4181</v>
      </c>
      <c r="X443">
        <v>49</v>
      </c>
      <c r="Y443">
        <f>SUM(social_media_performance_[[#This Row],[Likes]:[Link_Clicks]])</f>
        <v>7747</v>
      </c>
      <c r="Z443" t="str">
        <f>IF(social_media_performance_[[#This Row],[Engagement]]&gt;AVERAGE(Y:Y)*5,"Viral","Normal")</f>
        <v>Normal</v>
      </c>
      <c r="AA443">
        <f t="shared" si="18"/>
        <v>2026</v>
      </c>
      <c r="AB443">
        <f t="shared" si="19"/>
        <v>2</v>
      </c>
      <c r="AC443" t="str">
        <f t="shared" si="20"/>
        <v>Feb</v>
      </c>
    </row>
    <row r="444" spans="1:29" x14ac:dyDescent="0.35">
      <c r="A444" t="s">
        <v>486</v>
      </c>
      <c r="B444" s="1">
        <v>46077</v>
      </c>
      <c r="C444" s="2">
        <v>0.66666666666666663</v>
      </c>
      <c r="D444" t="s">
        <v>38</v>
      </c>
      <c r="E444" t="s">
        <v>32</v>
      </c>
      <c r="F444" t="s">
        <v>33</v>
      </c>
      <c r="G444" t="s">
        <v>406</v>
      </c>
      <c r="H444" t="s">
        <v>29</v>
      </c>
      <c r="I444" t="s">
        <v>29</v>
      </c>
      <c r="J444">
        <v>14</v>
      </c>
      <c r="K444">
        <v>0</v>
      </c>
      <c r="L444">
        <v>10</v>
      </c>
      <c r="M444">
        <v>143</v>
      </c>
      <c r="N444">
        <v>153</v>
      </c>
      <c r="O444">
        <v>0</v>
      </c>
      <c r="P444">
        <v>7611</v>
      </c>
      <c r="Q444">
        <v>1.27</v>
      </c>
      <c r="R444">
        <v>9659</v>
      </c>
      <c r="S444">
        <v>231</v>
      </c>
      <c r="T444">
        <v>42</v>
      </c>
      <c r="U444">
        <v>44</v>
      </c>
      <c r="V444">
        <v>24</v>
      </c>
      <c r="W444">
        <v>0</v>
      </c>
      <c r="X444">
        <v>14</v>
      </c>
      <c r="Y444">
        <f>SUM(social_media_performance_[[#This Row],[Likes]:[Link_Clicks]])</f>
        <v>341</v>
      </c>
      <c r="Z444" t="str">
        <f>IF(social_media_performance_[[#This Row],[Engagement]]&gt;AVERAGE(Y:Y)*5,"Viral","Normal")</f>
        <v>Normal</v>
      </c>
      <c r="AA444">
        <f t="shared" si="18"/>
        <v>2026</v>
      </c>
      <c r="AB444">
        <f t="shared" si="19"/>
        <v>2</v>
      </c>
      <c r="AC444" t="str">
        <f t="shared" si="20"/>
        <v>Feb</v>
      </c>
    </row>
    <row r="445" spans="1:29" x14ac:dyDescent="0.35">
      <c r="A445" t="s">
        <v>487</v>
      </c>
      <c r="B445" s="1">
        <v>46077</v>
      </c>
      <c r="C445" s="2">
        <v>0.81944444444444442</v>
      </c>
      <c r="D445" t="s">
        <v>35</v>
      </c>
      <c r="E445" t="s">
        <v>48</v>
      </c>
      <c r="F445" t="s">
        <v>45</v>
      </c>
      <c r="G445" t="s">
        <v>406</v>
      </c>
      <c r="H445" t="s">
        <v>29</v>
      </c>
      <c r="I445" t="s">
        <v>36</v>
      </c>
      <c r="J445">
        <v>3</v>
      </c>
      <c r="K445">
        <v>152</v>
      </c>
      <c r="L445">
        <v>1</v>
      </c>
      <c r="M445">
        <v>89</v>
      </c>
      <c r="N445">
        <v>329</v>
      </c>
      <c r="O445">
        <v>0</v>
      </c>
      <c r="P445">
        <v>5563</v>
      </c>
      <c r="Q445">
        <v>1.1399999999999999</v>
      </c>
      <c r="R445">
        <v>6354</v>
      </c>
      <c r="S445">
        <v>57</v>
      </c>
      <c r="T445">
        <v>14</v>
      </c>
      <c r="U445">
        <v>19</v>
      </c>
      <c r="V445">
        <v>4</v>
      </c>
      <c r="W445">
        <v>174</v>
      </c>
      <c r="X445">
        <v>7</v>
      </c>
      <c r="Y445">
        <f>SUM(social_media_performance_[[#This Row],[Likes]:[Link_Clicks]])</f>
        <v>268</v>
      </c>
      <c r="Z445" t="str">
        <f>IF(social_media_performance_[[#This Row],[Engagement]]&gt;AVERAGE(Y:Y)*5,"Viral","Normal")</f>
        <v>Normal</v>
      </c>
      <c r="AA445">
        <f t="shared" si="18"/>
        <v>2026</v>
      </c>
      <c r="AB445">
        <f t="shared" si="19"/>
        <v>2</v>
      </c>
      <c r="AC445" t="str">
        <f t="shared" si="20"/>
        <v>Feb</v>
      </c>
    </row>
    <row r="446" spans="1:29" x14ac:dyDescent="0.35">
      <c r="A446" t="s">
        <v>488</v>
      </c>
      <c r="B446" s="1">
        <v>46078</v>
      </c>
      <c r="C446" s="2">
        <v>0.31597222222222221</v>
      </c>
      <c r="D446" t="s">
        <v>31</v>
      </c>
      <c r="E446" t="s">
        <v>26</v>
      </c>
      <c r="F446" t="s">
        <v>27</v>
      </c>
      <c r="G446" t="s">
        <v>406</v>
      </c>
      <c r="H446" t="s">
        <v>29</v>
      </c>
      <c r="I446" t="s">
        <v>36</v>
      </c>
      <c r="J446">
        <v>4</v>
      </c>
      <c r="K446">
        <v>0</v>
      </c>
      <c r="L446">
        <v>1</v>
      </c>
      <c r="M446">
        <v>197</v>
      </c>
      <c r="N446">
        <v>152</v>
      </c>
      <c r="O446">
        <v>0</v>
      </c>
      <c r="P446">
        <v>27791</v>
      </c>
      <c r="Q446">
        <v>1.03</v>
      </c>
      <c r="R446">
        <v>28528</v>
      </c>
      <c r="S446">
        <v>1174</v>
      </c>
      <c r="T446">
        <v>164</v>
      </c>
      <c r="U446">
        <v>306</v>
      </c>
      <c r="V446">
        <v>29</v>
      </c>
      <c r="W446">
        <v>565</v>
      </c>
      <c r="X446">
        <v>22</v>
      </c>
      <c r="Y446">
        <f>SUM(social_media_performance_[[#This Row],[Likes]:[Link_Clicks]])</f>
        <v>2238</v>
      </c>
      <c r="Z446" t="str">
        <f>IF(social_media_performance_[[#This Row],[Engagement]]&gt;AVERAGE(Y:Y)*5,"Viral","Normal")</f>
        <v>Normal</v>
      </c>
      <c r="AA446">
        <f t="shared" si="18"/>
        <v>2026</v>
      </c>
      <c r="AB446">
        <f t="shared" si="19"/>
        <v>2</v>
      </c>
      <c r="AC446" t="str">
        <f t="shared" si="20"/>
        <v>Feb</v>
      </c>
    </row>
    <row r="447" spans="1:29" x14ac:dyDescent="0.35">
      <c r="A447" t="s">
        <v>489</v>
      </c>
      <c r="B447" s="1">
        <v>46078</v>
      </c>
      <c r="C447" s="2">
        <v>0.70416666666666672</v>
      </c>
      <c r="D447" t="s">
        <v>38</v>
      </c>
      <c r="E447" t="s">
        <v>39</v>
      </c>
      <c r="F447" t="s">
        <v>42</v>
      </c>
      <c r="G447" t="s">
        <v>406</v>
      </c>
      <c r="H447" t="s">
        <v>29</v>
      </c>
      <c r="I447" t="s">
        <v>36</v>
      </c>
      <c r="J447">
        <v>3</v>
      </c>
      <c r="K447">
        <v>0</v>
      </c>
      <c r="L447">
        <v>1</v>
      </c>
      <c r="M447">
        <v>294</v>
      </c>
      <c r="N447">
        <v>83</v>
      </c>
      <c r="O447">
        <v>0</v>
      </c>
      <c r="P447">
        <v>5405</v>
      </c>
      <c r="Q447">
        <v>1</v>
      </c>
      <c r="R447">
        <v>5405</v>
      </c>
      <c r="S447">
        <v>99</v>
      </c>
      <c r="T447">
        <v>37</v>
      </c>
      <c r="U447">
        <v>48</v>
      </c>
      <c r="V447">
        <v>0</v>
      </c>
      <c r="W447">
        <v>79</v>
      </c>
      <c r="X447">
        <v>14</v>
      </c>
      <c r="Y447">
        <f>SUM(social_media_performance_[[#This Row],[Likes]:[Link_Clicks]])</f>
        <v>263</v>
      </c>
      <c r="Z447" t="str">
        <f>IF(social_media_performance_[[#This Row],[Engagement]]&gt;AVERAGE(Y:Y)*5,"Viral","Normal")</f>
        <v>Normal</v>
      </c>
      <c r="AA447">
        <f t="shared" si="18"/>
        <v>2026</v>
      </c>
      <c r="AB447">
        <f t="shared" si="19"/>
        <v>2</v>
      </c>
      <c r="AC447" t="str">
        <f t="shared" si="20"/>
        <v>Feb</v>
      </c>
    </row>
    <row r="448" spans="1:29" x14ac:dyDescent="0.35">
      <c r="A448" t="s">
        <v>490</v>
      </c>
      <c r="B448" s="1">
        <v>46080</v>
      </c>
      <c r="C448" s="2">
        <v>0.36180555555555555</v>
      </c>
      <c r="D448" t="s">
        <v>31</v>
      </c>
      <c r="E448" t="s">
        <v>32</v>
      </c>
      <c r="F448" t="s">
        <v>33</v>
      </c>
      <c r="G448" t="s">
        <v>406</v>
      </c>
      <c r="H448" t="s">
        <v>29</v>
      </c>
      <c r="I448" t="s">
        <v>29</v>
      </c>
      <c r="J448">
        <v>13</v>
      </c>
      <c r="K448">
        <v>0</v>
      </c>
      <c r="L448">
        <v>5</v>
      </c>
      <c r="M448">
        <v>241</v>
      </c>
      <c r="N448">
        <v>134</v>
      </c>
      <c r="O448">
        <v>0</v>
      </c>
      <c r="P448">
        <v>8173</v>
      </c>
      <c r="Q448">
        <v>1.1399999999999999</v>
      </c>
      <c r="R448">
        <v>9337</v>
      </c>
      <c r="S448">
        <v>261</v>
      </c>
      <c r="T448">
        <v>53</v>
      </c>
      <c r="U448">
        <v>63</v>
      </c>
      <c r="V448">
        <v>29</v>
      </c>
      <c r="W448">
        <v>0</v>
      </c>
      <c r="X448">
        <v>4</v>
      </c>
      <c r="Y448">
        <f>SUM(social_media_performance_[[#This Row],[Likes]:[Link_Clicks]])</f>
        <v>406</v>
      </c>
      <c r="Z448" t="str">
        <f>IF(social_media_performance_[[#This Row],[Engagement]]&gt;AVERAGE(Y:Y)*5,"Viral","Normal")</f>
        <v>Normal</v>
      </c>
      <c r="AA448">
        <f t="shared" si="18"/>
        <v>2026</v>
      </c>
      <c r="AB448">
        <f t="shared" si="19"/>
        <v>2</v>
      </c>
      <c r="AC448" t="str">
        <f t="shared" si="20"/>
        <v>Feb</v>
      </c>
    </row>
    <row r="449" spans="1:29" x14ac:dyDescent="0.35">
      <c r="A449" t="s">
        <v>491</v>
      </c>
      <c r="B449" s="1">
        <v>46080</v>
      </c>
      <c r="C449" s="2">
        <v>0.52500000000000002</v>
      </c>
      <c r="D449" t="s">
        <v>25</v>
      </c>
      <c r="E449" t="s">
        <v>32</v>
      </c>
      <c r="F449" t="s">
        <v>33</v>
      </c>
      <c r="G449" t="s">
        <v>406</v>
      </c>
      <c r="H449" t="s">
        <v>36</v>
      </c>
      <c r="I449" t="s">
        <v>36</v>
      </c>
      <c r="J449">
        <v>8</v>
      </c>
      <c r="K449">
        <v>0</v>
      </c>
      <c r="L449">
        <v>6</v>
      </c>
      <c r="M449">
        <v>288</v>
      </c>
      <c r="N449">
        <v>90</v>
      </c>
      <c r="O449">
        <v>292</v>
      </c>
      <c r="P449">
        <v>13417</v>
      </c>
      <c r="Q449">
        <v>1.56</v>
      </c>
      <c r="R449">
        <v>20869</v>
      </c>
      <c r="S449">
        <v>737</v>
      </c>
      <c r="T449">
        <v>122</v>
      </c>
      <c r="U449">
        <v>181</v>
      </c>
      <c r="V449">
        <v>89</v>
      </c>
      <c r="W449">
        <v>468</v>
      </c>
      <c r="X449">
        <v>0</v>
      </c>
      <c r="Y449">
        <f>SUM(social_media_performance_[[#This Row],[Likes]:[Link_Clicks]])</f>
        <v>1597</v>
      </c>
      <c r="Z449" t="str">
        <f>IF(social_media_performance_[[#This Row],[Engagement]]&gt;AVERAGE(Y:Y)*5,"Viral","Normal")</f>
        <v>Normal</v>
      </c>
      <c r="AA449">
        <f t="shared" si="18"/>
        <v>2026</v>
      </c>
      <c r="AB449">
        <f t="shared" si="19"/>
        <v>2</v>
      </c>
      <c r="AC449" t="str">
        <f t="shared" si="20"/>
        <v>Feb</v>
      </c>
    </row>
    <row r="450" spans="1:29" x14ac:dyDescent="0.35">
      <c r="A450" t="s">
        <v>492</v>
      </c>
      <c r="B450" s="1">
        <v>46080</v>
      </c>
      <c r="C450" s="2">
        <v>0.68888888888888888</v>
      </c>
      <c r="D450" t="s">
        <v>38</v>
      </c>
      <c r="E450" t="s">
        <v>26</v>
      </c>
      <c r="F450" t="s">
        <v>27</v>
      </c>
      <c r="G450" t="s">
        <v>406</v>
      </c>
      <c r="H450" t="s">
        <v>29</v>
      </c>
      <c r="I450" t="s">
        <v>29</v>
      </c>
      <c r="J450">
        <v>7</v>
      </c>
      <c r="K450">
        <v>0</v>
      </c>
      <c r="L450">
        <v>1</v>
      </c>
      <c r="M450">
        <v>202</v>
      </c>
      <c r="N450">
        <v>213</v>
      </c>
      <c r="O450">
        <v>0</v>
      </c>
      <c r="P450">
        <v>18017</v>
      </c>
      <c r="Q450">
        <v>1</v>
      </c>
      <c r="R450">
        <v>18017</v>
      </c>
      <c r="S450">
        <v>606</v>
      </c>
      <c r="T450">
        <v>95</v>
      </c>
      <c r="U450">
        <v>151</v>
      </c>
      <c r="V450">
        <v>14</v>
      </c>
      <c r="W450">
        <v>0</v>
      </c>
      <c r="X450">
        <v>27</v>
      </c>
      <c r="Y450">
        <f>SUM(social_media_performance_[[#This Row],[Likes]:[Link_Clicks]])</f>
        <v>866</v>
      </c>
      <c r="Z450" t="str">
        <f>IF(social_media_performance_[[#This Row],[Engagement]]&gt;AVERAGE(Y:Y)*5,"Viral","Normal")</f>
        <v>Normal</v>
      </c>
      <c r="AA450">
        <f t="shared" si="18"/>
        <v>2026</v>
      </c>
      <c r="AB450">
        <f t="shared" si="19"/>
        <v>2</v>
      </c>
      <c r="AC450" t="str">
        <f t="shared" si="20"/>
        <v>Feb</v>
      </c>
    </row>
    <row r="451" spans="1:29" x14ac:dyDescent="0.35">
      <c r="A451" t="s">
        <v>493</v>
      </c>
      <c r="B451" s="1">
        <v>46082</v>
      </c>
      <c r="C451" s="2">
        <v>0.26319444444444445</v>
      </c>
      <c r="D451" t="s">
        <v>31</v>
      </c>
      <c r="E451" t="s">
        <v>48</v>
      </c>
      <c r="F451" t="s">
        <v>42</v>
      </c>
      <c r="G451" t="s">
        <v>28</v>
      </c>
      <c r="H451" t="s">
        <v>29</v>
      </c>
      <c r="I451" t="s">
        <v>29</v>
      </c>
      <c r="J451">
        <v>5</v>
      </c>
      <c r="K451">
        <v>0</v>
      </c>
      <c r="L451">
        <v>1</v>
      </c>
      <c r="M451">
        <v>209</v>
      </c>
      <c r="N451">
        <v>106</v>
      </c>
      <c r="O451">
        <v>0</v>
      </c>
      <c r="P451">
        <v>8217</v>
      </c>
      <c r="Q451">
        <v>1.22</v>
      </c>
      <c r="R451">
        <v>10003</v>
      </c>
      <c r="S451">
        <v>97</v>
      </c>
      <c r="T451">
        <v>27</v>
      </c>
      <c r="U451">
        <v>36</v>
      </c>
      <c r="V451">
        <v>7</v>
      </c>
      <c r="W451">
        <v>0</v>
      </c>
      <c r="X451">
        <v>12</v>
      </c>
      <c r="Y451">
        <f>SUM(social_media_performance_[[#This Row],[Likes]:[Link_Clicks]])</f>
        <v>167</v>
      </c>
      <c r="Z451" t="str">
        <f>IF(social_media_performance_[[#This Row],[Engagement]]&gt;AVERAGE(Y:Y)*5,"Viral","Normal")</f>
        <v>Normal</v>
      </c>
      <c r="AA451">
        <f t="shared" si="18"/>
        <v>2026</v>
      </c>
      <c r="AB451">
        <f t="shared" si="19"/>
        <v>3</v>
      </c>
      <c r="AC451" t="str">
        <f t="shared" si="20"/>
        <v>Feb</v>
      </c>
    </row>
  </sheetData>
  <phoneticPr fontId="7" type="noConversion"/>
  <pageMargins left="0.7" right="0.7" top="0.75" bottom="0.75" header="0.3" footer="0.3"/>
  <ignoredErrors>
    <ignoredError sqref="AC2:AC3" calculatedColumn="1"/>
  </ignoredErrors>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E93A0-7FB7-4C96-B2B8-6493324FCED7}">
  <sheetPr>
    <tabColor rgb="FFFFC000"/>
  </sheetPr>
  <dimension ref="B3:AG31"/>
  <sheetViews>
    <sheetView showGridLines="0" topLeftCell="H1" zoomScale="145" zoomScaleNormal="145" workbookViewId="0">
      <selection activeCell="L4" sqref="L4:N16"/>
    </sheetView>
  </sheetViews>
  <sheetFormatPr defaultRowHeight="14.5" x14ac:dyDescent="0.35"/>
  <cols>
    <col min="2" max="2" width="11.36328125" bestFit="1" customWidth="1"/>
    <col min="3" max="3" width="16.26953125" bestFit="1" customWidth="1"/>
    <col min="4" max="4" width="12.7265625" bestFit="1" customWidth="1"/>
    <col min="5" max="5" width="11.90625" bestFit="1" customWidth="1"/>
    <col min="6" max="6" width="12.453125" bestFit="1" customWidth="1"/>
    <col min="7" max="7" width="15.36328125" bestFit="1" customWidth="1"/>
    <col min="9" max="9" width="12.453125" bestFit="1" customWidth="1"/>
    <col min="10" max="10" width="13.54296875" bestFit="1" customWidth="1"/>
    <col min="12" max="12" width="12.453125" bestFit="1" customWidth="1"/>
    <col min="13" max="13" width="15.36328125" bestFit="1" customWidth="1"/>
    <col min="14" max="14" width="20.36328125" bestFit="1" customWidth="1"/>
    <col min="20" max="20" width="9.08984375" bestFit="1" customWidth="1"/>
    <col min="21" max="21" width="7.7265625" bestFit="1" customWidth="1"/>
    <col min="22" max="22" width="11.26953125" bestFit="1" customWidth="1"/>
    <col min="23" max="23" width="10.90625" bestFit="1" customWidth="1"/>
    <col min="24" max="24" width="6.90625" bestFit="1" customWidth="1"/>
    <col min="25" max="25" width="14.1796875" bestFit="1" customWidth="1"/>
    <col min="29" max="29" width="15" bestFit="1" customWidth="1"/>
    <col min="30" max="30" width="9.54296875" customWidth="1"/>
    <col min="31" max="32" width="6.08984375" bestFit="1" customWidth="1"/>
    <col min="33" max="33" width="7.08984375" bestFit="1" customWidth="1"/>
  </cols>
  <sheetData>
    <row r="3" spans="2:33" x14ac:dyDescent="0.35">
      <c r="T3" s="13" t="s">
        <v>495</v>
      </c>
      <c r="U3" s="14" t="s" vm="1">
        <v>497</v>
      </c>
    </row>
    <row r="4" spans="2:33" x14ac:dyDescent="0.35">
      <c r="B4" s="4" t="s">
        <v>498</v>
      </c>
      <c r="C4" s="3" t="s">
        <v>500</v>
      </c>
      <c r="D4" s="3" t="s">
        <v>501</v>
      </c>
      <c r="F4" s="4" t="s">
        <v>498</v>
      </c>
      <c r="G4" s="3" t="s">
        <v>503</v>
      </c>
      <c r="I4" s="4" t="s">
        <v>498</v>
      </c>
      <c r="J4" s="3" t="s">
        <v>502</v>
      </c>
      <c r="L4" s="4" t="s">
        <v>498</v>
      </c>
      <c r="M4" s="3" t="s">
        <v>503</v>
      </c>
      <c r="N4" s="3" t="s">
        <v>518</v>
      </c>
    </row>
    <row r="5" spans="2:33" x14ac:dyDescent="0.35">
      <c r="B5" s="5" t="s">
        <v>510</v>
      </c>
      <c r="C5" s="6">
        <v>950372</v>
      </c>
      <c r="D5" s="6">
        <v>725063</v>
      </c>
      <c r="F5" s="5" t="s">
        <v>510</v>
      </c>
      <c r="G5" s="3">
        <v>6.5694275504749725E-2</v>
      </c>
      <c r="I5" s="5" t="s">
        <v>510</v>
      </c>
      <c r="J5" s="6">
        <v>702</v>
      </c>
      <c r="L5" s="5" t="s">
        <v>510</v>
      </c>
      <c r="M5" s="3">
        <v>6.5694275504749725E-2</v>
      </c>
      <c r="N5" s="3">
        <v>6.6146088659011656E-2</v>
      </c>
      <c r="T5" s="53" t="s">
        <v>529</v>
      </c>
      <c r="U5" s="54" t="s">
        <v>526</v>
      </c>
      <c r="V5" s="54" t="s">
        <v>527</v>
      </c>
      <c r="W5" s="54" t="s">
        <v>528</v>
      </c>
      <c r="X5" s="54" t="s">
        <v>505</v>
      </c>
      <c r="Y5" s="54" t="s">
        <v>499</v>
      </c>
    </row>
    <row r="6" spans="2:33" x14ac:dyDescent="0.35">
      <c r="B6" s="5" t="s">
        <v>509</v>
      </c>
      <c r="C6" s="6">
        <v>1509398</v>
      </c>
      <c r="D6" s="6">
        <v>1006789</v>
      </c>
      <c r="F6" s="5" t="s">
        <v>509</v>
      </c>
      <c r="G6" s="3">
        <v>5.1154168748070425E-2</v>
      </c>
      <c r="I6" s="5" t="s">
        <v>509</v>
      </c>
      <c r="J6" s="6">
        <v>750</v>
      </c>
      <c r="L6" s="5" t="s">
        <v>509</v>
      </c>
      <c r="M6" s="3">
        <v>5.1154168748070425E-2</v>
      </c>
      <c r="N6" s="3">
        <v>6.6146088659011656E-2</v>
      </c>
      <c r="T6" s="57" t="s">
        <v>95</v>
      </c>
      <c r="U6" s="55" t="s">
        <v>497</v>
      </c>
      <c r="V6" s="55" t="s">
        <v>26</v>
      </c>
      <c r="W6" s="55" t="s">
        <v>45</v>
      </c>
      <c r="X6" s="55" t="s">
        <v>36</v>
      </c>
      <c r="Y6" s="56">
        <v>33252</v>
      </c>
    </row>
    <row r="7" spans="2:33" x14ac:dyDescent="0.35">
      <c r="B7" s="5" t="s">
        <v>513</v>
      </c>
      <c r="C7" s="6">
        <v>797639</v>
      </c>
      <c r="D7" s="6">
        <v>625774</v>
      </c>
      <c r="F7" s="5" t="s">
        <v>513</v>
      </c>
      <c r="G7" s="3">
        <v>6.2129610011546578E-2</v>
      </c>
      <c r="I7" s="5" t="s">
        <v>513</v>
      </c>
      <c r="J7" s="6">
        <v>694</v>
      </c>
      <c r="L7" s="5" t="s">
        <v>513</v>
      </c>
      <c r="M7" s="3">
        <v>6.2129610011546578E-2</v>
      </c>
      <c r="N7" s="3">
        <v>6.6146088659011656E-2</v>
      </c>
      <c r="T7" s="8" t="s">
        <v>159</v>
      </c>
      <c r="U7" s="9" t="s">
        <v>497</v>
      </c>
      <c r="V7" s="9" t="s">
        <v>26</v>
      </c>
      <c r="W7" s="9" t="s">
        <v>45</v>
      </c>
      <c r="X7" s="9" t="s">
        <v>36</v>
      </c>
      <c r="Y7" s="10">
        <v>28084</v>
      </c>
      <c r="AC7" s="52" t="s">
        <v>503</v>
      </c>
      <c r="AD7" s="15" t="s">
        <v>504</v>
      </c>
      <c r="AE7" s="43"/>
      <c r="AF7" s="43"/>
      <c r="AG7" s="43"/>
    </row>
    <row r="8" spans="2:33" x14ac:dyDescent="0.35">
      <c r="B8" s="5" t="s">
        <v>506</v>
      </c>
      <c r="C8" s="6">
        <v>1303480</v>
      </c>
      <c r="D8" s="6">
        <v>910280</v>
      </c>
      <c r="F8" s="5" t="s">
        <v>506</v>
      </c>
      <c r="G8" s="3">
        <v>6.8766686101819741E-2</v>
      </c>
      <c r="I8" s="5" t="s">
        <v>506</v>
      </c>
      <c r="J8" s="6">
        <v>1085</v>
      </c>
      <c r="L8" s="5" t="s">
        <v>506</v>
      </c>
      <c r="M8" s="3">
        <v>6.8766686101819741E-2</v>
      </c>
      <c r="N8" s="3">
        <v>6.6146088659011656E-2</v>
      </c>
      <c r="T8" s="8" t="s">
        <v>190</v>
      </c>
      <c r="U8" s="9" t="s">
        <v>497</v>
      </c>
      <c r="V8" s="9" t="s">
        <v>32</v>
      </c>
      <c r="W8" s="9" t="s">
        <v>33</v>
      </c>
      <c r="X8" s="9" t="s">
        <v>36</v>
      </c>
      <c r="Y8" s="10">
        <v>22264</v>
      </c>
      <c r="AC8" s="16" t="s">
        <v>4</v>
      </c>
      <c r="AD8" s="18" t="s">
        <v>33</v>
      </c>
      <c r="AE8" s="44" t="s">
        <v>27</v>
      </c>
      <c r="AF8" s="44" t="s">
        <v>42</v>
      </c>
      <c r="AG8" s="44" t="s">
        <v>45</v>
      </c>
    </row>
    <row r="9" spans="2:33" x14ac:dyDescent="0.35">
      <c r="B9" s="5" t="s">
        <v>514</v>
      </c>
      <c r="C9" s="6">
        <v>1290349</v>
      </c>
      <c r="D9" s="6">
        <v>999453</v>
      </c>
      <c r="F9" s="5" t="s">
        <v>514</v>
      </c>
      <c r="G9" s="3">
        <v>6.810948045838762E-2</v>
      </c>
      <c r="I9" s="5" t="s">
        <v>514</v>
      </c>
      <c r="J9" s="6">
        <v>1054</v>
      </c>
      <c r="L9" s="5" t="s">
        <v>514</v>
      </c>
      <c r="M9" s="3">
        <v>6.810948045838762E-2</v>
      </c>
      <c r="N9" s="3">
        <v>6.6146088659011656E-2</v>
      </c>
      <c r="T9" s="8" t="s">
        <v>458</v>
      </c>
      <c r="U9" s="9" t="s">
        <v>497</v>
      </c>
      <c r="V9" s="9" t="s">
        <v>26</v>
      </c>
      <c r="W9" s="9" t="s">
        <v>45</v>
      </c>
      <c r="X9" s="9" t="s">
        <v>36</v>
      </c>
      <c r="Y9" s="10">
        <v>15974</v>
      </c>
      <c r="AC9" s="17" t="s">
        <v>48</v>
      </c>
      <c r="AD9" s="58">
        <v>5.1437034411610197E-2</v>
      </c>
      <c r="AE9" s="58">
        <v>3.6389233157255105E-2</v>
      </c>
      <c r="AF9" s="58">
        <v>2.187657345036402E-2</v>
      </c>
      <c r="AG9" s="58">
        <v>3.740688978583858E-2</v>
      </c>
    </row>
    <row r="10" spans="2:33" x14ac:dyDescent="0.35">
      <c r="B10" s="5" t="s">
        <v>512</v>
      </c>
      <c r="C10" s="6">
        <v>1513486</v>
      </c>
      <c r="D10" s="6">
        <v>1058121</v>
      </c>
      <c r="F10" s="5" t="s">
        <v>512</v>
      </c>
      <c r="G10" s="3">
        <v>8.9114137824862605E-2</v>
      </c>
      <c r="I10" s="5" t="s">
        <v>512</v>
      </c>
      <c r="J10" s="6">
        <v>1147</v>
      </c>
      <c r="L10" s="5" t="s">
        <v>512</v>
      </c>
      <c r="M10" s="3">
        <v>8.9114137824862605E-2</v>
      </c>
      <c r="N10" s="3">
        <v>6.6146088659011656E-2</v>
      </c>
      <c r="T10" s="8" t="s">
        <v>276</v>
      </c>
      <c r="U10" s="9" t="s">
        <v>497</v>
      </c>
      <c r="V10" s="9" t="s">
        <v>32</v>
      </c>
      <c r="W10" s="9" t="s">
        <v>33</v>
      </c>
      <c r="X10" s="9" t="s">
        <v>36</v>
      </c>
      <c r="Y10" s="10">
        <v>13914</v>
      </c>
      <c r="AC10" s="12" t="s">
        <v>32</v>
      </c>
      <c r="AD10" s="11">
        <v>7.6307424938830581E-2</v>
      </c>
      <c r="AE10" s="11">
        <v>5.7640588700586082E-2</v>
      </c>
      <c r="AF10" s="11">
        <v>1.7892003710359122E-2</v>
      </c>
      <c r="AG10" s="11">
        <v>5.7468939588066564E-2</v>
      </c>
    </row>
    <row r="11" spans="2:33" x14ac:dyDescent="0.35">
      <c r="B11" s="5" t="s">
        <v>511</v>
      </c>
      <c r="C11" s="6">
        <v>1115268</v>
      </c>
      <c r="D11" s="6">
        <v>814192</v>
      </c>
      <c r="F11" s="5" t="s">
        <v>511</v>
      </c>
      <c r="G11" s="3">
        <v>7.1933382828163278E-2</v>
      </c>
      <c r="I11" s="5" t="s">
        <v>511</v>
      </c>
      <c r="J11" s="6">
        <v>939</v>
      </c>
      <c r="L11" s="5" t="s">
        <v>511</v>
      </c>
      <c r="M11" s="3">
        <v>7.1933382828163278E-2</v>
      </c>
      <c r="N11" s="3">
        <v>6.6146088659011656E-2</v>
      </c>
      <c r="T11" s="8" t="s">
        <v>34</v>
      </c>
      <c r="U11" s="9" t="s">
        <v>497</v>
      </c>
      <c r="V11" s="9" t="s">
        <v>26</v>
      </c>
      <c r="W11" s="9" t="s">
        <v>27</v>
      </c>
      <c r="X11" s="9" t="s">
        <v>36</v>
      </c>
      <c r="Y11" s="10">
        <v>12770</v>
      </c>
      <c r="AC11" s="12" t="s">
        <v>26</v>
      </c>
      <c r="AD11" s="11">
        <v>4.5495679513499261E-2</v>
      </c>
      <c r="AE11" s="11">
        <v>5.1257212203793992E-2</v>
      </c>
      <c r="AF11" s="11">
        <v>2.7451706266406407E-2</v>
      </c>
      <c r="AG11" s="11">
        <v>0.14027907990757199</v>
      </c>
    </row>
    <row r="12" spans="2:33" x14ac:dyDescent="0.35">
      <c r="B12" s="5" t="s">
        <v>507</v>
      </c>
      <c r="C12" s="6">
        <v>700747</v>
      </c>
      <c r="D12" s="6">
        <v>477929</v>
      </c>
      <c r="F12" s="5" t="s">
        <v>507</v>
      </c>
      <c r="G12" s="3">
        <v>7.7092017518448172E-2</v>
      </c>
      <c r="I12" s="5" t="s">
        <v>507</v>
      </c>
      <c r="J12" s="6">
        <v>305</v>
      </c>
      <c r="L12" s="5" t="s">
        <v>507</v>
      </c>
      <c r="M12" s="3">
        <v>7.7092017518448172E-2</v>
      </c>
      <c r="N12" s="3">
        <v>6.6146088659011656E-2</v>
      </c>
      <c r="T12" s="8" t="s">
        <v>413</v>
      </c>
      <c r="U12" s="9" t="s">
        <v>497</v>
      </c>
      <c r="V12" s="9" t="s">
        <v>26</v>
      </c>
      <c r="W12" s="9" t="s">
        <v>45</v>
      </c>
      <c r="X12" s="9" t="s">
        <v>36</v>
      </c>
      <c r="Y12" s="10">
        <v>12346</v>
      </c>
      <c r="AC12" s="12" t="s">
        <v>39</v>
      </c>
      <c r="AD12" s="11">
        <v>3.8679690696771622E-2</v>
      </c>
      <c r="AE12" s="11">
        <v>4.1392457320478887E-2</v>
      </c>
      <c r="AF12" s="11">
        <v>4.1503511716079307E-2</v>
      </c>
      <c r="AG12" s="11">
        <v>3.4563157675059249E-2</v>
      </c>
    </row>
    <row r="13" spans="2:33" x14ac:dyDescent="0.35">
      <c r="B13" s="5" t="s">
        <v>517</v>
      </c>
      <c r="C13" s="6">
        <v>984680</v>
      </c>
      <c r="D13" s="6">
        <v>698651</v>
      </c>
      <c r="F13" s="5" t="s">
        <v>517</v>
      </c>
      <c r="G13" s="3">
        <v>5.1775196002762321E-2</v>
      </c>
      <c r="I13" s="5" t="s">
        <v>517</v>
      </c>
      <c r="J13" s="6">
        <v>913</v>
      </c>
      <c r="L13" s="5" t="s">
        <v>517</v>
      </c>
      <c r="M13" s="3">
        <v>5.1775196002762321E-2</v>
      </c>
      <c r="N13" s="3">
        <v>6.6146088659011656E-2</v>
      </c>
      <c r="T13" s="8" t="s">
        <v>186</v>
      </c>
      <c r="U13" s="9" t="s">
        <v>497</v>
      </c>
      <c r="V13" s="9" t="s">
        <v>26</v>
      </c>
      <c r="W13" s="9" t="s">
        <v>45</v>
      </c>
      <c r="X13" s="9" t="s">
        <v>29</v>
      </c>
      <c r="Y13" s="10">
        <v>12102</v>
      </c>
    </row>
    <row r="14" spans="2:33" x14ac:dyDescent="0.35">
      <c r="B14" s="5" t="s">
        <v>516</v>
      </c>
      <c r="C14" s="6">
        <v>704665</v>
      </c>
      <c r="D14" s="6">
        <v>549779</v>
      </c>
      <c r="F14" s="5" t="s">
        <v>516</v>
      </c>
      <c r="G14" s="3">
        <v>6.9029964593104523E-2</v>
      </c>
      <c r="I14" s="5" t="s">
        <v>516</v>
      </c>
      <c r="J14" s="6">
        <v>684</v>
      </c>
      <c r="L14" s="5" t="s">
        <v>516</v>
      </c>
      <c r="M14" s="3">
        <v>6.9029964593104523E-2</v>
      </c>
      <c r="N14" s="3">
        <v>6.6146088659011656E-2</v>
      </c>
      <c r="T14" s="8" t="s">
        <v>98</v>
      </c>
      <c r="U14" s="9" t="s">
        <v>497</v>
      </c>
      <c r="V14" s="9" t="s">
        <v>26</v>
      </c>
      <c r="W14" s="9" t="s">
        <v>45</v>
      </c>
      <c r="X14" s="9" t="s">
        <v>36</v>
      </c>
      <c r="Y14" s="10">
        <v>11826</v>
      </c>
    </row>
    <row r="15" spans="2:33" x14ac:dyDescent="0.35">
      <c r="B15" s="5" t="s">
        <v>515</v>
      </c>
      <c r="C15" s="6">
        <v>595239</v>
      </c>
      <c r="D15" s="6">
        <v>457861</v>
      </c>
      <c r="F15" s="5" t="s">
        <v>515</v>
      </c>
      <c r="G15" s="3">
        <v>5.6676393851881342E-2</v>
      </c>
      <c r="I15" s="5" t="s">
        <v>515</v>
      </c>
      <c r="J15" s="6">
        <v>570</v>
      </c>
      <c r="L15" s="5" t="s">
        <v>515</v>
      </c>
      <c r="M15" s="3">
        <v>5.6676393851881342E-2</v>
      </c>
      <c r="N15" s="3">
        <v>6.6146088659011656E-2</v>
      </c>
      <c r="T15" s="8" t="s">
        <v>177</v>
      </c>
      <c r="U15" s="9" t="s">
        <v>497</v>
      </c>
      <c r="V15" s="9" t="s">
        <v>26</v>
      </c>
      <c r="W15" s="9" t="s">
        <v>45</v>
      </c>
      <c r="X15" s="9" t="s">
        <v>29</v>
      </c>
      <c r="Y15" s="10">
        <v>10787</v>
      </c>
    </row>
    <row r="16" spans="2:33" x14ac:dyDescent="0.35">
      <c r="B16" s="5" t="s">
        <v>508</v>
      </c>
      <c r="C16" s="6">
        <v>1702092</v>
      </c>
      <c r="D16" s="6">
        <v>1223540</v>
      </c>
      <c r="F16" s="5" t="s">
        <v>508</v>
      </c>
      <c r="G16" s="3">
        <v>5.9789952599506958E-2</v>
      </c>
      <c r="I16" s="5" t="s">
        <v>508</v>
      </c>
      <c r="J16" s="6">
        <v>1188</v>
      </c>
      <c r="L16" s="5" t="s">
        <v>508</v>
      </c>
      <c r="M16" s="3">
        <v>5.9789952599506958E-2</v>
      </c>
      <c r="N16" s="3">
        <v>6.6146088659011656E-2</v>
      </c>
      <c r="T16" s="8" t="s">
        <v>144</v>
      </c>
      <c r="U16" s="9" t="s">
        <v>497</v>
      </c>
      <c r="V16" s="9" t="s">
        <v>26</v>
      </c>
      <c r="W16" s="9" t="s">
        <v>45</v>
      </c>
      <c r="X16" s="9" t="s">
        <v>29</v>
      </c>
      <c r="Y16" s="10">
        <v>10180</v>
      </c>
    </row>
    <row r="21" spans="2:5" x14ac:dyDescent="0.35">
      <c r="B21" s="3" t="s">
        <v>519</v>
      </c>
      <c r="C21" s="3" t="s">
        <v>520</v>
      </c>
      <c r="D21" s="3" t="s">
        <v>521</v>
      </c>
      <c r="E21" s="3" t="s">
        <v>522</v>
      </c>
    </row>
    <row r="22" spans="2:5" x14ac:dyDescent="0.35">
      <c r="B22" s="6">
        <v>500759</v>
      </c>
      <c r="C22" s="6">
        <v>88550</v>
      </c>
      <c r="D22" s="6">
        <v>134888</v>
      </c>
      <c r="E22" s="6">
        <v>26643</v>
      </c>
    </row>
    <row r="24" spans="2:5" x14ac:dyDescent="0.35">
      <c r="B24" t="s">
        <v>18</v>
      </c>
      <c r="C24" s="7">
        <f>B22</f>
        <v>500759</v>
      </c>
    </row>
    <row r="25" spans="2:5" x14ac:dyDescent="0.35">
      <c r="B25" t="s">
        <v>20</v>
      </c>
      <c r="C25" s="7">
        <f>D22</f>
        <v>134888</v>
      </c>
    </row>
    <row r="26" spans="2:5" x14ac:dyDescent="0.35">
      <c r="B26" t="s">
        <v>19</v>
      </c>
      <c r="C26" s="7">
        <f>C22</f>
        <v>88550</v>
      </c>
    </row>
    <row r="27" spans="2:5" x14ac:dyDescent="0.35">
      <c r="B27" t="s">
        <v>21</v>
      </c>
      <c r="C27" s="7">
        <f>E22</f>
        <v>26643</v>
      </c>
    </row>
    <row r="30" spans="2:5" x14ac:dyDescent="0.35">
      <c r="B30" t="s">
        <v>523</v>
      </c>
      <c r="C30" t="s">
        <v>524</v>
      </c>
      <c r="D30" t="s">
        <v>525</v>
      </c>
    </row>
    <row r="31" spans="2:5" x14ac:dyDescent="0.35">
      <c r="B31" s="47" t="s">
        <v>582</v>
      </c>
      <c r="C31" s="47" t="s">
        <v>583</v>
      </c>
      <c r="D31" s="47" t="s">
        <v>584</v>
      </c>
    </row>
  </sheetData>
  <conditionalFormatting pivot="1" sqref="Y6:Y16">
    <cfRule type="dataBar" priority="4">
      <dataBar showValue="0">
        <cfvo type="min"/>
        <cfvo type="max"/>
        <color rgb="FF22D3EE"/>
      </dataBar>
      <extLst>
        <ext xmlns:x14="http://schemas.microsoft.com/office/spreadsheetml/2009/9/main" uri="{B025F937-C7B1-47D3-B67F-A62EFF666E3E}">
          <x14:id>{AD2F4046-046D-4E6F-BF7A-280BC84A0F3E}</x14:id>
        </ext>
      </extLst>
    </cfRule>
  </conditionalFormatting>
  <conditionalFormatting pivot="1" sqref="AD9:AG12">
    <cfRule type="colorScale" priority="2">
      <colorScale>
        <cfvo type="min"/>
        <cfvo type="max"/>
        <color rgb="FFF5F4F2"/>
        <color rgb="FF22D3EE"/>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AD2F4046-046D-4E6F-BF7A-280BC84A0F3E}">
            <x14:dataBar minLength="0" maxLength="100" border="1" gradient="0">
              <x14:cfvo type="autoMin"/>
              <x14:cfvo type="autoMax"/>
              <x14:borderColor rgb="FF000000"/>
              <x14:negativeFillColor rgb="FFFF0000"/>
              <x14:axisColor rgb="FF000000"/>
            </x14:dataBar>
          </x14:cfRule>
          <xm:sqref>Y6:Y16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E5705-D3E3-4335-BB7B-5396D0908AB4}">
  <sheetPr>
    <tabColor theme="3" tint="0.249977111117893"/>
  </sheetPr>
  <dimension ref="A1"/>
  <sheetViews>
    <sheetView showGridLines="0" showRowColHeaders="0" topLeftCell="A5" zoomScale="55" zoomScaleNormal="55" workbookViewId="0">
      <selection activeCell="B44" sqref="B44"/>
    </sheetView>
  </sheetViews>
  <sheetFormatPr defaultRowHeight="14.5" x14ac:dyDescent="0.3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0E17D-DDD5-408E-8A55-318D91F6B181}">
  <sheetPr>
    <tabColor theme="4" tint="0.39997558519241921"/>
  </sheetPr>
  <dimension ref="A1"/>
  <sheetViews>
    <sheetView showGridLines="0" showRowColHeaders="0" topLeftCell="F50" zoomScale="55" zoomScaleNormal="55" workbookViewId="0">
      <selection activeCell="AT132" sqref="AT132"/>
    </sheetView>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Props1.xml><?xml version="1.0" encoding="utf-8"?>
<ds:datastoreItem xmlns:ds="http://schemas.openxmlformats.org/officeDocument/2006/customXml" ds:itemID="{AEA3BA94-BA1F-4FF5-A974-92D29669332C}">
  <ds:schemaRefs/>
</ds:datastoreItem>
</file>

<file path=customXml/itemProps2.xml><?xml version="1.0" encoding="utf-8"?>
<ds:datastoreItem xmlns:ds="http://schemas.openxmlformats.org/officeDocument/2006/customXml" ds:itemID="{AB247E82-2D73-4FF3-BDE8-BB3872CF870C}">
  <ds:schemaRefs/>
</ds:datastoreItem>
</file>

<file path=customXml/itemProps3.xml><?xml version="1.0" encoding="utf-8"?>
<ds:datastoreItem xmlns:ds="http://schemas.openxmlformats.org/officeDocument/2006/customXml" ds:itemID="{CB5D87BE-7D66-4F43-AF63-538575DEA808}">
  <ds:schemaRefs/>
</ds:datastoreItem>
</file>

<file path=customXml/itemProps4.xml><?xml version="1.0" encoding="utf-8"?>
<ds:datastoreItem xmlns:ds="http://schemas.openxmlformats.org/officeDocument/2006/customXml" ds:itemID="{CBE54392-AAB2-4867-8F88-999553247AFD}">
  <ds:schemaRefs/>
</ds:datastoreItem>
</file>

<file path=customXml/itemProps5.xml><?xml version="1.0" encoding="utf-8"?>
<ds:datastoreItem xmlns:ds="http://schemas.openxmlformats.org/officeDocument/2006/customXml" ds:itemID="{C9DB6897-2EED-4C8F-86E2-52C2B7190AE0}">
  <ds:schemaRefs/>
</ds:datastoreItem>
</file>

<file path=customXml/itemProps6.xml><?xml version="1.0" encoding="utf-8"?>
<ds:datastoreItem xmlns:ds="http://schemas.openxmlformats.org/officeDocument/2006/customXml" ds:itemID="{23D6841E-C27F-4989-9D96-CB0034D7768F}">
  <ds:schemaRefs/>
</ds:datastoreItem>
</file>

<file path=customXml/itemProps7.xml><?xml version="1.0" encoding="utf-8"?>
<ds:datastoreItem xmlns:ds="http://schemas.openxmlformats.org/officeDocument/2006/customXml" ds:itemID="{8B8086C9-F689-4925-9DB0-DB05399E8389}">
  <ds:schemaRefs/>
</ds:datastoreItem>
</file>

<file path=customXml/itemProps8.xml><?xml version="1.0" encoding="utf-8"?>
<ds:datastoreItem xmlns:ds="http://schemas.openxmlformats.org/officeDocument/2006/customXml" ds:itemID="{3159EB4A-9514-481A-8B93-8E716F34AA6B}">
  <ds:schemaRefs/>
</ds:datastoreItem>
</file>

<file path=customXml/itemProps9.xml><?xml version="1.0" encoding="utf-8"?>
<ds:datastoreItem xmlns:ds="http://schemas.openxmlformats.org/officeDocument/2006/customXml" ds:itemID="{2CFB4F8B-CE26-41E5-8DED-0175E8E4B3E8}">
  <ds:schemaRefs/>
</ds:datastoreItem>
</file>

<file path=customXml/itemProps10.xml><?xml version="1.0" encoding="utf-8"?>
<ds:datastoreItem xmlns:ds="http://schemas.openxmlformats.org/officeDocument/2006/customXml" ds:itemID="{BBCC3562-1DB8-4F7F-B1E4-AF3F6EEADEED}">
  <ds:schemaRefs/>
</ds:datastoreItem>
</file>

<file path=customXml/itemProps11.xml><?xml version="1.0" encoding="utf-8"?>
<ds:datastoreItem xmlns:ds="http://schemas.openxmlformats.org/officeDocument/2006/customXml" ds:itemID="{224CD870-9A03-4EAC-AA50-C85C6676293D}">
  <ds:schemaRefs/>
</ds:datastoreItem>
</file>

<file path=customXml/itemProps12.xml><?xml version="1.0" encoding="utf-8"?>
<ds:datastoreItem xmlns:ds="http://schemas.openxmlformats.org/officeDocument/2006/customXml" ds:itemID="{108BFD9A-C284-493F-9DB4-401B555C9A67}">
  <ds:schemaRefs/>
</ds:datastoreItem>
</file>

<file path=customXml/itemProps13.xml><?xml version="1.0" encoding="utf-8"?>
<ds:datastoreItem xmlns:ds="http://schemas.openxmlformats.org/officeDocument/2006/customXml" ds:itemID="{F78C7D1D-3763-4F3B-8A4F-4356BC006834}">
  <ds:schemaRefs/>
</ds:datastoreItem>
</file>

<file path=customXml/itemProps14.xml><?xml version="1.0" encoding="utf-8"?>
<ds:datastoreItem xmlns:ds="http://schemas.openxmlformats.org/officeDocument/2006/customXml" ds:itemID="{F0E60EEF-0293-4F4F-8ADF-B5EC40E48C0D}">
  <ds:schemaRefs/>
</ds:datastoreItem>
</file>

<file path=customXml/itemProps15.xml><?xml version="1.0" encoding="utf-8"?>
<ds:datastoreItem xmlns:ds="http://schemas.openxmlformats.org/officeDocument/2006/customXml" ds:itemID="{205B8700-0BAF-4A10-AF0E-63E409734856}">
  <ds:schemaRefs/>
</ds:datastoreItem>
</file>

<file path=customXml/itemProps16.xml><?xml version="1.0" encoding="utf-8"?>
<ds:datastoreItem xmlns:ds="http://schemas.openxmlformats.org/officeDocument/2006/customXml" ds:itemID="{5AD1BD2D-80DA-4AEC-BE57-18039206CEF3}">
  <ds:schemaRefs/>
</ds:datastoreItem>
</file>

<file path=customXml/itemProps17.xml><?xml version="1.0" encoding="utf-8"?>
<ds:datastoreItem xmlns:ds="http://schemas.openxmlformats.org/officeDocument/2006/customXml" ds:itemID="{EAA777DE-771D-4BE5-98C2-7657A1F54D91}">
  <ds:schemaRefs/>
</ds:datastoreItem>
</file>

<file path=customXml/itemProps18.xml><?xml version="1.0" encoding="utf-8"?>
<ds:datastoreItem xmlns:ds="http://schemas.openxmlformats.org/officeDocument/2006/customXml" ds:itemID="{F9F751AC-4522-4C25-A194-E0BF420146C4}">
  <ds:schemaRefs/>
</ds:datastoreItem>
</file>

<file path=customXml/itemProps19.xml><?xml version="1.0" encoding="utf-8"?>
<ds:datastoreItem xmlns:ds="http://schemas.openxmlformats.org/officeDocument/2006/customXml" ds:itemID="{ED363BEF-3466-4D2B-A4EC-7E14DC965D7F}">
  <ds:schemaRefs/>
</ds:datastoreItem>
</file>

<file path=customXml/itemProps20.xml><?xml version="1.0" encoding="utf-8"?>
<ds:datastoreItem xmlns:ds="http://schemas.openxmlformats.org/officeDocument/2006/customXml" ds:itemID="{1669AD55-7C00-4745-AD19-1B2713EF6A01}">
  <ds:schemaRefs/>
</ds:datastoreItem>
</file>

<file path=customXml/itemProps21.xml><?xml version="1.0" encoding="utf-8"?>
<ds:datastoreItem xmlns:ds="http://schemas.openxmlformats.org/officeDocument/2006/customXml" ds:itemID="{922BAB4E-0000-4A0A-884A-61C467F25E44}">
  <ds:schemaRefs/>
</ds:datastoreItem>
</file>

<file path=customXml/itemProps22.xml><?xml version="1.0" encoding="utf-8"?>
<ds:datastoreItem xmlns:ds="http://schemas.openxmlformats.org/officeDocument/2006/customXml" ds:itemID="{FB916303-E9F3-420B-9D03-D137A2102C0D}">
  <ds:schemaRefs/>
</ds:datastoreItem>
</file>

<file path=customXml/itemProps23.xml><?xml version="1.0" encoding="utf-8"?>
<ds:datastoreItem xmlns:ds="http://schemas.openxmlformats.org/officeDocument/2006/customXml" ds:itemID="{B157E2CE-030C-44EE-92A8-60DAECA26864}">
  <ds:schemaRefs/>
</ds:datastoreItem>
</file>

<file path=customXml/itemProps24.xml><?xml version="1.0" encoding="utf-8"?>
<ds:datastoreItem xmlns:ds="http://schemas.openxmlformats.org/officeDocument/2006/customXml" ds:itemID="{8DD9665A-C7D4-40C4-AFD5-882C5B3CF013}">
  <ds:schemaRefs/>
</ds:datastoreItem>
</file>

<file path=customXml/itemProps25.xml><?xml version="1.0" encoding="utf-8"?>
<ds:datastoreItem xmlns:ds="http://schemas.openxmlformats.org/officeDocument/2006/customXml" ds:itemID="{25D76EA8-667A-4B15-9643-630863D643A3}">
  <ds:schemaRefs/>
</ds:datastoreItem>
</file>

<file path=customXml/itemProps26.xml><?xml version="1.0" encoding="utf-8"?>
<ds:datastoreItem xmlns:ds="http://schemas.openxmlformats.org/officeDocument/2006/customXml" ds:itemID="{DA219CA9-DBDB-4800-9D77-2E117076ACD4}">
  <ds:schemaRefs/>
</ds:datastoreItem>
</file>

<file path=customXml/itemProps27.xml><?xml version="1.0" encoding="utf-8"?>
<ds:datastoreItem xmlns:ds="http://schemas.openxmlformats.org/officeDocument/2006/customXml" ds:itemID="{2C767DCD-A412-4CA7-8B69-156C2C3142AD}">
  <ds:schemaRefs/>
</ds:datastoreItem>
</file>

<file path=customXml/itemProps28.xml><?xml version="1.0" encoding="utf-8"?>
<ds:datastoreItem xmlns:ds="http://schemas.openxmlformats.org/officeDocument/2006/customXml" ds:itemID="{27FD41FD-45CF-4D01-80EF-F86A09FBC79C}">
  <ds:schemaRefs/>
</ds:datastoreItem>
</file>

<file path=customXml/itemProps29.xml><?xml version="1.0" encoding="utf-8"?>
<ds:datastoreItem xmlns:ds="http://schemas.openxmlformats.org/officeDocument/2006/customXml" ds:itemID="{E8E16426-43DA-4EA3-AFD3-0C054908A664}">
  <ds:schemaRefs/>
</ds:datastoreItem>
</file>

<file path=customXml/itemProps30.xml><?xml version="1.0" encoding="utf-8"?>
<ds:datastoreItem xmlns:ds="http://schemas.openxmlformats.org/officeDocument/2006/customXml" ds:itemID="{531D72B3-7855-41B7-B344-10625C7054A8}">
  <ds:schemaRefs/>
</ds:datastoreItem>
</file>

<file path=customXml/itemProps31.xml><?xml version="1.0" encoding="utf-8"?>
<ds:datastoreItem xmlns:ds="http://schemas.openxmlformats.org/officeDocument/2006/customXml" ds:itemID="{156AE770-2F66-4499-9CFE-07AD880FF729}">
  <ds:schemaRefs/>
</ds:datastoreItem>
</file>

<file path=customXml/itemProps32.xml><?xml version="1.0" encoding="utf-8"?>
<ds:datastoreItem xmlns:ds="http://schemas.openxmlformats.org/officeDocument/2006/customXml" ds:itemID="{70BC6321-5BAA-4769-A0E0-57EBF90F5E19}">
  <ds:schemaRefs/>
</ds:datastoreItem>
</file>

<file path=customXml/itemProps33.xml><?xml version="1.0" encoding="utf-8"?>
<ds:datastoreItem xmlns:ds="http://schemas.openxmlformats.org/officeDocument/2006/customXml" ds:itemID="{62B7F5AB-59F6-4C40-9B8E-A28A2F993353}">
  <ds:schemaRefs>
    <ds:schemaRef ds:uri="http://schemas.microsoft.com/DataMashup"/>
  </ds:schemaRefs>
</ds:datastoreItem>
</file>

<file path=customXml/itemProps34.xml><?xml version="1.0" encoding="utf-8"?>
<ds:datastoreItem xmlns:ds="http://schemas.openxmlformats.org/officeDocument/2006/customXml" ds:itemID="{97F1D565-1E1B-4AF7-B6A8-F27C23780071}">
  <ds:schemaRefs/>
</ds:datastoreItem>
</file>

<file path=customXml/itemProps35.xml><?xml version="1.0" encoding="utf-8"?>
<ds:datastoreItem xmlns:ds="http://schemas.openxmlformats.org/officeDocument/2006/customXml" ds:itemID="{20B34E17-B8B2-4E3D-BE63-CDBBBA8166EA}">
  <ds:schemaRefs/>
</ds:datastoreItem>
</file>

<file path=customXml/itemProps36.xml><?xml version="1.0" encoding="utf-8"?>
<ds:datastoreItem xmlns:ds="http://schemas.openxmlformats.org/officeDocument/2006/customXml" ds:itemID="{D20182D6-D9B7-4E95-8CDD-E4488C068AE4}">
  <ds:schemaRefs/>
</ds:datastoreItem>
</file>

<file path=customXml/itemProps37.xml><?xml version="1.0" encoding="utf-8"?>
<ds:datastoreItem xmlns:ds="http://schemas.openxmlformats.org/officeDocument/2006/customXml" ds:itemID="{66A2561A-55A9-445A-8BCC-7E526E00B7DB}">
  <ds:schemaRefs/>
</ds:datastoreItem>
</file>

<file path=customXml/itemProps38.xml><?xml version="1.0" encoding="utf-8"?>
<ds:datastoreItem xmlns:ds="http://schemas.openxmlformats.org/officeDocument/2006/customXml" ds:itemID="{07D65C73-215B-4B8F-85CC-16E91C29CF92}">
  <ds:schemaRefs/>
</ds:datastoreItem>
</file>

<file path=customXml/itemProps39.xml><?xml version="1.0" encoding="utf-8"?>
<ds:datastoreItem xmlns:ds="http://schemas.openxmlformats.org/officeDocument/2006/customXml" ds:itemID="{3697953C-0639-4B77-B912-507AF4E61AA5}">
  <ds:schemaRefs/>
</ds:datastoreItem>
</file>

<file path=customXml/itemProps40.xml><?xml version="1.0" encoding="utf-8"?>
<ds:datastoreItem xmlns:ds="http://schemas.openxmlformats.org/officeDocument/2006/customXml" ds:itemID="{E78C6566-6729-447F-838D-AFD929B18AB6}">
  <ds:schemaRefs/>
</ds:datastoreItem>
</file>

<file path=customXml/itemProps41.xml><?xml version="1.0" encoding="utf-8"?>
<ds:datastoreItem xmlns:ds="http://schemas.openxmlformats.org/officeDocument/2006/customXml" ds:itemID="{4760BC6B-3926-45EB-B040-31AC935ED75E}">
  <ds:schemaRefs/>
</ds:datastoreItem>
</file>

<file path=customXml/itemProps42.xml><?xml version="1.0" encoding="utf-8"?>
<ds:datastoreItem xmlns:ds="http://schemas.openxmlformats.org/officeDocument/2006/customXml" ds:itemID="{53FE1D34-464F-407A-98B0-AA9E29FB4368}">
  <ds:schemaRefs/>
</ds:datastoreItem>
</file>

<file path=customXml/itemProps43.xml><?xml version="1.0" encoding="utf-8"?>
<ds:datastoreItem xmlns:ds="http://schemas.openxmlformats.org/officeDocument/2006/customXml" ds:itemID="{0892639C-B56D-40D3-8E0C-39530D3DFED2}">
  <ds:schemaRefs/>
</ds:datastoreItem>
</file>

<file path=customXml/itemProps44.xml><?xml version="1.0" encoding="utf-8"?>
<ds:datastoreItem xmlns:ds="http://schemas.openxmlformats.org/officeDocument/2006/customXml" ds:itemID="{4B51B75C-1A7B-4973-8039-ECB4162B82F5}">
  <ds:schemaRefs/>
</ds:datastoreItem>
</file>

<file path=customXml/itemProps45.xml><?xml version="1.0" encoding="utf-8"?>
<ds:datastoreItem xmlns:ds="http://schemas.openxmlformats.org/officeDocument/2006/customXml" ds:itemID="{DDD4CB23-1206-4094-B0DE-A1682984D149}">
  <ds:schemaRefs/>
</ds:datastoreItem>
</file>

<file path=customXml/itemProps46.xml><?xml version="1.0" encoding="utf-8"?>
<ds:datastoreItem xmlns:ds="http://schemas.openxmlformats.org/officeDocument/2006/customXml" ds:itemID="{E60B2991-5B67-47B8-B412-2A5E1801149A}">
  <ds:schemaRefs/>
</ds:datastoreItem>
</file>

<file path=customXml/itemProps47.xml><?xml version="1.0" encoding="utf-8"?>
<ds:datastoreItem xmlns:ds="http://schemas.openxmlformats.org/officeDocument/2006/customXml" ds:itemID="{DD6A5DFB-DB3B-4104-8984-DEF44529BFD6}">
  <ds:schemaRefs/>
</ds:datastoreItem>
</file>

<file path=customXml/itemProps48.xml><?xml version="1.0" encoding="utf-8"?>
<ds:datastoreItem xmlns:ds="http://schemas.openxmlformats.org/officeDocument/2006/customXml" ds:itemID="{7A59DBC6-AF31-42C2-B8B0-1A30D0B08432}">
  <ds:schemaRefs/>
</ds:datastoreItem>
</file>

<file path=customXml/itemProps49.xml><?xml version="1.0" encoding="utf-8"?>
<ds:datastoreItem xmlns:ds="http://schemas.openxmlformats.org/officeDocument/2006/customXml" ds:itemID="{F6E4343B-F0F3-47C0-8182-8A3968C82669}">
  <ds:schemaRefs/>
</ds:datastoreItem>
</file>

<file path=customXml/itemProps50.xml><?xml version="1.0" encoding="utf-8"?>
<ds:datastoreItem xmlns:ds="http://schemas.openxmlformats.org/officeDocument/2006/customXml" ds:itemID="{A336CC86-44C9-41BB-B7E4-EE7CD00CB8A2}">
  <ds:schemaRefs/>
</ds:datastoreItem>
</file>

<file path=customXml/itemProps51.xml><?xml version="1.0" encoding="utf-8"?>
<ds:datastoreItem xmlns:ds="http://schemas.openxmlformats.org/officeDocument/2006/customXml" ds:itemID="{45FD90CC-6A9A-42BD-93E7-2838894624C6}">
  <ds:schemaRefs/>
</ds:datastoreItem>
</file>

<file path=customXml/itemProps52.xml><?xml version="1.0" encoding="utf-8"?>
<ds:datastoreItem xmlns:ds="http://schemas.openxmlformats.org/officeDocument/2006/customXml" ds:itemID="{AA220EC3-A3F6-4341-AC78-87BF96A48F82}">
  <ds:schemaRefs/>
</ds:datastoreItem>
</file>

<file path=customXml/itemProps53.xml><?xml version="1.0" encoding="utf-8"?>
<ds:datastoreItem xmlns:ds="http://schemas.openxmlformats.org/officeDocument/2006/customXml" ds:itemID="{659AA4F3-83E9-41C5-99A4-C651F111750B}">
  <ds:schemaRefs/>
</ds:datastoreItem>
</file>

<file path=customXml/itemProps54.xml><?xml version="1.0" encoding="utf-8"?>
<ds:datastoreItem xmlns:ds="http://schemas.openxmlformats.org/officeDocument/2006/customXml" ds:itemID="{FC0460D9-6CB3-434C-BA9B-B3531CFF48B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Sheet4</vt:lpstr>
      <vt:lpstr>Analysis_Sheet</vt:lpstr>
      <vt:lpstr>Visuals</vt:lpstr>
      <vt:lpstr>Visual 2</vt:lpstr>
      <vt:lpstr>social_media_performance_data_</vt:lpstr>
      <vt:lpstr>Dashboard Elements</vt:lpstr>
      <vt:lpstr>Page 1</vt:lpstr>
      <vt:lpstr>Page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Nte</dc:creator>
  <cp:lastModifiedBy>Tawakalt Lawal</cp:lastModifiedBy>
  <dcterms:created xsi:type="dcterms:W3CDTF">2026-04-13T18:40:33Z</dcterms:created>
  <dcterms:modified xsi:type="dcterms:W3CDTF">2026-06-07T22:30:33Z</dcterms:modified>
</cp:coreProperties>
</file>