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Lyme Conservation &amp; Current Use Lands/"/>
    </mc:Choice>
  </mc:AlternateContent>
  <xr:revisionPtr revIDLastSave="0" documentId="13_ncr:1_{131CA414-8AC9-2B4C-A169-B1A27D98A338}" xr6:coauthVersionLast="47" xr6:coauthVersionMax="47" xr10:uidLastSave="{00000000-0000-0000-0000-000000000000}"/>
  <bookViews>
    <workbookView xWindow="0" yWindow="460" windowWidth="30120" windowHeight="16400" xr2:uid="{BAEEF164-425E-044C-BC42-60A59FAD2525}"/>
  </bookViews>
  <sheets>
    <sheet name="Sheet2" sheetId="2" r:id="rId1"/>
  </sheets>
  <definedNames>
    <definedName name="_xlnm.Print_Area" localSheetId="0">Sheet2!$A$1:$P$26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2" l="1"/>
  <c r="Q23" i="2"/>
  <c r="P20" i="2"/>
  <c r="Q11" i="2"/>
  <c r="Q12" i="2"/>
  <c r="Q13" i="2"/>
  <c r="Q14" i="2"/>
  <c r="Q15" i="2"/>
  <c r="Q16" i="2"/>
  <c r="Q17" i="2"/>
  <c r="Q20" i="2"/>
  <c r="Q21" i="2"/>
  <c r="Q10" i="2"/>
  <c r="Q7" i="2"/>
  <c r="Q8" i="2"/>
  <c r="Q9" i="2"/>
  <c r="Q5" i="2"/>
  <c r="Q6" i="2"/>
  <c r="Q4" i="2"/>
  <c r="Q22" i="2"/>
  <c r="M22" i="2"/>
  <c r="L25" i="2" l="1"/>
  <c r="M25" i="2" s="1"/>
  <c r="O25" i="2"/>
  <c r="Q25" i="2" s="1"/>
  <c r="J8" i="2"/>
  <c r="J7" i="2"/>
  <c r="J6" i="2"/>
  <c r="J5" i="2"/>
  <c r="J4" i="2"/>
  <c r="J23" i="2"/>
  <c r="J22" i="2"/>
  <c r="J21" i="2"/>
  <c r="J20" i="2"/>
  <c r="J17" i="2"/>
  <c r="J16" i="2"/>
  <c r="J15" i="2"/>
  <c r="J14" i="2"/>
  <c r="J13" i="2"/>
  <c r="J12" i="2"/>
  <c r="J11" i="2"/>
  <c r="J9" i="2"/>
  <c r="J10" i="2"/>
  <c r="M4" i="2"/>
  <c r="K23" i="2"/>
  <c r="K22" i="2"/>
  <c r="K21" i="2"/>
  <c r="K20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M23" i="2"/>
  <c r="N23" i="2"/>
  <c r="I23" i="2"/>
  <c r="N22" i="2"/>
  <c r="I22" i="2"/>
  <c r="M21" i="2"/>
  <c r="N21" i="2"/>
  <c r="I21" i="2"/>
  <c r="M20" i="2"/>
  <c r="N20" i="2"/>
  <c r="I20" i="2"/>
  <c r="M17" i="2"/>
  <c r="N17" i="2"/>
  <c r="I17" i="2"/>
  <c r="M16" i="2"/>
  <c r="N16" i="2"/>
  <c r="I16" i="2"/>
  <c r="M15" i="2"/>
  <c r="N15" i="2"/>
  <c r="I15" i="2"/>
  <c r="M14" i="2"/>
  <c r="N14" i="2"/>
  <c r="I14" i="2"/>
  <c r="M13" i="2"/>
  <c r="N13" i="2"/>
  <c r="I13" i="2"/>
  <c r="M12" i="2"/>
  <c r="N12" i="2"/>
  <c r="I12" i="2"/>
  <c r="M11" i="2"/>
  <c r="N11" i="2"/>
  <c r="I11" i="2"/>
  <c r="M10" i="2"/>
  <c r="N10" i="2"/>
  <c r="I10" i="2"/>
  <c r="M9" i="2"/>
  <c r="N9" i="2"/>
  <c r="I9" i="2"/>
  <c r="M8" i="2"/>
  <c r="N8" i="2"/>
  <c r="I8" i="2"/>
  <c r="M7" i="2"/>
  <c r="N7" i="2"/>
  <c r="I7" i="2"/>
  <c r="M6" i="2"/>
  <c r="N6" i="2"/>
  <c r="I6" i="2"/>
  <c r="M5" i="2"/>
  <c r="N5" i="2"/>
  <c r="I5" i="2"/>
  <c r="N4" i="2"/>
  <c r="I4" i="2"/>
  <c r="I1" i="2" l="1"/>
  <c r="N1" i="2"/>
</calcChain>
</file>

<file path=xl/sharedStrings.xml><?xml version="1.0" encoding="utf-8"?>
<sst xmlns="http://schemas.openxmlformats.org/spreadsheetml/2006/main" count="79" uniqueCount="77">
  <si>
    <t>Stern, Dennis</t>
  </si>
  <si>
    <t>AIPLL</t>
  </si>
  <si>
    <t>2021 Assessed</t>
  </si>
  <si>
    <t>Map</t>
  </si>
  <si>
    <t>Lot</t>
  </si>
  <si>
    <t>Sinkus</t>
  </si>
  <si>
    <t>Culler</t>
  </si>
  <si>
    <t xml:space="preserve">Current </t>
  </si>
  <si>
    <t>Seller</t>
  </si>
  <si>
    <t>Gahagan</t>
  </si>
  <si>
    <t>Lundberg</t>
  </si>
  <si>
    <t>Menard</t>
  </si>
  <si>
    <t>Mendyka</t>
  </si>
  <si>
    <t>Holmes</t>
  </si>
  <si>
    <t>Barnum</t>
  </si>
  <si>
    <t>Rice</t>
  </si>
  <si>
    <t>Keith</t>
  </si>
  <si>
    <t>Price</t>
  </si>
  <si>
    <t>Bent</t>
  </si>
  <si>
    <t>Swartz</t>
  </si>
  <si>
    <t>Estes</t>
  </si>
  <si>
    <t>Barraclough</t>
  </si>
  <si>
    <t>Briggs</t>
  </si>
  <si>
    <t>Milanese</t>
  </si>
  <si>
    <t>Sale</t>
  </si>
  <si>
    <t>Wilson</t>
  </si>
  <si>
    <t>Rich</t>
  </si>
  <si>
    <t>Hamel</t>
  </si>
  <si>
    <t>Weeks</t>
  </si>
  <si>
    <t>Caffry</t>
  </si>
  <si>
    <t>Sheffield</t>
  </si>
  <si>
    <t>Botdston</t>
  </si>
  <si>
    <t>Dahlen</t>
  </si>
  <si>
    <t>???</t>
  </si>
  <si>
    <t>Jenks</t>
  </si>
  <si>
    <t>Dales Homes</t>
  </si>
  <si>
    <t>14/32</t>
  </si>
  <si>
    <t>Yukica</t>
  </si>
  <si>
    <t>Jellison</t>
  </si>
  <si>
    <t>Cloud</t>
  </si>
  <si>
    <t>Doyle</t>
  </si>
  <si>
    <t>Barker</t>
  </si>
  <si>
    <t>Salkin</t>
  </si>
  <si>
    <t>Brightman</t>
  </si>
  <si>
    <t>Parker</t>
  </si>
  <si>
    <t>McCarthy</t>
  </si>
  <si>
    <t>6 On the Common</t>
  </si>
  <si>
    <t>Piper (estate)</t>
  </si>
  <si>
    <t>Assessed</t>
  </si>
  <si>
    <t>Sale Difference</t>
  </si>
  <si>
    <t>Appraised</t>
  </si>
  <si>
    <t>2021 Sales vs 2021 assessed</t>
  </si>
  <si>
    <t>18 sales  2 within DRA allowed variance</t>
  </si>
  <si>
    <t>Change</t>
  </si>
  <si>
    <t>407/95, really</t>
  </si>
  <si>
    <t>Appraisal-reb</t>
  </si>
  <si>
    <t>Percentage</t>
  </si>
  <si>
    <t>Notes</t>
  </si>
  <si>
    <t>53 Dorchester</t>
  </si>
  <si>
    <t>301 Orford Road</t>
  </si>
  <si>
    <t>155 River Rd</t>
  </si>
  <si>
    <t>405/14 &amp; 405/32</t>
  </si>
  <si>
    <t>307 River Rd</t>
  </si>
  <si>
    <t>664 River Road</t>
  </si>
  <si>
    <t>129 Franklin Hill</t>
  </si>
  <si>
    <t>97 Preston Road</t>
  </si>
  <si>
    <t>22 Pout Pond Ln</t>
  </si>
  <si>
    <t>50 Old Dorchester Rd</t>
  </si>
  <si>
    <t>69 Pout Pond Ln</t>
  </si>
  <si>
    <t>Gerngross</t>
  </si>
  <si>
    <t>136 River Road</t>
  </si>
  <si>
    <t>11 Orford Rd; Rt 10 new house</t>
  </si>
  <si>
    <t>95 Whipple Hill</t>
  </si>
  <si>
    <t>70 Franklin Hiil</t>
  </si>
  <si>
    <t>47 Goose Pond</t>
  </si>
  <si>
    <t xml:space="preserve">85 DCH, Unit 104 </t>
  </si>
  <si>
    <t>35 Pinnacle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</si>
</sst>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7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2" applyFont="1"/>
    <xf numFmtId="0" fontId="0" fillId="0" borderId="0" xfId="0" applyFill="1"/>
    <xf numFmtId="164" fontId="0" fillId="0" borderId="0" xfId="1" applyNumberFormat="1" applyFont="1"/>
    <xf numFmtId="166" fontId="0" fillId="0" borderId="0" xfId="3" applyNumberFormat="1" applyFont="1"/>
    <xf numFmtId="0" fontId="0" fillId="0" borderId="1" xfId="0" applyBorder="1"/>
    <xf numFmtId="166" fontId="0" fillId="0" borderId="0" xfId="3" applyNumberFormat="1" applyFont="1" applyFill="1" applyBorder="1"/>
    <xf numFmtId="166" fontId="0" fillId="0" borderId="2" xfId="3" applyNumberFormat="1" applyFont="1" applyBorder="1"/>
    <xf numFmtId="0" fontId="2" fillId="0" borderId="0" xfId="0" applyFont="1"/>
    <xf numFmtId="0" fontId="0" fillId="0" borderId="0" xfId="0" applyBorder="1"/>
    <xf numFmtId="0" fontId="4" fillId="0" borderId="0" xfId="0" applyFont="1"/>
    <xf numFmtId="166" fontId="4" fillId="0" borderId="0" xfId="3" applyNumberFormat="1" applyFont="1"/>
    <xf numFmtId="166" fontId="4" fillId="0" borderId="0" xfId="3" applyNumberFormat="1" applyFont="1" applyFill="1" applyBorder="1"/>
    <xf numFmtId="166" fontId="4" fillId="0" borderId="2" xfId="3" applyNumberFormat="1" applyFont="1" applyBorder="1"/>
    <xf numFmtId="164" fontId="4" fillId="0" borderId="0" xfId="1" applyNumberFormat="1" applyFont="1"/>
    <xf numFmtId="0" fontId="4" fillId="0" borderId="0" xfId="0" applyFont="1" applyFill="1"/>
    <xf numFmtId="164" fontId="0" fillId="0" borderId="0" xfId="0" applyNumberFormat="1"/>
    <xf numFmtId="164" fontId="0" fillId="0" borderId="0" xfId="1" applyNumberFormat="1" applyFont="1" applyBorder="1"/>
    <xf numFmtId="9" fontId="0" fillId="0" borderId="0" xfId="2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4" fillId="0" borderId="0" xfId="3" applyNumberFormat="1" applyFont="1" applyBorder="1"/>
    <xf numFmtId="9" fontId="0" fillId="0" borderId="3" xfId="2" applyFont="1" applyBorder="1"/>
    <xf numFmtId="0" fontId="0" fillId="0" borderId="3" xfId="0" applyBorder="1"/>
    <xf numFmtId="164" fontId="0" fillId="0" borderId="2" xfId="1" applyNumberFormat="1" applyFont="1" applyBorder="1"/>
    <xf numFmtId="9" fontId="0" fillId="0" borderId="5" xfId="2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9" fontId="0" fillId="0" borderId="2" xfId="2" applyFont="1" applyBorder="1"/>
    <xf numFmtId="164" fontId="0" fillId="0" borderId="5" xfId="1" applyNumberFormat="1" applyFont="1" applyBorder="1"/>
    <xf numFmtId="9" fontId="0" fillId="0" borderId="0" xfId="0" applyNumberFormat="1" applyFill="1" applyBorder="1"/>
    <xf numFmtId="167" fontId="0" fillId="0" borderId="0" xfId="0" applyNumberFormat="1"/>
    <xf numFmtId="9" fontId="0" fillId="0" borderId="0" xfId="1" applyNumberFormat="1" applyFont="1" applyFill="1" applyBorder="1"/>
    <xf numFmtId="49" fontId="0" fillId="0" borderId="0" xfId="0" applyNumberFormat="1" applyFill="1" applyBorder="1"/>
    <xf numFmtId="49" fontId="0" fillId="0" borderId="0" xfId="2" applyNumberFormat="1" applyFont="1" applyFill="1" applyBorder="1"/>
    <xf numFmtId="166" fontId="0" fillId="0" borderId="0" xfId="3" applyNumberFormat="1" applyFont="1" applyBorder="1"/>
    <xf numFmtId="167" fontId="0" fillId="0" borderId="0" xfId="0" applyNumberFormat="1" applyBorder="1"/>
    <xf numFmtId="0" fontId="0" fillId="0" borderId="4" xfId="0" applyBorder="1" applyAlignment="1">
      <alignment horizontal="center"/>
    </xf>
    <xf numFmtId="164" fontId="4" fillId="0" borderId="0" xfId="1" applyNumberFormat="1" applyFont="1" applyBorder="1"/>
    <xf numFmtId="164" fontId="4" fillId="0" borderId="0" xfId="1" applyNumberFormat="1" applyFont="1" applyFill="1" applyBorder="1"/>
    <xf numFmtId="164" fontId="4" fillId="0" borderId="2" xfId="1" applyNumberFormat="1" applyFont="1" applyBorder="1"/>
    <xf numFmtId="0" fontId="0" fillId="0" borderId="6" xfId="0" applyBorder="1"/>
    <xf numFmtId="164" fontId="0" fillId="0" borderId="6" xfId="0" applyNumberFormat="1" applyBorder="1"/>
    <xf numFmtId="164" fontId="0" fillId="0" borderId="3" xfId="0" applyNumberFormat="1" applyBorder="1"/>
    <xf numFmtId="0" fontId="0" fillId="0" borderId="3" xfId="0" applyFill="1" applyBorder="1"/>
    <xf numFmtId="0" fontId="0" fillId="0" borderId="0" xfId="0" applyFill="1" applyBorder="1"/>
    <xf numFmtId="164" fontId="0" fillId="0" borderId="6" xfId="0" applyNumberFormat="1" applyFill="1" applyBorder="1"/>
    <xf numFmtId="164" fontId="3" fillId="0" borderId="0" xfId="1" applyNumberFormat="1" applyFont="1" applyFill="1"/>
    <xf numFmtId="167" fontId="0" fillId="0" borderId="0" xfId="0" applyNumberForma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DBFD-E651-5D4F-834F-F6A1625DAB74}">
  <sheetPr>
    <pageSetUpPr fitToPage="1"/>
  </sheetPr>
  <dimension ref="A1:R26"/>
  <sheetViews>
    <sheetView tabSelected="1" workbookViewId="0">
      <selection activeCell="B38" sqref="B38"/>
    </sheetView>
  </sheetViews>
  <sheetFormatPr baseColWidth="10" defaultRowHeight="19" x14ac:dyDescent="0.25"/>
  <cols>
    <col min="1" max="1" width="23.5" customWidth="1"/>
    <col min="5" max="5" width="16.1640625" customWidth="1"/>
    <col min="6" max="6" width="14.33203125" style="27" customWidth="1"/>
    <col min="8" max="8" width="13" style="10" bestFit="1" customWidth="1"/>
    <col min="9" max="9" width="13.33203125" customWidth="1"/>
    <col min="10" max="10" width="7.33203125" style="27" customWidth="1"/>
    <col min="11" max="11" width="10.83203125" style="47"/>
    <col min="12" max="12" width="14" style="10" customWidth="1"/>
    <col min="13" max="13" width="5.6640625" bestFit="1" customWidth="1"/>
    <col min="14" max="14" width="13.6640625" style="27" bestFit="1" customWidth="1"/>
    <col min="15" max="15" width="13.5" customWidth="1"/>
    <col min="16" max="16" width="12.1640625" style="37" customWidth="1"/>
    <col min="17" max="17" width="5.83203125" style="36" customWidth="1"/>
    <col min="18" max="18" width="10.83203125" style="39"/>
  </cols>
  <sheetData>
    <row r="1" spans="1:18" ht="20" thickBot="1" x14ac:dyDescent="0.3">
      <c r="C1" t="s">
        <v>52</v>
      </c>
      <c r="I1" s="16">
        <f>SUM(I4:I23)</f>
        <v>4814665</v>
      </c>
      <c r="N1" s="49">
        <f>SUM(N4:N23)</f>
        <v>3904265</v>
      </c>
    </row>
    <row r="2" spans="1:18" ht="25" thickBot="1" x14ac:dyDescent="0.35">
      <c r="A2" s="8" t="s">
        <v>51</v>
      </c>
      <c r="G2" s="24">
        <v>2020</v>
      </c>
      <c r="H2" s="23">
        <v>2020</v>
      </c>
      <c r="I2" s="24">
        <v>2020</v>
      </c>
      <c r="J2" s="43"/>
      <c r="K2" s="47" t="s">
        <v>53</v>
      </c>
      <c r="L2" s="23">
        <v>2021</v>
      </c>
      <c r="M2" s="5"/>
      <c r="N2" s="43">
        <v>2021</v>
      </c>
      <c r="P2" s="37" t="s">
        <v>55</v>
      </c>
      <c r="Q2" s="38" t="s">
        <v>56</v>
      </c>
      <c r="R2" s="39" t="s">
        <v>57</v>
      </c>
    </row>
    <row r="3" spans="1:18" x14ac:dyDescent="0.25">
      <c r="B3" t="s">
        <v>3</v>
      </c>
      <c r="C3" t="s">
        <v>4</v>
      </c>
      <c r="E3" t="s">
        <v>7</v>
      </c>
      <c r="F3" s="27" t="s">
        <v>8</v>
      </c>
      <c r="G3" s="31" t="s">
        <v>50</v>
      </c>
      <c r="H3" s="30" t="s">
        <v>48</v>
      </c>
      <c r="I3" s="31" t="s">
        <v>49</v>
      </c>
      <c r="J3" s="32"/>
      <c r="L3" s="30" t="s">
        <v>2</v>
      </c>
      <c r="M3" s="9"/>
      <c r="N3" s="32" t="s">
        <v>49</v>
      </c>
      <c r="O3" s="19" t="s">
        <v>24</v>
      </c>
    </row>
    <row r="4" spans="1:18" x14ac:dyDescent="0.25">
      <c r="A4" t="s">
        <v>74</v>
      </c>
      <c r="B4">
        <v>401</v>
      </c>
      <c r="C4">
        <v>19</v>
      </c>
      <c r="E4" t="s">
        <v>44</v>
      </c>
      <c r="F4" s="27" t="s">
        <v>45</v>
      </c>
      <c r="G4" s="41"/>
      <c r="H4" s="25">
        <v>271000</v>
      </c>
      <c r="I4" s="17">
        <f t="shared" ref="I4:I5" si="0">O4-H4</f>
        <v>-101385</v>
      </c>
      <c r="J4" s="26">
        <f t="shared" ref="J4:J8" si="1">H4/O4</f>
        <v>1.5977360492880937</v>
      </c>
      <c r="K4" s="48">
        <f t="shared" ref="K4:K17" si="2">L4-H4</f>
        <v>52000</v>
      </c>
      <c r="L4" s="44">
        <v>323000</v>
      </c>
      <c r="M4" s="18">
        <f t="shared" ref="M4:M17" si="3">L4/O4</f>
        <v>1.9043127081920821</v>
      </c>
      <c r="N4" s="33">
        <f t="shared" ref="N4:N17" si="4">O4-L4</f>
        <v>-153385</v>
      </c>
      <c r="O4" s="20">
        <v>169615</v>
      </c>
      <c r="P4" s="37">
        <v>323000</v>
      </c>
      <c r="Q4" s="36">
        <f>P4/O4</f>
        <v>1.9043127081920821</v>
      </c>
    </row>
    <row r="5" spans="1:18" x14ac:dyDescent="0.25">
      <c r="A5" t="s">
        <v>75</v>
      </c>
      <c r="B5">
        <v>401</v>
      </c>
      <c r="C5">
        <v>55</v>
      </c>
      <c r="D5">
        <v>104</v>
      </c>
      <c r="E5" t="s">
        <v>0</v>
      </c>
      <c r="F5" s="27" t="s">
        <v>1</v>
      </c>
      <c r="G5" s="41"/>
      <c r="H5" s="25">
        <v>326100</v>
      </c>
      <c r="I5" s="17">
        <f t="shared" si="0"/>
        <v>63900</v>
      </c>
      <c r="J5" s="26">
        <f t="shared" si="1"/>
        <v>0.83615384615384614</v>
      </c>
      <c r="K5" s="48">
        <f t="shared" si="2"/>
        <v>31000</v>
      </c>
      <c r="L5" s="44">
        <v>357100</v>
      </c>
      <c r="M5" s="18">
        <f t="shared" si="3"/>
        <v>0.91564102564102567</v>
      </c>
      <c r="N5" s="33">
        <f t="shared" si="4"/>
        <v>32900</v>
      </c>
      <c r="O5" s="21">
        <v>390000</v>
      </c>
      <c r="P5" s="37">
        <v>357100</v>
      </c>
      <c r="Q5" s="36">
        <f t="shared" ref="Q5:Q21" si="5">P5/O5</f>
        <v>0.91564102564102567</v>
      </c>
      <c r="R5" s="40"/>
    </row>
    <row r="6" spans="1:18" x14ac:dyDescent="0.25">
      <c r="A6" t="s">
        <v>73</v>
      </c>
      <c r="B6">
        <v>408</v>
      </c>
      <c r="C6">
        <v>73</v>
      </c>
      <c r="E6" t="s">
        <v>6</v>
      </c>
      <c r="F6" s="27" t="s">
        <v>5</v>
      </c>
      <c r="G6" s="41"/>
      <c r="H6" s="25">
        <v>599800</v>
      </c>
      <c r="I6" s="17">
        <f>O6-H6</f>
        <v>189200</v>
      </c>
      <c r="J6" s="26">
        <f t="shared" si="1"/>
        <v>0.76020278833967048</v>
      </c>
      <c r="K6" s="48">
        <f t="shared" si="2"/>
        <v>30200</v>
      </c>
      <c r="L6" s="44">
        <v>630000</v>
      </c>
      <c r="M6" s="18">
        <f t="shared" si="3"/>
        <v>0.79847908745247154</v>
      </c>
      <c r="N6" s="33">
        <f t="shared" si="4"/>
        <v>159000</v>
      </c>
      <c r="O6" s="21">
        <v>789000</v>
      </c>
      <c r="P6" s="37">
        <v>630000</v>
      </c>
      <c r="Q6" s="36">
        <f t="shared" si="5"/>
        <v>0.79847908745247154</v>
      </c>
      <c r="R6" s="40"/>
    </row>
    <row r="7" spans="1:18" x14ac:dyDescent="0.25">
      <c r="A7" t="s">
        <v>59</v>
      </c>
      <c r="B7">
        <v>406</v>
      </c>
      <c r="C7">
        <v>3</v>
      </c>
      <c r="E7" t="s">
        <v>9</v>
      </c>
      <c r="F7" s="27" t="s">
        <v>10</v>
      </c>
      <c r="G7" s="41"/>
      <c r="H7" s="25">
        <v>247200</v>
      </c>
      <c r="I7" s="17">
        <f t="shared" ref="I7:I17" si="6">O7-H7</f>
        <v>59800</v>
      </c>
      <c r="J7" s="26">
        <f t="shared" si="1"/>
        <v>0.80521172638436478</v>
      </c>
      <c r="K7" s="48">
        <f t="shared" si="2"/>
        <v>14600</v>
      </c>
      <c r="L7" s="44">
        <v>261800</v>
      </c>
      <c r="M7" s="18">
        <f t="shared" si="3"/>
        <v>0.85276872964169381</v>
      </c>
      <c r="N7" s="33">
        <f t="shared" si="4"/>
        <v>45200</v>
      </c>
      <c r="O7" s="21">
        <v>307000</v>
      </c>
      <c r="P7" s="37">
        <v>261800</v>
      </c>
      <c r="Q7" s="36">
        <f t="shared" si="5"/>
        <v>0.85276872964169381</v>
      </c>
      <c r="R7" s="40"/>
    </row>
    <row r="8" spans="1:18" x14ac:dyDescent="0.25">
      <c r="A8" t="s">
        <v>58</v>
      </c>
      <c r="B8">
        <v>408</v>
      </c>
      <c r="C8">
        <v>31</v>
      </c>
      <c r="E8" t="s">
        <v>12</v>
      </c>
      <c r="F8" s="27" t="s">
        <v>11</v>
      </c>
      <c r="G8" s="41"/>
      <c r="H8" s="25">
        <v>289800</v>
      </c>
      <c r="I8" s="17">
        <f t="shared" si="6"/>
        <v>55200</v>
      </c>
      <c r="J8" s="26">
        <f t="shared" si="1"/>
        <v>0.84</v>
      </c>
      <c r="K8" s="48">
        <f t="shared" si="2"/>
        <v>75500</v>
      </c>
      <c r="L8" s="44">
        <v>365300</v>
      </c>
      <c r="M8" s="18">
        <f t="shared" si="3"/>
        <v>1.058840579710145</v>
      </c>
      <c r="N8" s="33">
        <f t="shared" si="4"/>
        <v>-20300</v>
      </c>
      <c r="O8" s="21">
        <v>345000</v>
      </c>
      <c r="P8" s="37">
        <v>365300</v>
      </c>
      <c r="Q8" s="36">
        <f t="shared" si="5"/>
        <v>1.058840579710145</v>
      </c>
      <c r="R8" s="40"/>
    </row>
    <row r="9" spans="1:18" s="9" customFormat="1" x14ac:dyDescent="0.25">
      <c r="A9" s="9" t="s">
        <v>60</v>
      </c>
      <c r="B9" s="9">
        <v>402</v>
      </c>
      <c r="C9" s="9">
        <v>100</v>
      </c>
      <c r="E9" s="9" t="s">
        <v>13</v>
      </c>
      <c r="F9" s="27" t="s">
        <v>14</v>
      </c>
      <c r="G9" s="41"/>
      <c r="H9" s="25">
        <v>928900</v>
      </c>
      <c r="I9" s="17">
        <f t="shared" si="6"/>
        <v>1571100</v>
      </c>
      <c r="J9" s="26">
        <f>H9/O9</f>
        <v>0.37156</v>
      </c>
      <c r="K9" s="48">
        <f t="shared" si="2"/>
        <v>-1800</v>
      </c>
      <c r="L9" s="45">
        <v>927100</v>
      </c>
      <c r="M9" s="18">
        <f t="shared" si="3"/>
        <v>0.37084</v>
      </c>
      <c r="N9" s="33">
        <f t="shared" si="4"/>
        <v>1572900</v>
      </c>
      <c r="O9" s="22">
        <v>2500000</v>
      </c>
      <c r="P9" s="42">
        <v>927100</v>
      </c>
      <c r="Q9" s="36">
        <f t="shared" si="5"/>
        <v>0.37084</v>
      </c>
      <c r="R9" s="40"/>
    </row>
    <row r="10" spans="1:18" x14ac:dyDescent="0.25">
      <c r="A10" t="s">
        <v>46</v>
      </c>
      <c r="B10">
        <v>201</v>
      </c>
      <c r="C10">
        <v>35</v>
      </c>
      <c r="E10" t="s">
        <v>15</v>
      </c>
      <c r="F10" s="27" t="s">
        <v>16</v>
      </c>
      <c r="G10" s="41"/>
      <c r="H10" s="12">
        <v>144300</v>
      </c>
      <c r="I10" s="17">
        <f t="shared" si="6"/>
        <v>71650</v>
      </c>
      <c r="J10" s="26">
        <f>H10/O10</f>
        <v>0.66821023385042833</v>
      </c>
      <c r="K10" s="48">
        <f t="shared" si="2"/>
        <v>16400</v>
      </c>
      <c r="L10" s="44">
        <v>160700</v>
      </c>
      <c r="M10" s="18">
        <f t="shared" si="3"/>
        <v>0.74415373929150264</v>
      </c>
      <c r="N10" s="33">
        <f t="shared" si="4"/>
        <v>55250</v>
      </c>
      <c r="O10" s="21">
        <v>215950</v>
      </c>
      <c r="P10" s="37">
        <v>160700</v>
      </c>
      <c r="Q10" s="36">
        <f t="shared" si="5"/>
        <v>0.74415373929150264</v>
      </c>
      <c r="R10" s="40"/>
    </row>
    <row r="11" spans="1:18" x14ac:dyDescent="0.25">
      <c r="A11" s="9" t="s">
        <v>72</v>
      </c>
      <c r="B11" s="9">
        <v>407</v>
      </c>
      <c r="C11" s="9">
        <v>73</v>
      </c>
      <c r="D11" s="9"/>
      <c r="E11" s="9" t="s">
        <v>17</v>
      </c>
      <c r="F11" s="27" t="s">
        <v>18</v>
      </c>
      <c r="G11" s="41">
        <v>861700</v>
      </c>
      <c r="H11" s="12">
        <v>763700</v>
      </c>
      <c r="I11" s="17">
        <f t="shared" si="6"/>
        <v>466300</v>
      </c>
      <c r="J11" s="26">
        <f>H11/O11</f>
        <v>0.62089430894308939</v>
      </c>
      <c r="K11" s="48">
        <f t="shared" si="2"/>
        <v>13200</v>
      </c>
      <c r="L11" s="45">
        <v>776900</v>
      </c>
      <c r="M11" s="18">
        <f t="shared" si="3"/>
        <v>0.63162601626016257</v>
      </c>
      <c r="N11" s="33">
        <f t="shared" si="4"/>
        <v>453100</v>
      </c>
      <c r="O11" s="22">
        <v>1230000</v>
      </c>
      <c r="P11" s="37">
        <v>776900</v>
      </c>
      <c r="Q11" s="36">
        <f t="shared" si="5"/>
        <v>0.63162601626016257</v>
      </c>
      <c r="R11" s="40"/>
    </row>
    <row r="12" spans="1:18" x14ac:dyDescent="0.25">
      <c r="A12" t="s">
        <v>71</v>
      </c>
      <c r="B12">
        <v>408</v>
      </c>
      <c r="C12">
        <v>3</v>
      </c>
      <c r="E12" t="s">
        <v>19</v>
      </c>
      <c r="F12" s="27" t="s">
        <v>20</v>
      </c>
      <c r="G12" s="41"/>
      <c r="H12" s="12">
        <v>118300</v>
      </c>
      <c r="I12" s="17">
        <f t="shared" si="6"/>
        <v>293700</v>
      </c>
      <c r="J12" s="26">
        <f t="shared" ref="J12:J17" si="7">H12/O12</f>
        <v>0.2871359223300971</v>
      </c>
      <c r="K12" s="48">
        <f t="shared" si="2"/>
        <v>101700</v>
      </c>
      <c r="L12" s="44">
        <v>220000</v>
      </c>
      <c r="M12" s="18">
        <f t="shared" si="3"/>
        <v>0.53398058252427183</v>
      </c>
      <c r="N12" s="33">
        <f t="shared" si="4"/>
        <v>192000</v>
      </c>
      <c r="O12" s="21">
        <v>412000</v>
      </c>
      <c r="P12" s="37">
        <v>220200</v>
      </c>
      <c r="Q12" s="36">
        <f t="shared" si="5"/>
        <v>0.53446601941747574</v>
      </c>
      <c r="R12" s="40"/>
    </row>
    <row r="13" spans="1:18" x14ac:dyDescent="0.25">
      <c r="A13" t="s">
        <v>70</v>
      </c>
      <c r="B13">
        <v>402</v>
      </c>
      <c r="C13">
        <v>80</v>
      </c>
      <c r="E13" t="s">
        <v>21</v>
      </c>
      <c r="F13" s="27" t="s">
        <v>69</v>
      </c>
      <c r="G13" s="41"/>
      <c r="H13" s="12">
        <v>388700</v>
      </c>
      <c r="I13" s="17">
        <f t="shared" si="6"/>
        <v>286300</v>
      </c>
      <c r="J13" s="26">
        <f t="shared" si="7"/>
        <v>0.57585185185185184</v>
      </c>
      <c r="K13" s="48">
        <f t="shared" si="2"/>
        <v>15000</v>
      </c>
      <c r="L13" s="44">
        <v>403700</v>
      </c>
      <c r="M13" s="18">
        <f t="shared" si="3"/>
        <v>0.59807407407407409</v>
      </c>
      <c r="N13" s="33">
        <f t="shared" si="4"/>
        <v>271300</v>
      </c>
      <c r="O13" s="21">
        <v>675000</v>
      </c>
      <c r="P13" s="37">
        <v>403700</v>
      </c>
      <c r="Q13" s="36">
        <f t="shared" si="5"/>
        <v>0.59807407407407409</v>
      </c>
      <c r="R13" s="40"/>
    </row>
    <row r="14" spans="1:18" x14ac:dyDescent="0.25">
      <c r="A14" t="s">
        <v>68</v>
      </c>
      <c r="B14">
        <v>415</v>
      </c>
      <c r="C14">
        <v>17</v>
      </c>
      <c r="E14" t="s">
        <v>22</v>
      </c>
      <c r="F14" s="27" t="s">
        <v>23</v>
      </c>
      <c r="G14" s="41"/>
      <c r="H14" s="12">
        <v>602200</v>
      </c>
      <c r="I14" s="17">
        <f t="shared" si="6"/>
        <v>172800</v>
      </c>
      <c r="J14" s="26">
        <f t="shared" si="7"/>
        <v>0.77703225806451615</v>
      </c>
      <c r="K14" s="48">
        <f t="shared" si="2"/>
        <v>84600</v>
      </c>
      <c r="L14" s="44">
        <v>686800</v>
      </c>
      <c r="M14" s="18">
        <f t="shared" si="3"/>
        <v>0.88619354838709674</v>
      </c>
      <c r="N14" s="33">
        <f t="shared" si="4"/>
        <v>88200</v>
      </c>
      <c r="O14" s="21">
        <v>775000</v>
      </c>
      <c r="P14" s="37">
        <v>686800</v>
      </c>
      <c r="Q14" s="36">
        <f t="shared" si="5"/>
        <v>0.88619354838709674</v>
      </c>
      <c r="R14" s="40"/>
    </row>
    <row r="15" spans="1:18" x14ac:dyDescent="0.25">
      <c r="A15" t="s">
        <v>67</v>
      </c>
      <c r="B15">
        <v>421</v>
      </c>
      <c r="C15">
        <v>18</v>
      </c>
      <c r="E15" t="s">
        <v>25</v>
      </c>
      <c r="F15" s="27" t="s">
        <v>26</v>
      </c>
      <c r="G15" s="41">
        <v>509500</v>
      </c>
      <c r="H15" s="12">
        <v>354400</v>
      </c>
      <c r="I15" s="17">
        <f t="shared" si="6"/>
        <v>370600</v>
      </c>
      <c r="J15" s="26">
        <f t="shared" si="7"/>
        <v>0.48882758620689654</v>
      </c>
      <c r="K15" s="48">
        <f t="shared" si="2"/>
        <v>14400</v>
      </c>
      <c r="L15" s="44">
        <v>368800</v>
      </c>
      <c r="M15" s="18">
        <f t="shared" si="3"/>
        <v>0.50868965517241382</v>
      </c>
      <c r="N15" s="33">
        <f t="shared" si="4"/>
        <v>356200</v>
      </c>
      <c r="O15" s="21">
        <v>725000</v>
      </c>
      <c r="P15" s="37">
        <v>368800</v>
      </c>
      <c r="Q15" s="36">
        <f t="shared" si="5"/>
        <v>0.50868965517241382</v>
      </c>
      <c r="R15" s="40"/>
    </row>
    <row r="16" spans="1:18" x14ac:dyDescent="0.25">
      <c r="A16" t="s">
        <v>62</v>
      </c>
      <c r="B16">
        <v>403</v>
      </c>
      <c r="C16">
        <v>18</v>
      </c>
      <c r="E16" t="s">
        <v>27</v>
      </c>
      <c r="F16" s="27" t="s">
        <v>28</v>
      </c>
      <c r="G16" s="41"/>
      <c r="H16" s="12">
        <v>276600</v>
      </c>
      <c r="I16" s="17">
        <f t="shared" si="6"/>
        <v>323400</v>
      </c>
      <c r="J16" s="26">
        <f t="shared" si="7"/>
        <v>0.46100000000000002</v>
      </c>
      <c r="K16" s="48">
        <f t="shared" si="2"/>
        <v>15900</v>
      </c>
      <c r="L16" s="44">
        <v>292500</v>
      </c>
      <c r="M16" s="18">
        <f t="shared" si="3"/>
        <v>0.48749999999999999</v>
      </c>
      <c r="N16" s="33">
        <f t="shared" si="4"/>
        <v>307500</v>
      </c>
      <c r="O16" s="21">
        <v>600000</v>
      </c>
      <c r="P16" s="37">
        <v>292500</v>
      </c>
      <c r="Q16" s="36">
        <f t="shared" si="5"/>
        <v>0.48749999999999999</v>
      </c>
      <c r="R16" s="40"/>
    </row>
    <row r="17" spans="1:18" x14ac:dyDescent="0.25">
      <c r="A17" t="s">
        <v>66</v>
      </c>
      <c r="B17">
        <v>409</v>
      </c>
      <c r="C17">
        <v>24</v>
      </c>
      <c r="E17" t="s">
        <v>29</v>
      </c>
      <c r="F17" s="27" t="s">
        <v>30</v>
      </c>
      <c r="G17" s="41"/>
      <c r="H17" s="12">
        <v>328400</v>
      </c>
      <c r="I17" s="17">
        <f t="shared" si="6"/>
        <v>196600</v>
      </c>
      <c r="J17" s="26">
        <f t="shared" si="7"/>
        <v>0.62552380952380948</v>
      </c>
      <c r="K17" s="48">
        <f t="shared" si="2"/>
        <v>52100</v>
      </c>
      <c r="L17" s="44">
        <v>380500</v>
      </c>
      <c r="M17" s="18">
        <f t="shared" si="3"/>
        <v>0.72476190476190472</v>
      </c>
      <c r="N17" s="33">
        <f t="shared" si="4"/>
        <v>144500</v>
      </c>
      <c r="O17" s="21">
        <v>525000</v>
      </c>
      <c r="P17" s="37">
        <v>380500</v>
      </c>
      <c r="Q17" s="36">
        <f t="shared" si="5"/>
        <v>0.72476190476190472</v>
      </c>
    </row>
    <row r="18" spans="1:18" s="2" customFormat="1" x14ac:dyDescent="0.25">
      <c r="B18" s="2" t="s">
        <v>33</v>
      </c>
      <c r="E18" s="2" t="s">
        <v>31</v>
      </c>
      <c r="F18" s="50" t="s">
        <v>32</v>
      </c>
      <c r="G18" s="6"/>
      <c r="H18" s="12"/>
      <c r="I18" s="51"/>
      <c r="J18" s="50"/>
      <c r="K18" s="52"/>
      <c r="L18" s="45"/>
      <c r="M18" s="51"/>
      <c r="N18" s="50"/>
      <c r="O18" s="53"/>
      <c r="P18" s="54"/>
      <c r="Q18" s="36"/>
      <c r="R18" s="39"/>
    </row>
    <row r="19" spans="1:18" s="2" customFormat="1" x14ac:dyDescent="0.25">
      <c r="B19" s="2" t="s">
        <v>33</v>
      </c>
      <c r="E19" s="2" t="s">
        <v>34</v>
      </c>
      <c r="F19" s="50" t="s">
        <v>35</v>
      </c>
      <c r="G19" s="6"/>
      <c r="H19" s="12"/>
      <c r="I19" s="51"/>
      <c r="J19" s="50"/>
      <c r="K19" s="52"/>
      <c r="L19" s="45"/>
      <c r="M19" s="51"/>
      <c r="N19" s="50"/>
      <c r="O19" s="53"/>
      <c r="P19" s="54"/>
      <c r="Q19" s="36"/>
      <c r="R19" s="39"/>
    </row>
    <row r="20" spans="1:18" x14ac:dyDescent="0.25">
      <c r="A20" t="s">
        <v>63</v>
      </c>
      <c r="B20">
        <v>405</v>
      </c>
      <c r="C20" t="s">
        <v>36</v>
      </c>
      <c r="E20" t="s">
        <v>37</v>
      </c>
      <c r="F20" s="27" t="s">
        <v>38</v>
      </c>
      <c r="G20" s="41"/>
      <c r="H20" s="25">
        <v>148600</v>
      </c>
      <c r="I20" s="17">
        <f t="shared" ref="I20" si="8">O20-H20</f>
        <v>140200</v>
      </c>
      <c r="J20" s="26">
        <f t="shared" ref="J20:J23" si="9">H20/O20</f>
        <v>0.51454293628808867</v>
      </c>
      <c r="K20" s="48">
        <f>L20-H20</f>
        <v>216300</v>
      </c>
      <c r="L20" s="44">
        <v>364900</v>
      </c>
      <c r="M20" s="18">
        <f>L20/O20</f>
        <v>1.2635041551246537</v>
      </c>
      <c r="N20" s="33">
        <f>O20-L20</f>
        <v>-76100</v>
      </c>
      <c r="O20" s="21">
        <v>288800</v>
      </c>
      <c r="P20" s="37">
        <f>1500+364900</f>
        <v>366400</v>
      </c>
      <c r="Q20" s="36">
        <f t="shared" si="5"/>
        <v>1.2686980609418284</v>
      </c>
      <c r="R20" s="40" t="s">
        <v>61</v>
      </c>
    </row>
    <row r="21" spans="1:18" x14ac:dyDescent="0.25">
      <c r="A21" t="s">
        <v>65</v>
      </c>
      <c r="B21">
        <v>402</v>
      </c>
      <c r="C21">
        <v>27</v>
      </c>
      <c r="E21" t="s">
        <v>39</v>
      </c>
      <c r="F21" s="27" t="s">
        <v>47</v>
      </c>
      <c r="G21" s="41"/>
      <c r="H21" s="25">
        <v>166200</v>
      </c>
      <c r="I21" s="17">
        <f t="shared" ref="I21" si="10">O21-H21</f>
        <v>-34700</v>
      </c>
      <c r="J21" s="26">
        <f t="shared" si="9"/>
        <v>1.2638783269961977</v>
      </c>
      <c r="K21" s="48">
        <f>L21-H21</f>
        <v>49200</v>
      </c>
      <c r="L21" s="44">
        <v>215400</v>
      </c>
      <c r="M21" s="18">
        <f>L21/O21</f>
        <v>1.6380228136882129</v>
      </c>
      <c r="N21" s="33">
        <f>O21-L21</f>
        <v>-83900</v>
      </c>
      <c r="O21" s="21">
        <v>131500</v>
      </c>
      <c r="P21" s="37">
        <v>215400</v>
      </c>
      <c r="Q21" s="36">
        <f t="shared" si="5"/>
        <v>1.6380228136882129</v>
      </c>
      <c r="R21" s="40"/>
    </row>
    <row r="22" spans="1:18" x14ac:dyDescent="0.25">
      <c r="A22" t="s">
        <v>76</v>
      </c>
      <c r="B22">
        <v>407</v>
      </c>
      <c r="C22">
        <v>95</v>
      </c>
      <c r="E22" t="s">
        <v>40</v>
      </c>
      <c r="F22" s="27" t="s">
        <v>41</v>
      </c>
      <c r="G22" s="41"/>
      <c r="H22" s="25">
        <v>177100</v>
      </c>
      <c r="I22" s="17">
        <f t="shared" ref="I22:I23" si="11">O22-H22</f>
        <v>522900</v>
      </c>
      <c r="J22" s="26">
        <f t="shared" si="9"/>
        <v>0.253</v>
      </c>
      <c r="K22" s="48">
        <f>L22-H22</f>
        <v>61200</v>
      </c>
      <c r="L22" s="44">
        <v>238300</v>
      </c>
      <c r="M22" s="18">
        <f>L22/O22</f>
        <v>0.34042857142857141</v>
      </c>
      <c r="N22" s="33">
        <f>O22-L22</f>
        <v>461700</v>
      </c>
      <c r="O22" s="21">
        <v>700000</v>
      </c>
      <c r="P22" s="37">
        <v>610900</v>
      </c>
      <c r="Q22" s="36">
        <f>P22/O22</f>
        <v>0.87271428571428566</v>
      </c>
      <c r="R22" s="39" t="s">
        <v>54</v>
      </c>
    </row>
    <row r="23" spans="1:18" x14ac:dyDescent="0.25">
      <c r="A23" t="s">
        <v>64</v>
      </c>
      <c r="B23">
        <v>408</v>
      </c>
      <c r="C23">
        <v>48</v>
      </c>
      <c r="D23">
        <v>2000</v>
      </c>
      <c r="E23" t="s">
        <v>42</v>
      </c>
      <c r="F23" s="27" t="s">
        <v>43</v>
      </c>
      <c r="G23" s="7">
        <v>513500</v>
      </c>
      <c r="H23" s="13">
        <v>447900</v>
      </c>
      <c r="I23" s="28">
        <f t="shared" si="11"/>
        <v>167100</v>
      </c>
      <c r="J23" s="29">
        <f t="shared" si="9"/>
        <v>0.72829268292682925</v>
      </c>
      <c r="K23" s="48">
        <f>L23-H23</f>
        <v>68900</v>
      </c>
      <c r="L23" s="46">
        <v>516800</v>
      </c>
      <c r="M23" s="34">
        <f>L23/O23</f>
        <v>0.84032520325203253</v>
      </c>
      <c r="N23" s="35">
        <f>O23-L23</f>
        <v>98200</v>
      </c>
      <c r="O23" s="21">
        <v>615000</v>
      </c>
      <c r="P23" s="37">
        <v>516800</v>
      </c>
      <c r="Q23" s="36">
        <f>P23/O23</f>
        <v>0.84032520325203253</v>
      </c>
      <c r="R23" s="40"/>
    </row>
    <row r="24" spans="1:18" x14ac:dyDescent="0.25">
      <c r="G24" s="4"/>
      <c r="H24" s="11"/>
      <c r="I24" s="3"/>
      <c r="J24" s="33"/>
      <c r="L24" s="14"/>
      <c r="M24" s="1"/>
      <c r="N24" s="33"/>
      <c r="R24" s="40"/>
    </row>
    <row r="25" spans="1:18" x14ac:dyDescent="0.25">
      <c r="G25" s="4"/>
      <c r="H25" s="11"/>
      <c r="I25" s="3"/>
      <c r="J25" s="33"/>
      <c r="L25" s="14">
        <f>SUM(L4:L24)</f>
        <v>7489600</v>
      </c>
      <c r="M25" s="1">
        <f>L25/O25</f>
        <v>0.65733620680954186</v>
      </c>
      <c r="N25" s="33"/>
      <c r="O25" s="16">
        <f>SUM(O4:O24)</f>
        <v>11393865</v>
      </c>
      <c r="P25" s="16">
        <f>SUM(P4:P24)</f>
        <v>7863900</v>
      </c>
      <c r="Q25" s="36">
        <f t="shared" ref="Q24:Q25" si="12">P25/O25</f>
        <v>0.69018721917452941</v>
      </c>
      <c r="R25" s="40"/>
    </row>
    <row r="26" spans="1:18" x14ac:dyDescent="0.25">
      <c r="L26" s="15"/>
    </row>
  </sheetData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cp:lastPrinted>2021-09-22T13:56:27Z</cp:lastPrinted>
  <dcterms:created xsi:type="dcterms:W3CDTF">2021-09-21T19:24:56Z</dcterms:created>
  <dcterms:modified xsi:type="dcterms:W3CDTF">2021-09-27T22:49:28Z</dcterms:modified>
</cp:coreProperties>
</file>