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b\Desktop\Design\Mapping Tools\Map Files\MappingPHP\"/>
    </mc:Choice>
  </mc:AlternateContent>
  <bookViews>
    <workbookView xWindow="720" yWindow="465" windowWidth="27555" windowHeight="13200" activeTab="1"/>
  </bookViews>
  <sheets>
    <sheet name="Sheet1" sheetId="1" r:id="rId1"/>
    <sheet name="Sheet3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E3" i="1" l="1"/>
  <c r="H11" i="1" l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E55" i="1"/>
  <c r="I5" i="1" s="1"/>
  <c r="J5" i="1" l="1"/>
  <c r="K5" i="1"/>
  <c r="L5" i="1"/>
  <c r="I6" i="1"/>
  <c r="I47" i="1"/>
  <c r="I35" i="1"/>
  <c r="I19" i="1"/>
  <c r="I8" i="1"/>
  <c r="I50" i="1"/>
  <c r="I42" i="1"/>
  <c r="I34" i="1"/>
  <c r="I22" i="1"/>
  <c r="I14" i="1"/>
  <c r="I7" i="1"/>
  <c r="I45" i="1"/>
  <c r="I52" i="1"/>
  <c r="I48" i="1"/>
  <c r="I44" i="1"/>
  <c r="I40" i="1"/>
  <c r="I36" i="1"/>
  <c r="I32" i="1"/>
  <c r="I28" i="1"/>
  <c r="I24" i="1"/>
  <c r="I20" i="1"/>
  <c r="I16" i="1"/>
  <c r="I12" i="1"/>
  <c r="I9" i="1"/>
  <c r="I27" i="1"/>
  <c r="I51" i="1"/>
  <c r="I39" i="1"/>
  <c r="I15" i="1"/>
  <c r="I26" i="1"/>
  <c r="I43" i="1"/>
  <c r="I31" i="1"/>
  <c r="I23" i="1"/>
  <c r="I54" i="1"/>
  <c r="I4" i="1"/>
  <c r="J4" i="1" s="1"/>
  <c r="I46" i="1"/>
  <c r="I38" i="1"/>
  <c r="I30" i="1"/>
  <c r="I18" i="1"/>
  <c r="I11" i="1"/>
  <c r="I53" i="1"/>
  <c r="I49" i="1"/>
  <c r="I41" i="1"/>
  <c r="I37" i="1"/>
  <c r="I33" i="1"/>
  <c r="I29" i="1"/>
  <c r="I25" i="1"/>
  <c r="I21" i="1"/>
  <c r="I17" i="1"/>
  <c r="I13" i="1"/>
  <c r="I10" i="1"/>
  <c r="K10" i="1" l="1"/>
  <c r="L10" i="1"/>
  <c r="J10" i="1"/>
  <c r="J25" i="1"/>
  <c r="K25" i="1"/>
  <c r="L25" i="1"/>
  <c r="J41" i="1"/>
  <c r="K41" i="1"/>
  <c r="L41" i="1"/>
  <c r="K18" i="1"/>
  <c r="J18" i="1"/>
  <c r="L18" i="1"/>
  <c r="L43" i="1"/>
  <c r="J43" i="1"/>
  <c r="K43" i="1"/>
  <c r="L51" i="1"/>
  <c r="J51" i="1"/>
  <c r="K51" i="1"/>
  <c r="J16" i="1"/>
  <c r="K16" i="1"/>
  <c r="L16" i="1"/>
  <c r="K32" i="1"/>
  <c r="J32" i="1"/>
  <c r="L32" i="1"/>
  <c r="K48" i="1"/>
  <c r="J48" i="1"/>
  <c r="L48" i="1"/>
  <c r="K14" i="1"/>
  <c r="L14" i="1"/>
  <c r="J14" i="1"/>
  <c r="K50" i="1"/>
  <c r="L50" i="1"/>
  <c r="J50" i="1"/>
  <c r="L47" i="1"/>
  <c r="K47" i="1"/>
  <c r="J47" i="1"/>
  <c r="J13" i="1"/>
  <c r="K13" i="1"/>
  <c r="L13" i="1"/>
  <c r="J29" i="1"/>
  <c r="L29" i="1"/>
  <c r="K29" i="1"/>
  <c r="J49" i="1"/>
  <c r="K49" i="1"/>
  <c r="L49" i="1"/>
  <c r="K30" i="1"/>
  <c r="L30" i="1"/>
  <c r="J30" i="1"/>
  <c r="K54" i="1"/>
  <c r="L54" i="1"/>
  <c r="J54" i="1"/>
  <c r="K26" i="1"/>
  <c r="J26" i="1"/>
  <c r="L26" i="1"/>
  <c r="L27" i="1"/>
  <c r="J27" i="1"/>
  <c r="K27" i="1"/>
  <c r="L20" i="1"/>
  <c r="J20" i="1"/>
  <c r="K20" i="1"/>
  <c r="L36" i="1"/>
  <c r="J36" i="1"/>
  <c r="K36" i="1"/>
  <c r="J52" i="1"/>
  <c r="K52" i="1"/>
  <c r="L52" i="1"/>
  <c r="K22" i="1"/>
  <c r="L22" i="1"/>
  <c r="J22" i="1"/>
  <c r="J8" i="1"/>
  <c r="K8" i="1"/>
  <c r="L8" i="1"/>
  <c r="K6" i="1"/>
  <c r="L6" i="1"/>
  <c r="J6" i="1"/>
  <c r="J17" i="1"/>
  <c r="K17" i="1"/>
  <c r="L17" i="1"/>
  <c r="J33" i="1"/>
  <c r="K33" i="1"/>
  <c r="L33" i="1"/>
  <c r="J53" i="1"/>
  <c r="L53" i="1"/>
  <c r="K53" i="1"/>
  <c r="K38" i="1"/>
  <c r="L38" i="1"/>
  <c r="J38" i="1"/>
  <c r="L23" i="1"/>
  <c r="K23" i="1"/>
  <c r="J23" i="1"/>
  <c r="L15" i="1"/>
  <c r="K15" i="1"/>
  <c r="J15" i="1"/>
  <c r="J9" i="1"/>
  <c r="K9" i="1"/>
  <c r="L9" i="1"/>
  <c r="K24" i="1"/>
  <c r="J24" i="1"/>
  <c r="L24" i="1"/>
  <c r="K40" i="1"/>
  <c r="J40" i="1"/>
  <c r="L40" i="1"/>
  <c r="J45" i="1"/>
  <c r="L45" i="1"/>
  <c r="K45" i="1"/>
  <c r="K34" i="1"/>
  <c r="J34" i="1"/>
  <c r="L34" i="1"/>
  <c r="L19" i="1"/>
  <c r="J19" i="1"/>
  <c r="K19" i="1"/>
  <c r="J21" i="1"/>
  <c r="L21" i="1"/>
  <c r="K21" i="1"/>
  <c r="J37" i="1"/>
  <c r="L37" i="1"/>
  <c r="K37" i="1"/>
  <c r="L11" i="1"/>
  <c r="J11" i="1"/>
  <c r="K11" i="1"/>
  <c r="K46" i="1"/>
  <c r="L46" i="1"/>
  <c r="J46" i="1"/>
  <c r="L31" i="1"/>
  <c r="K31" i="1"/>
  <c r="J31" i="1"/>
  <c r="L39" i="1"/>
  <c r="K39" i="1"/>
  <c r="J39" i="1"/>
  <c r="J12" i="1"/>
  <c r="K12" i="1"/>
  <c r="L12" i="1"/>
  <c r="L28" i="1"/>
  <c r="J28" i="1"/>
  <c r="K28" i="1"/>
  <c r="L44" i="1"/>
  <c r="J44" i="1"/>
  <c r="K44" i="1"/>
  <c r="L7" i="1"/>
  <c r="J7" i="1"/>
  <c r="K7" i="1"/>
  <c r="K42" i="1"/>
  <c r="J42" i="1"/>
  <c r="L42" i="1"/>
  <c r="L35" i="1"/>
  <c r="J35" i="1"/>
  <c r="K35" i="1"/>
  <c r="K4" i="1"/>
  <c r="L4" i="1"/>
</calcChain>
</file>

<file path=xl/sharedStrings.xml><?xml version="1.0" encoding="utf-8"?>
<sst xmlns="http://schemas.openxmlformats.org/spreadsheetml/2006/main" count="117" uniqueCount="117">
  <si>
    <t>ND</t>
  </si>
  <si>
    <t>SD</t>
  </si>
  <si>
    <t>WV</t>
  </si>
  <si>
    <t>AK</t>
  </si>
  <si>
    <t>WY</t>
  </si>
  <si>
    <t>TX</t>
  </si>
  <si>
    <t>LA</t>
  </si>
  <si>
    <t>TN</t>
  </si>
  <si>
    <t>IN</t>
  </si>
  <si>
    <t>AR</t>
  </si>
  <si>
    <t>MS</t>
  </si>
  <si>
    <t>NM</t>
  </si>
  <si>
    <t>OK</t>
  </si>
  <si>
    <t>AL</t>
  </si>
  <si>
    <t>FL</t>
  </si>
  <si>
    <t>IA</t>
  </si>
  <si>
    <t>PA</t>
  </si>
  <si>
    <t>KY</t>
  </si>
  <si>
    <t>OH</t>
  </si>
  <si>
    <t>NE</t>
  </si>
  <si>
    <t>MI</t>
  </si>
  <si>
    <t>MO</t>
  </si>
  <si>
    <t>VT</t>
  </si>
  <si>
    <t>KS</t>
  </si>
  <si>
    <t>IL</t>
  </si>
  <si>
    <t>WA</t>
  </si>
  <si>
    <t>ME</t>
  </si>
  <si>
    <t>MT</t>
  </si>
  <si>
    <t>SC</t>
  </si>
  <si>
    <t>DE</t>
  </si>
  <si>
    <t>NV</t>
  </si>
  <si>
    <t>WI</t>
  </si>
  <si>
    <t>NH</t>
  </si>
  <si>
    <t>AZ</t>
  </si>
  <si>
    <t>MA</t>
  </si>
  <si>
    <t>HI</t>
  </si>
  <si>
    <t>CO</t>
  </si>
  <si>
    <t>RI</t>
  </si>
  <si>
    <t>NC</t>
  </si>
  <si>
    <t>MN</t>
  </si>
  <si>
    <t>ID</t>
  </si>
  <si>
    <t>CT</t>
  </si>
  <si>
    <t>VA</t>
  </si>
  <si>
    <t>GA</t>
  </si>
  <si>
    <t>DC</t>
  </si>
  <si>
    <t>Not ranked</t>
  </si>
  <si>
    <t>NY</t>
  </si>
  <si>
    <t>UT</t>
  </si>
  <si>
    <t>NJ</t>
  </si>
  <si>
    <t>OR</t>
  </si>
  <si>
    <t>CA</t>
  </si>
  <si>
    <t>MD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</si>
  <si>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</si>
  <si>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</si>
  <si>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</si>
  <si>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</si>
  <si>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</si>
  <si>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</si>
  <si>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</si>
  <si>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</si>
  <si>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</si>
  <si>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</si>
  <si>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</si>
  <si>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</si>
  <si>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</si>
  <si>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</si>
  <si>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</si>
  <si>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</si>
  <si>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</si>
  <si>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</si>
  <si>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Maryland</t>
  </si>
  <si>
    <t>Massachussetts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</si>
  <si>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</si>
  <si>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</si>
  <si>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</si>
  <si>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</si>
  <si>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</si>
  <si>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</si>
  <si>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</si>
  <si>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</si>
  <si>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</si>
  <si>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</si>
  <si>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</si>
  <si>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</si>
  <si>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</si>
  <si>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</si>
  <si>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</si>
  <si>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</si>
  <si>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</si>
  <si>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</si>
  <si>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</si>
  <si>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</si>
  <si>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</si>
  <si>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</si>
  <si>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</si>
  <si>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</si>
  <si>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</si>
  <si>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</si>
  <si>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</si>
  <si>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</si>
  <si>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</si>
  <si>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</si>
  <si>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Delaware</t>
  </si>
  <si>
    <t>Paste Raw Data Here</t>
  </si>
  <si>
    <t>Paste Ranks Here</t>
  </si>
  <si>
    <t>Note: Make sure states are in same order in source data, DC at the end. Right click and do "paste values" - don't carry formatting over</t>
  </si>
  <si>
    <t>Add dollar sign =</t>
  </si>
  <si>
    <t>Add cent sign=</t>
  </si>
  <si>
    <t>&lt;-Enter RGB for LOWEST value</t>
  </si>
  <si>
    <t>&lt;-Enter RGB for HIGHEST value</t>
  </si>
  <si>
    <t>Note: If you're doing a map that would work better without a gradient, feel free to do custom colors here; just save the spreadsheet separately so you don't screw up the formula.</t>
  </si>
  <si>
    <t>R</t>
  </si>
  <si>
    <t>G</t>
  </si>
  <si>
    <t>B</t>
  </si>
  <si>
    <t>&lt;-Enter number format 
(note: don't do dollar or cents sign here)</t>
  </si>
  <si>
    <t>Paste all this green stuff into the PHP file</t>
  </si>
  <si>
    <t>0.0%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</si>
</sst>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0"/>
      <color theme="0" tint="-0.3499862666707357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6" fillId="4" borderId="0" xfId="0" applyNumberFormat="1" applyFont="1" applyFill="1"/>
    <xf numFmtId="164" fontId="5" fillId="0" borderId="0" xfId="0" applyNumberFormat="1" applyFont="1"/>
    <xf numFmtId="10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5" fillId="0" borderId="0" xfId="0" applyNumberFormat="1" applyFont="1"/>
    <xf numFmtId="0" fontId="5" fillId="0" borderId="0" xfId="0" applyNumberFormat="1" applyFont="1"/>
    <xf numFmtId="1" fontId="6" fillId="0" borderId="0" xfId="4" applyNumberFormat="1" applyFont="1" applyFill="1"/>
    <xf numFmtId="0" fontId="5" fillId="2" borderId="0" xfId="4" applyFont="1"/>
    <xf numFmtId="0" fontId="6" fillId="0" borderId="0" xfId="0" applyFont="1"/>
    <xf numFmtId="0" fontId="5" fillId="4" borderId="0" xfId="0" applyFont="1" applyFill="1" applyAlignment="1">
      <alignment wrapText="1"/>
    </xf>
    <xf numFmtId="0" fontId="6" fillId="4" borderId="0" xfId="0" applyFont="1" applyFill="1"/>
    <xf numFmtId="1" fontId="6" fillId="4" borderId="0" xfId="4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1" fontId="6" fillId="4" borderId="0" xfId="5" applyNumberFormat="1" applyFont="1" applyFill="1" applyAlignment="1">
      <alignment horizontal="center"/>
    </xf>
    <xf numFmtId="10" fontId="7" fillId="0" borderId="0" xfId="0" applyNumberFormat="1" applyFont="1"/>
    <xf numFmtId="0" fontId="5" fillId="0" borderId="0" xfId="0" applyNumberFormat="1" applyFont="1" applyAlignment="1">
      <alignment horizontal="center"/>
    </xf>
    <xf numFmtId="0" fontId="5" fillId="4" borderId="0" xfId="0" applyNumberFormat="1" applyFont="1" applyFill="1" applyAlignment="1">
      <alignment horizontal="center"/>
    </xf>
    <xf numFmtId="0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1" fontId="6" fillId="0" borderId="0" xfId="0" applyNumberFormat="1" applyFont="1" applyAlignment="1">
      <alignment horizontal="left" wrapText="1"/>
    </xf>
  </cellXfs>
  <cellStyles count="6">
    <cellStyle name="Bad" xfId="5" builtinId="27"/>
    <cellStyle name="Good" xfId="4" builtinId="26"/>
    <cellStyle name="Normal" xfId="0" builtinId="0"/>
    <cellStyle name="Normal 2" xfId="1"/>
    <cellStyle name="Normal 3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F1" zoomScale="85" zoomScaleNormal="85" workbookViewId="0">
      <selection activeCell="N4" sqref="N4:N54"/>
    </sheetView>
  </sheetViews>
  <sheetFormatPr defaultRowHeight="12.75" x14ac:dyDescent="0.2"/>
  <cols>
    <col min="1" max="1" width="25.85546875" style="1" customWidth="1"/>
    <col min="2" max="2" width="8.7109375" style="1" customWidth="1"/>
    <col min="3" max="3" width="3" style="1" customWidth="1"/>
    <col min="4" max="4" width="5.42578125" style="1" customWidth="1"/>
    <col min="5" max="5" width="22" style="7" customWidth="1"/>
    <col min="6" max="6" width="20.85546875" style="7" customWidth="1"/>
    <col min="7" max="7" width="11.28515625" style="3" customWidth="1"/>
    <col min="8" max="8" width="13.28515625" style="1" customWidth="1"/>
    <col min="9" max="9" width="9.7109375" style="4" customWidth="1"/>
    <col min="10" max="12" width="9.28515625" style="6" bestFit="1" customWidth="1"/>
    <col min="13" max="13" width="31.140625" style="6" customWidth="1"/>
    <col min="14" max="14" width="9.140625" style="1"/>
    <col min="15" max="15" width="9.28515625" style="1" bestFit="1" customWidth="1"/>
    <col min="16" max="17" width="9.140625" style="1"/>
    <col min="18" max="18" width="9.28515625" style="1" bestFit="1" customWidth="1"/>
    <col min="19" max="20" width="9.140625" style="1"/>
    <col min="21" max="21" width="9.5703125" style="1" customWidth="1"/>
    <col min="22" max="16384" width="9.140625" style="1"/>
  </cols>
  <sheetData>
    <row r="1" spans="1:22" x14ac:dyDescent="0.2">
      <c r="E1" s="2" t="s">
        <v>103</v>
      </c>
      <c r="F1" s="2" t="s">
        <v>104</v>
      </c>
      <c r="J1" s="5" t="s">
        <v>111</v>
      </c>
      <c r="K1" s="5" t="s">
        <v>112</v>
      </c>
      <c r="L1" s="5" t="s">
        <v>113</v>
      </c>
    </row>
    <row r="2" spans="1:22" ht="51.75" customHeight="1" x14ac:dyDescent="0.2">
      <c r="E2" s="24" t="s">
        <v>105</v>
      </c>
      <c r="F2" s="24"/>
      <c r="G2" s="22" t="s">
        <v>116</v>
      </c>
      <c r="H2" s="25" t="s">
        <v>114</v>
      </c>
      <c r="I2" s="25"/>
      <c r="N2" s="11" t="s">
        <v>106</v>
      </c>
      <c r="O2" s="12" t="b">
        <v>0</v>
      </c>
      <c r="Q2" s="11" t="s">
        <v>107</v>
      </c>
      <c r="R2" s="12" t="b">
        <v>0</v>
      </c>
    </row>
    <row r="3" spans="1:22" x14ac:dyDescent="0.2">
      <c r="E3" s="19">
        <f>MIN(E4:E54)</f>
        <v>0.13309078506054231</v>
      </c>
      <c r="F3" s="17"/>
      <c r="J3" s="13">
        <v>232</v>
      </c>
      <c r="K3" s="13">
        <v>232</v>
      </c>
      <c r="L3" s="13">
        <v>232</v>
      </c>
      <c r="M3" s="8" t="s">
        <v>108</v>
      </c>
      <c r="N3" s="23" t="s">
        <v>115</v>
      </c>
      <c r="O3" s="23"/>
      <c r="P3" s="23"/>
      <c r="Q3" s="23"/>
      <c r="R3" s="23"/>
      <c r="S3" s="23"/>
      <c r="T3" s="23"/>
      <c r="U3" s="23"/>
      <c r="V3" s="23"/>
    </row>
    <row r="4" spans="1:22" ht="12" customHeight="1" x14ac:dyDescent="0.25">
      <c r="A4" s="1" t="s">
        <v>53</v>
      </c>
      <c r="B4" s="1" t="s">
        <v>13</v>
      </c>
      <c r="C4"/>
      <c r="E4" s="18">
        <v>0.24753194793471567</v>
      </c>
      <c r="F4" s="18">
        <v>29</v>
      </c>
      <c r="G4" s="20" t="str">
        <f>TEXT(E4,$G$2)</f>
        <v>24.8%</v>
      </c>
      <c r="H4" s="21" t="str">
        <f>CONCATENATE("#",F4)</f>
        <v>#29</v>
      </c>
      <c r="I4" s="16">
        <f t="shared" ref="I4:I35" si="0">(E4-E$3)/(E$55-E$3)</f>
        <v>0.42654889799032014</v>
      </c>
      <c r="J4" s="14">
        <f t="shared" ref="J4:L23" si="1">$I4*(J$55-J$3)+J$3</f>
        <v>159.91323623963589</v>
      </c>
      <c r="K4" s="14">
        <f t="shared" si="1"/>
        <v>164.1787252195391</v>
      </c>
      <c r="L4" s="14">
        <f t="shared" si="1"/>
        <v>182.52032783312285</v>
      </c>
      <c r="N4" s="9" t="str">
        <f>CONCATENATE("$vectorMap = handleState('",B4,"',$vectorMap,",TEXT(J4,"##0"),",",TEXT(K4,"##0"),",",TEXT(L4,"##0"),",'",IF($O$2=TRUE,"&amp;#36;",""),G4,IF($R$2=TRUE,"&amp;#162;",""),"','",H4,"');")</f>
        <v>$vectorMap = handleState('AL',$vectorMap,160,164,183,'24.8%','#29');</v>
      </c>
      <c r="O4" s="9"/>
      <c r="P4" s="9"/>
      <c r="Q4" s="9"/>
      <c r="R4" s="9"/>
      <c r="S4" s="9"/>
      <c r="T4" s="9"/>
      <c r="U4" s="9"/>
      <c r="V4" s="9"/>
    </row>
    <row r="5" spans="1:22" ht="12" customHeight="1" x14ac:dyDescent="0.25">
      <c r="A5" s="1" t="s">
        <v>52</v>
      </c>
      <c r="B5" s="1" t="s">
        <v>3</v>
      </c>
      <c r="C5"/>
      <c r="E5" s="18">
        <v>0.17713763318492309</v>
      </c>
      <c r="F5" s="18">
        <v>46</v>
      </c>
      <c r="G5" s="20" t="str">
        <f t="shared" ref="G5:G54" si="2">TEXT(E5,$G$2)</f>
        <v>17.7%</v>
      </c>
      <c r="H5" s="21" t="str">
        <f t="shared" ref="H5:H53" si="3">CONCATENATE("#",F5)</f>
        <v>#46</v>
      </c>
      <c r="I5" s="16">
        <f t="shared" si="0"/>
        <v>0.16417287325242355</v>
      </c>
      <c r="J5" s="14">
        <f t="shared" si="1"/>
        <v>204.25478442034043</v>
      </c>
      <c r="K5" s="14">
        <f t="shared" si="1"/>
        <v>205.89651315286466</v>
      </c>
      <c r="L5" s="14">
        <f t="shared" si="1"/>
        <v>212.95594670271888</v>
      </c>
      <c r="N5" s="9" t="str">
        <f t="shared" ref="N5:N54" si="4">CONCATENATE("$vectorMap = handleState('",B5,"',$vectorMap,",TEXT(J5,"##0"),",",TEXT(K5,"##0"),",",TEXT(L5,"##0"),",'",IF($O$2=TRUE,"&amp;#36;",""),G5,IF($R$2=TRUE,"&amp;#162;",""),"','",H5,"');")</f>
        <v>$vectorMap = handleState('AK',$vectorMap,204,206,213,'17.7%','#46');</v>
      </c>
      <c r="O5" s="9"/>
      <c r="P5" s="9"/>
      <c r="Q5" s="9"/>
      <c r="R5" s="9"/>
      <c r="S5" s="9"/>
      <c r="T5" s="9"/>
      <c r="U5" s="9"/>
      <c r="V5" s="9"/>
    </row>
    <row r="6" spans="1:22" ht="12" customHeight="1" x14ac:dyDescent="0.25">
      <c r="A6" s="1" t="s">
        <v>55</v>
      </c>
      <c r="B6" s="1" t="s">
        <v>33</v>
      </c>
      <c r="C6"/>
      <c r="E6" s="18">
        <v>0.26395187615549653</v>
      </c>
      <c r="F6" s="18">
        <v>19</v>
      </c>
      <c r="G6" s="20" t="str">
        <f t="shared" si="2"/>
        <v>26.4%</v>
      </c>
      <c r="H6" s="21" t="str">
        <f t="shared" si="3"/>
        <v>#19</v>
      </c>
      <c r="I6" s="16">
        <f t="shared" si="0"/>
        <v>0.48774979906255883</v>
      </c>
      <c r="J6" s="14">
        <f t="shared" si="1"/>
        <v>149.57028395842755</v>
      </c>
      <c r="K6" s="14">
        <f t="shared" si="1"/>
        <v>154.44778194905314</v>
      </c>
      <c r="L6" s="14">
        <f t="shared" si="1"/>
        <v>175.42102330874317</v>
      </c>
      <c r="M6" s="26" t="s">
        <v>110</v>
      </c>
      <c r="N6" s="9" t="str">
        <f t="shared" si="4"/>
        <v>$vectorMap = handleState('AZ',$vectorMap,150,154,175,'26.4%','#19');</v>
      </c>
      <c r="O6" s="9"/>
      <c r="P6" s="9"/>
      <c r="Q6" s="9"/>
      <c r="R6" s="9"/>
      <c r="S6" s="9"/>
      <c r="T6" s="9"/>
      <c r="U6" s="9"/>
      <c r="V6" s="9"/>
    </row>
    <row r="7" spans="1:22" ht="12" customHeight="1" x14ac:dyDescent="0.25">
      <c r="A7" s="1" t="s">
        <v>54</v>
      </c>
      <c r="B7" s="1" t="s">
        <v>9</v>
      </c>
      <c r="C7"/>
      <c r="E7" s="18">
        <v>0.19488051040982324</v>
      </c>
      <c r="F7" s="18">
        <v>39</v>
      </c>
      <c r="G7" s="20" t="str">
        <f t="shared" si="2"/>
        <v>19.5%</v>
      </c>
      <c r="H7" s="21" t="str">
        <f t="shared" si="3"/>
        <v>#39</v>
      </c>
      <c r="I7" s="16">
        <f t="shared" si="0"/>
        <v>0.23030471373170858</v>
      </c>
      <c r="J7" s="14">
        <f t="shared" si="1"/>
        <v>193.07850337934124</v>
      </c>
      <c r="K7" s="14">
        <f t="shared" si="1"/>
        <v>195.38155051665834</v>
      </c>
      <c r="L7" s="14">
        <f t="shared" si="1"/>
        <v>205.28465320712181</v>
      </c>
      <c r="M7" s="26"/>
      <c r="N7" s="9" t="str">
        <f t="shared" si="4"/>
        <v>$vectorMap = handleState('AR',$vectorMap,193,195,205,'19.5%','#39');</v>
      </c>
      <c r="O7" s="9"/>
      <c r="P7" s="9"/>
      <c r="Q7" s="9"/>
      <c r="R7" s="9"/>
      <c r="S7" s="9"/>
      <c r="T7" s="9"/>
      <c r="U7" s="9"/>
      <c r="V7" s="9"/>
    </row>
    <row r="8" spans="1:22" ht="12" customHeight="1" x14ac:dyDescent="0.25">
      <c r="A8" s="1" t="s">
        <v>56</v>
      </c>
      <c r="B8" s="1" t="s">
        <v>50</v>
      </c>
      <c r="C8"/>
      <c r="E8" s="18">
        <v>0.28859445650787036</v>
      </c>
      <c r="F8" s="18">
        <v>12</v>
      </c>
      <c r="G8" s="20" t="str">
        <f t="shared" si="2"/>
        <v>28.9%</v>
      </c>
      <c r="H8" s="21" t="str">
        <f t="shared" si="3"/>
        <v>#12</v>
      </c>
      <c r="I8" s="16">
        <f t="shared" si="0"/>
        <v>0.57959844188437271</v>
      </c>
      <c r="J8" s="14">
        <f t="shared" si="1"/>
        <v>134.047863321541</v>
      </c>
      <c r="K8" s="14">
        <f t="shared" si="1"/>
        <v>139.84384774038475</v>
      </c>
      <c r="L8" s="14">
        <f t="shared" si="1"/>
        <v>164.76658074141278</v>
      </c>
      <c r="M8" s="26"/>
      <c r="N8" s="9" t="str">
        <f t="shared" si="4"/>
        <v>$vectorMap = handleState('CA',$vectorMap,134,140,165,'28.9%','#12');</v>
      </c>
      <c r="O8" s="9"/>
      <c r="P8" s="9"/>
      <c r="Q8" s="9"/>
      <c r="R8" s="9"/>
      <c r="S8" s="9"/>
      <c r="T8" s="9"/>
      <c r="U8" s="9"/>
      <c r="V8" s="9"/>
    </row>
    <row r="9" spans="1:22" ht="12" customHeight="1" x14ac:dyDescent="0.25">
      <c r="A9" s="1" t="s">
        <v>57</v>
      </c>
      <c r="B9" s="1" t="s">
        <v>36</v>
      </c>
      <c r="C9"/>
      <c r="E9" s="18">
        <v>0.29935230024713227</v>
      </c>
      <c r="F9" s="18">
        <v>10</v>
      </c>
      <c r="G9" s="20" t="str">
        <f t="shared" si="2"/>
        <v>29.9%</v>
      </c>
      <c r="H9" s="21" t="str">
        <f t="shared" si="3"/>
        <v>#10</v>
      </c>
      <c r="I9" s="16">
        <f t="shared" si="0"/>
        <v>0.61969543387998449</v>
      </c>
      <c r="J9" s="14">
        <f t="shared" si="1"/>
        <v>127.27147167428262</v>
      </c>
      <c r="K9" s="14">
        <f t="shared" si="1"/>
        <v>133.46842601308248</v>
      </c>
      <c r="L9" s="14">
        <f t="shared" si="1"/>
        <v>160.11532966992181</v>
      </c>
      <c r="M9" s="26"/>
      <c r="N9" s="9" t="str">
        <f t="shared" si="4"/>
        <v>$vectorMap = handleState('CO',$vectorMap,127,133,160,'29.9%','#10');</v>
      </c>
      <c r="O9" s="9"/>
      <c r="P9" s="9"/>
      <c r="Q9" s="9"/>
      <c r="R9" s="9"/>
      <c r="S9" s="9"/>
      <c r="T9" s="9"/>
      <c r="U9" s="9"/>
      <c r="V9" s="9"/>
    </row>
    <row r="10" spans="1:22" ht="12" customHeight="1" x14ac:dyDescent="0.25">
      <c r="A10" s="1" t="s">
        <v>58</v>
      </c>
      <c r="B10" s="1" t="s">
        <v>41</v>
      </c>
      <c r="C10"/>
      <c r="E10" s="18">
        <v>0.3590749587403031</v>
      </c>
      <c r="F10" s="18">
        <v>3</v>
      </c>
      <c r="G10" s="20" t="str">
        <f t="shared" si="2"/>
        <v>35.9%</v>
      </c>
      <c r="H10" s="21" t="str">
        <f t="shared" si="3"/>
        <v>#3</v>
      </c>
      <c r="I10" s="16">
        <f t="shared" si="0"/>
        <v>0.84229570746618787</v>
      </c>
      <c r="J10" s="14">
        <f t="shared" si="1"/>
        <v>89.652025438214253</v>
      </c>
      <c r="K10" s="14">
        <f t="shared" si="1"/>
        <v>98.074982512876119</v>
      </c>
      <c r="L10" s="14">
        <f t="shared" si="1"/>
        <v>134.2936979339222</v>
      </c>
      <c r="M10" s="26"/>
      <c r="N10" s="9" t="str">
        <f t="shared" si="4"/>
        <v>$vectorMap = handleState('CT',$vectorMap,90,98,134,'35.9%','#3');</v>
      </c>
      <c r="O10" s="9"/>
      <c r="P10" s="9"/>
      <c r="Q10" s="9"/>
      <c r="R10" s="9"/>
      <c r="S10" s="9"/>
      <c r="T10" s="9"/>
      <c r="U10" s="9"/>
      <c r="V10" s="9"/>
    </row>
    <row r="11" spans="1:22" ht="12" customHeight="1" x14ac:dyDescent="0.25">
      <c r="A11" s="1" t="s">
        <v>102</v>
      </c>
      <c r="B11" s="1" t="s">
        <v>29</v>
      </c>
      <c r="C11"/>
      <c r="E11" s="18">
        <v>0.28660944779257508</v>
      </c>
      <c r="F11" s="18">
        <v>13</v>
      </c>
      <c r="G11" s="20" t="str">
        <f t="shared" si="2"/>
        <v>28.7%</v>
      </c>
      <c r="H11" s="21" t="str">
        <f t="shared" si="3"/>
        <v>#13</v>
      </c>
      <c r="I11" s="16">
        <f t="shared" si="0"/>
        <v>0.5721998515629747</v>
      </c>
      <c r="J11" s="14">
        <f t="shared" si="1"/>
        <v>135.29822508585727</v>
      </c>
      <c r="K11" s="14">
        <f t="shared" si="1"/>
        <v>141.02022360148703</v>
      </c>
      <c r="L11" s="14">
        <f t="shared" si="1"/>
        <v>165.62481721869494</v>
      </c>
      <c r="M11" s="26"/>
      <c r="N11" s="9" t="str">
        <f t="shared" si="4"/>
        <v>$vectorMap = handleState('DE',$vectorMap,135,141,166,'28.7%','#13');</v>
      </c>
      <c r="O11" s="9"/>
      <c r="P11" s="9"/>
      <c r="Q11" s="9"/>
      <c r="R11" s="9"/>
      <c r="S11" s="9"/>
      <c r="T11" s="9"/>
      <c r="U11" s="9"/>
      <c r="V11" s="9"/>
    </row>
    <row r="12" spans="1:22" ht="12" customHeight="1" x14ac:dyDescent="0.25">
      <c r="A12" s="1" t="s">
        <v>60</v>
      </c>
      <c r="B12" s="1" t="s">
        <v>14</v>
      </c>
      <c r="C12"/>
      <c r="E12" s="18">
        <v>0.19206882037696377</v>
      </c>
      <c r="F12" s="18">
        <v>41</v>
      </c>
      <c r="G12" s="20" t="str">
        <f t="shared" si="2"/>
        <v>19.2%</v>
      </c>
      <c r="H12" s="21" t="str">
        <f t="shared" si="3"/>
        <v>#41</v>
      </c>
      <c r="I12" s="16">
        <f t="shared" si="0"/>
        <v>0.21982488938454411</v>
      </c>
      <c r="J12" s="14">
        <f t="shared" si="1"/>
        <v>194.84959369401204</v>
      </c>
      <c r="K12" s="14">
        <f t="shared" si="1"/>
        <v>197.04784258785747</v>
      </c>
      <c r="L12" s="14">
        <f t="shared" si="1"/>
        <v>206.50031283139288</v>
      </c>
      <c r="M12" s="26"/>
      <c r="N12" s="9" t="str">
        <f t="shared" si="4"/>
        <v>$vectorMap = handleState('FL',$vectorMap,195,197,207,'19.2%','#41');</v>
      </c>
      <c r="O12" s="9"/>
      <c r="P12" s="9"/>
      <c r="Q12" s="9"/>
      <c r="R12" s="9"/>
      <c r="S12" s="9"/>
      <c r="T12" s="9"/>
      <c r="U12" s="9"/>
      <c r="V12" s="9"/>
    </row>
    <row r="13" spans="1:22" ht="12" customHeight="1" x14ac:dyDescent="0.25">
      <c r="A13" s="1" t="s">
        <v>61</v>
      </c>
      <c r="B13" s="1" t="s">
        <v>43</v>
      </c>
      <c r="C13"/>
      <c r="E13" s="18">
        <v>0.27884179864597236</v>
      </c>
      <c r="F13" s="18">
        <v>17</v>
      </c>
      <c r="G13" s="20" t="str">
        <f t="shared" si="2"/>
        <v>27.9%</v>
      </c>
      <c r="H13" s="21" t="str">
        <f t="shared" si="3"/>
        <v>#17</v>
      </c>
      <c r="I13" s="16">
        <f t="shared" si="0"/>
        <v>0.54324801203036044</v>
      </c>
      <c r="J13" s="14">
        <f t="shared" si="1"/>
        <v>140.19108596686908</v>
      </c>
      <c r="K13" s="14">
        <f t="shared" si="1"/>
        <v>145.62356608717269</v>
      </c>
      <c r="L13" s="14">
        <f t="shared" si="1"/>
        <v>168.98323060447819</v>
      </c>
      <c r="M13" s="26"/>
      <c r="N13" s="9" t="str">
        <f t="shared" si="4"/>
        <v>$vectorMap = handleState('GA',$vectorMap,140,146,169,'27.9%','#17');</v>
      </c>
      <c r="O13" s="9"/>
      <c r="P13" s="9"/>
      <c r="Q13" s="9"/>
      <c r="R13" s="9"/>
      <c r="S13" s="9"/>
      <c r="T13" s="9"/>
      <c r="U13" s="9"/>
      <c r="V13" s="9"/>
    </row>
    <row r="14" spans="1:22" ht="12" customHeight="1" x14ac:dyDescent="0.25">
      <c r="A14" s="1" t="s">
        <v>62</v>
      </c>
      <c r="B14" s="1" t="s">
        <v>35</v>
      </c>
      <c r="C14"/>
      <c r="E14" s="18">
        <v>0.25363170520947265</v>
      </c>
      <c r="F14" s="18">
        <v>23</v>
      </c>
      <c r="G14" s="20" t="str">
        <f t="shared" si="2"/>
        <v>25.4%</v>
      </c>
      <c r="H14" s="21" t="str">
        <f t="shared" si="3"/>
        <v>#23</v>
      </c>
      <c r="I14" s="16">
        <f t="shared" si="0"/>
        <v>0.4492841156184102</v>
      </c>
      <c r="J14" s="14">
        <f t="shared" si="1"/>
        <v>156.07098446048866</v>
      </c>
      <c r="K14" s="14">
        <f t="shared" si="1"/>
        <v>160.56382561667277</v>
      </c>
      <c r="L14" s="14">
        <f t="shared" si="1"/>
        <v>179.8830425882644</v>
      </c>
      <c r="M14" s="26"/>
      <c r="N14" s="9" t="str">
        <f t="shared" si="4"/>
        <v>$vectorMap = handleState('HI',$vectorMap,156,161,180,'25.4%','#23');</v>
      </c>
      <c r="O14" s="9"/>
      <c r="P14" s="9"/>
      <c r="Q14" s="9"/>
      <c r="R14" s="9"/>
      <c r="S14" s="9"/>
      <c r="T14" s="9"/>
      <c r="U14" s="9"/>
      <c r="V14" s="9"/>
    </row>
    <row r="15" spans="1:22" ht="12" customHeight="1" x14ac:dyDescent="0.25">
      <c r="A15" s="1" t="s">
        <v>64</v>
      </c>
      <c r="B15" s="1" t="s">
        <v>40</v>
      </c>
      <c r="C15"/>
      <c r="E15" s="18">
        <v>0.25573584433535101</v>
      </c>
      <c r="F15" s="18">
        <v>22</v>
      </c>
      <c r="G15" s="20" t="str">
        <f t="shared" si="2"/>
        <v>25.6%</v>
      </c>
      <c r="H15" s="21" t="str">
        <f t="shared" si="3"/>
        <v>#22</v>
      </c>
      <c r="I15" s="16">
        <f t="shared" si="0"/>
        <v>0.45712673275738969</v>
      </c>
      <c r="J15" s="14">
        <f t="shared" si="1"/>
        <v>154.74558216400115</v>
      </c>
      <c r="K15" s="14">
        <f t="shared" si="1"/>
        <v>159.31684949157506</v>
      </c>
      <c r="L15" s="14">
        <f t="shared" si="1"/>
        <v>178.97329900014279</v>
      </c>
      <c r="N15" s="9" t="str">
        <f t="shared" si="4"/>
        <v>$vectorMap = handleState('ID',$vectorMap,155,159,179,'25.6%','#22');</v>
      </c>
      <c r="O15" s="9"/>
      <c r="P15" s="9"/>
      <c r="Q15" s="9"/>
      <c r="R15" s="9"/>
      <c r="S15" s="9"/>
      <c r="T15" s="9"/>
      <c r="U15" s="9"/>
      <c r="V15" s="9"/>
    </row>
    <row r="16" spans="1:22" ht="12" customHeight="1" x14ac:dyDescent="0.25">
      <c r="A16" s="1" t="s">
        <v>65</v>
      </c>
      <c r="B16" s="1" t="s">
        <v>24</v>
      </c>
      <c r="C16"/>
      <c r="E16" s="18">
        <v>0.28271644624951076</v>
      </c>
      <c r="F16" s="18">
        <v>16</v>
      </c>
      <c r="G16" s="20" t="str">
        <f t="shared" si="2"/>
        <v>28.3%</v>
      </c>
      <c r="H16" s="21" t="str">
        <f t="shared" si="3"/>
        <v>#16</v>
      </c>
      <c r="I16" s="16">
        <f t="shared" si="0"/>
        <v>0.55768972709059006</v>
      </c>
      <c r="J16" s="14">
        <f t="shared" si="1"/>
        <v>137.75043612169029</v>
      </c>
      <c r="K16" s="14">
        <f t="shared" si="1"/>
        <v>143.32733339259619</v>
      </c>
      <c r="L16" s="14">
        <f t="shared" si="1"/>
        <v>167.30799165749156</v>
      </c>
      <c r="N16" s="9" t="str">
        <f t="shared" si="4"/>
        <v>$vectorMap = handleState('IL',$vectorMap,138,143,167,'28.3%','#16');</v>
      </c>
      <c r="O16" s="9"/>
      <c r="P16" s="9"/>
      <c r="Q16" s="9"/>
      <c r="R16" s="9"/>
      <c r="S16" s="9"/>
      <c r="T16" s="9"/>
      <c r="U16" s="9"/>
      <c r="V16" s="9"/>
    </row>
    <row r="17" spans="1:22" ht="12" customHeight="1" x14ac:dyDescent="0.25">
      <c r="A17" s="1" t="s">
        <v>66</v>
      </c>
      <c r="B17" s="1" t="s">
        <v>8</v>
      </c>
      <c r="C17"/>
      <c r="E17" s="18">
        <v>0.21023298406595992</v>
      </c>
      <c r="F17" s="18">
        <v>37</v>
      </c>
      <c r="G17" s="20" t="str">
        <f t="shared" si="2"/>
        <v>21.0%</v>
      </c>
      <c r="H17" s="21" t="str">
        <f t="shared" si="3"/>
        <v>#37</v>
      </c>
      <c r="I17" s="16">
        <f t="shared" si="0"/>
        <v>0.28752696274582079</v>
      </c>
      <c r="J17" s="14">
        <f t="shared" si="1"/>
        <v>183.40794329595627</v>
      </c>
      <c r="K17" s="14">
        <f t="shared" si="1"/>
        <v>186.28321292341451</v>
      </c>
      <c r="L17" s="14">
        <f t="shared" si="1"/>
        <v>198.64687232148478</v>
      </c>
      <c r="N17" s="9" t="str">
        <f t="shared" si="4"/>
        <v>$vectorMap = handleState('IN',$vectorMap,183,186,199,'21.0%','#37');</v>
      </c>
      <c r="O17" s="9"/>
      <c r="P17" s="9"/>
      <c r="Q17" s="9"/>
      <c r="R17" s="9"/>
      <c r="S17" s="9"/>
      <c r="T17" s="9"/>
      <c r="U17" s="9"/>
      <c r="V17" s="9"/>
    </row>
    <row r="18" spans="1:22" ht="12" customHeight="1" x14ac:dyDescent="0.25">
      <c r="A18" s="1" t="s">
        <v>63</v>
      </c>
      <c r="B18" s="1" t="s">
        <v>15</v>
      </c>
      <c r="C18"/>
      <c r="E18" s="18">
        <v>0.25678909831710722</v>
      </c>
      <c r="F18" s="18">
        <v>21</v>
      </c>
      <c r="G18" s="20" t="str">
        <f t="shared" si="2"/>
        <v>25.7%</v>
      </c>
      <c r="H18" s="21" t="str">
        <f t="shared" si="3"/>
        <v>#21</v>
      </c>
      <c r="I18" s="16">
        <f t="shared" si="0"/>
        <v>0.46105245593197841</v>
      </c>
      <c r="J18" s="14">
        <f t="shared" si="1"/>
        <v>154.08213494749566</v>
      </c>
      <c r="K18" s="14">
        <f t="shared" si="1"/>
        <v>158.69265950681543</v>
      </c>
      <c r="L18" s="14">
        <f t="shared" si="1"/>
        <v>178.51791511189049</v>
      </c>
      <c r="N18" s="9" t="str">
        <f t="shared" si="4"/>
        <v>$vectorMap = handleState('IA',$vectorMap,154,159,179,'25.7%','#21');</v>
      </c>
      <c r="O18" s="9"/>
      <c r="P18" s="9"/>
      <c r="Q18" s="9"/>
      <c r="R18" s="9"/>
      <c r="S18" s="9"/>
      <c r="T18" s="9"/>
      <c r="U18" s="9"/>
      <c r="V18" s="9"/>
    </row>
    <row r="19" spans="1:22" ht="12" customHeight="1" x14ac:dyDescent="0.25">
      <c r="A19" s="1" t="s">
        <v>67</v>
      </c>
      <c r="B19" s="1" t="s">
        <v>23</v>
      </c>
      <c r="C19"/>
      <c r="E19" s="18">
        <v>0.24879011048802335</v>
      </c>
      <c r="F19" s="18">
        <v>28</v>
      </c>
      <c r="G19" s="20" t="str">
        <f t="shared" si="2"/>
        <v>24.9%</v>
      </c>
      <c r="H19" s="21" t="str">
        <f t="shared" si="3"/>
        <v>#28</v>
      </c>
      <c r="I19" s="16">
        <f t="shared" si="0"/>
        <v>0.43123836318909781</v>
      </c>
      <c r="J19" s="14">
        <f t="shared" si="1"/>
        <v>159.12071662104248</v>
      </c>
      <c r="K19" s="14">
        <f t="shared" si="1"/>
        <v>163.43310025293346</v>
      </c>
      <c r="L19" s="14">
        <f t="shared" si="1"/>
        <v>181.97634987006467</v>
      </c>
      <c r="N19" s="9" t="str">
        <f t="shared" si="4"/>
        <v>$vectorMap = handleState('KS',$vectorMap,159,163,182,'24.9%','#28');</v>
      </c>
      <c r="O19" s="9"/>
      <c r="P19" s="9"/>
      <c r="Q19" s="9"/>
      <c r="R19" s="9"/>
      <c r="S19" s="9"/>
      <c r="T19" s="9"/>
      <c r="U19" s="9"/>
      <c r="V19" s="9"/>
    </row>
    <row r="20" spans="1:22" ht="12" customHeight="1" x14ac:dyDescent="0.25">
      <c r="A20" s="1" t="s">
        <v>68</v>
      </c>
      <c r="B20" s="1" t="s">
        <v>17</v>
      </c>
      <c r="C20"/>
      <c r="E20" s="18">
        <v>0.23422682763346203</v>
      </c>
      <c r="F20" s="18">
        <v>33</v>
      </c>
      <c r="G20" s="20" t="str">
        <f t="shared" si="2"/>
        <v>23.4%</v>
      </c>
      <c r="H20" s="21" t="str">
        <f t="shared" si="3"/>
        <v>#33</v>
      </c>
      <c r="I20" s="16">
        <f t="shared" si="0"/>
        <v>0.37695761230609237</v>
      </c>
      <c r="J20" s="14">
        <f t="shared" si="1"/>
        <v>168.29416352027039</v>
      </c>
      <c r="K20" s="14">
        <f t="shared" si="1"/>
        <v>172.0637396433313</v>
      </c>
      <c r="L20" s="14">
        <f t="shared" si="1"/>
        <v>188.27291697249328</v>
      </c>
      <c r="N20" s="9" t="str">
        <f t="shared" si="4"/>
        <v>$vectorMap = handleState('KY',$vectorMap,168,172,188,'23.4%','#33');</v>
      </c>
      <c r="O20" s="9"/>
      <c r="P20" s="9"/>
      <c r="Q20" s="9"/>
      <c r="R20" s="9"/>
      <c r="S20" s="9"/>
      <c r="T20" s="9"/>
      <c r="U20" s="9"/>
      <c r="V20" s="9"/>
    </row>
    <row r="21" spans="1:22" ht="12" customHeight="1" x14ac:dyDescent="0.25">
      <c r="A21" s="1" t="s">
        <v>69</v>
      </c>
      <c r="B21" s="1" t="s">
        <v>6</v>
      </c>
      <c r="C21"/>
      <c r="E21" s="18">
        <v>0.17854644526169197</v>
      </c>
      <c r="F21" s="18">
        <v>45</v>
      </c>
      <c r="G21" s="20" t="str">
        <f t="shared" si="2"/>
        <v>17.9%</v>
      </c>
      <c r="H21" s="21" t="str">
        <f t="shared" si="3"/>
        <v>#45</v>
      </c>
      <c r="I21" s="16">
        <f t="shared" si="0"/>
        <v>0.16942384435171176</v>
      </c>
      <c r="J21" s="14">
        <f t="shared" si="1"/>
        <v>203.36737030456072</v>
      </c>
      <c r="K21" s="14">
        <f t="shared" si="1"/>
        <v>205.06160874807784</v>
      </c>
      <c r="L21" s="14">
        <f t="shared" si="1"/>
        <v>212.34683405520144</v>
      </c>
      <c r="N21" s="9" t="str">
        <f t="shared" si="4"/>
        <v>$vectorMap = handleState('LA',$vectorMap,203,205,212,'17.9%','#45');</v>
      </c>
      <c r="O21" s="9"/>
      <c r="P21" s="9"/>
      <c r="Q21" s="9"/>
      <c r="R21" s="9"/>
      <c r="S21" s="9"/>
      <c r="T21" s="9"/>
      <c r="U21" s="9"/>
      <c r="V21" s="9"/>
    </row>
    <row r="22" spans="1:22" ht="12" customHeight="1" x14ac:dyDescent="0.25">
      <c r="A22" s="1" t="s">
        <v>72</v>
      </c>
      <c r="B22" s="1" t="s">
        <v>26</v>
      </c>
      <c r="C22"/>
      <c r="E22" s="18">
        <v>0.23010981516447016</v>
      </c>
      <c r="F22" s="18">
        <v>34</v>
      </c>
      <c r="G22" s="20" t="str">
        <f t="shared" si="2"/>
        <v>23.0%</v>
      </c>
      <c r="H22" s="21" t="str">
        <f t="shared" si="3"/>
        <v>#34</v>
      </c>
      <c r="I22" s="16">
        <f t="shared" si="0"/>
        <v>0.36161254688071121</v>
      </c>
      <c r="J22" s="14">
        <f t="shared" si="1"/>
        <v>170.88747957715981</v>
      </c>
      <c r="K22" s="14">
        <f t="shared" si="1"/>
        <v>174.50360504596694</v>
      </c>
      <c r="L22" s="14">
        <f t="shared" si="1"/>
        <v>190.05294456183751</v>
      </c>
      <c r="N22" s="9" t="str">
        <f t="shared" si="4"/>
        <v>$vectorMap = handleState('ME',$vectorMap,171,175,190,'23.0%','#34');</v>
      </c>
      <c r="O22" s="9"/>
      <c r="P22" s="9"/>
      <c r="Q22" s="9"/>
      <c r="R22" s="9"/>
      <c r="S22" s="9"/>
      <c r="T22" s="9"/>
      <c r="U22" s="9"/>
      <c r="V22" s="9"/>
    </row>
    <row r="23" spans="1:22" ht="12" customHeight="1" x14ac:dyDescent="0.25">
      <c r="A23" s="1" t="s">
        <v>70</v>
      </c>
      <c r="B23" s="1" t="s">
        <v>51</v>
      </c>
      <c r="C23"/>
      <c r="E23" s="18">
        <v>0.40138631556914628</v>
      </c>
      <c r="F23" s="18">
        <v>1</v>
      </c>
      <c r="G23" s="20" t="str">
        <f t="shared" si="2"/>
        <v>40.1%</v>
      </c>
      <c r="H23" s="21" t="str">
        <f t="shared" si="3"/>
        <v>#1</v>
      </c>
      <c r="I23" s="16">
        <f t="shared" si="0"/>
        <v>1</v>
      </c>
      <c r="J23" s="14">
        <f t="shared" si="1"/>
        <v>63</v>
      </c>
      <c r="K23" s="14">
        <f t="shared" si="1"/>
        <v>73</v>
      </c>
      <c r="L23" s="14">
        <f t="shared" si="1"/>
        <v>116</v>
      </c>
      <c r="N23" s="9" t="str">
        <f t="shared" si="4"/>
        <v>$vectorMap = handleState('MD',$vectorMap,63,73,116,'40.1%','#1');</v>
      </c>
      <c r="O23" s="9"/>
      <c r="P23" s="9"/>
      <c r="Q23" s="9"/>
      <c r="R23" s="9"/>
      <c r="S23" s="9"/>
      <c r="T23" s="9"/>
      <c r="U23" s="9"/>
      <c r="V23" s="9"/>
    </row>
    <row r="24" spans="1:22" ht="12" customHeight="1" x14ac:dyDescent="0.25">
      <c r="A24" s="1" t="s">
        <v>71</v>
      </c>
      <c r="B24" s="1" t="s">
        <v>34</v>
      </c>
      <c r="C24"/>
      <c r="E24" s="18">
        <v>0.32182054463118825</v>
      </c>
      <c r="F24" s="18">
        <v>7</v>
      </c>
      <c r="G24" s="20" t="str">
        <f t="shared" si="2"/>
        <v>32.2%</v>
      </c>
      <c r="H24" s="21" t="str">
        <f t="shared" si="3"/>
        <v>#7</v>
      </c>
      <c r="I24" s="16">
        <f t="shared" si="0"/>
        <v>0.70343981956342561</v>
      </c>
      <c r="J24" s="14">
        <f t="shared" ref="J24:L43" si="5">$I24*(J$55-J$3)+J$3</f>
        <v>113.11867049378107</v>
      </c>
      <c r="K24" s="14">
        <f t="shared" si="5"/>
        <v>120.15306868941533</v>
      </c>
      <c r="L24" s="14">
        <f t="shared" si="5"/>
        <v>150.40098093064262</v>
      </c>
      <c r="N24" s="9" t="str">
        <f t="shared" si="4"/>
        <v>$vectorMap = handleState('MA',$vectorMap,113,120,150,'32.2%','#7');</v>
      </c>
      <c r="O24" s="9"/>
      <c r="P24" s="9"/>
      <c r="Q24" s="9"/>
      <c r="R24" s="9"/>
      <c r="S24" s="9"/>
      <c r="T24" s="9"/>
      <c r="U24" s="9"/>
      <c r="V24" s="9"/>
    </row>
    <row r="25" spans="1:22" ht="12" customHeight="1" x14ac:dyDescent="0.25">
      <c r="A25" s="1" t="s">
        <v>73</v>
      </c>
      <c r="B25" s="1" t="s">
        <v>20</v>
      </c>
      <c r="C25"/>
      <c r="E25" s="18">
        <v>0.25109028845709752</v>
      </c>
      <c r="F25" s="18">
        <v>26</v>
      </c>
      <c r="G25" s="20" t="str">
        <f t="shared" si="2"/>
        <v>25.1%</v>
      </c>
      <c r="H25" s="21" t="str">
        <f t="shared" si="3"/>
        <v>#26</v>
      </c>
      <c r="I25" s="16">
        <f t="shared" si="0"/>
        <v>0.43981166280655232</v>
      </c>
      <c r="J25" s="14">
        <f t="shared" si="5"/>
        <v>157.67182898569266</v>
      </c>
      <c r="K25" s="14">
        <f t="shared" si="5"/>
        <v>162.06994561375819</v>
      </c>
      <c r="L25" s="14">
        <f t="shared" si="5"/>
        <v>180.98184711443992</v>
      </c>
      <c r="N25" s="9" t="str">
        <f t="shared" si="4"/>
        <v>$vectorMap = handleState('MI',$vectorMap,158,162,181,'25.1%','#26');</v>
      </c>
      <c r="O25" s="9"/>
      <c r="P25" s="9"/>
      <c r="Q25" s="9"/>
      <c r="R25" s="9"/>
      <c r="S25" s="9"/>
      <c r="T25" s="9"/>
      <c r="U25" s="9"/>
      <c r="V25" s="9"/>
    </row>
    <row r="26" spans="1:22" ht="12" customHeight="1" x14ac:dyDescent="0.25">
      <c r="A26" s="1" t="s">
        <v>74</v>
      </c>
      <c r="B26" s="1" t="s">
        <v>39</v>
      </c>
      <c r="C26"/>
      <c r="E26" s="18">
        <v>0.32664502360851227</v>
      </c>
      <c r="F26" s="18">
        <v>5</v>
      </c>
      <c r="G26" s="20" t="str">
        <f t="shared" si="2"/>
        <v>32.7%</v>
      </c>
      <c r="H26" s="21" t="str">
        <f t="shared" si="3"/>
        <v>#5</v>
      </c>
      <c r="I26" s="16">
        <f t="shared" si="0"/>
        <v>0.72142177762354809</v>
      </c>
      <c r="J26" s="14">
        <f t="shared" si="5"/>
        <v>110.07971958162037</v>
      </c>
      <c r="K26" s="14">
        <f t="shared" si="5"/>
        <v>117.29393735785585</v>
      </c>
      <c r="L26" s="14">
        <f t="shared" si="5"/>
        <v>148.31507379566841</v>
      </c>
      <c r="N26" s="9" t="str">
        <f t="shared" si="4"/>
        <v>$vectorMap = handleState('MN',$vectorMap,110,117,148,'32.7%','#5');</v>
      </c>
      <c r="O26" s="9"/>
      <c r="P26" s="9"/>
      <c r="Q26" s="9"/>
      <c r="R26" s="9"/>
      <c r="S26" s="9"/>
      <c r="T26" s="9"/>
      <c r="U26" s="9"/>
      <c r="V26" s="9"/>
    </row>
    <row r="27" spans="1:22" ht="12" customHeight="1" x14ac:dyDescent="0.25">
      <c r="A27" s="1" t="s">
        <v>76</v>
      </c>
      <c r="B27" s="1" t="s">
        <v>10</v>
      </c>
      <c r="C27"/>
      <c r="E27" s="18">
        <v>0.19467413131733885</v>
      </c>
      <c r="F27" s="18">
        <v>40</v>
      </c>
      <c r="G27" s="20" t="str">
        <f t="shared" si="2"/>
        <v>19.5%</v>
      </c>
      <c r="H27" s="21" t="str">
        <f t="shared" si="3"/>
        <v>#40</v>
      </c>
      <c r="I27" s="16">
        <f t="shared" si="0"/>
        <v>0.22953549073312504</v>
      </c>
      <c r="J27" s="14">
        <f t="shared" si="5"/>
        <v>193.20850206610186</v>
      </c>
      <c r="K27" s="14">
        <f t="shared" si="5"/>
        <v>195.50385697343313</v>
      </c>
      <c r="L27" s="14">
        <f t="shared" si="5"/>
        <v>205.37388307495749</v>
      </c>
      <c r="N27" s="9" t="str">
        <f t="shared" si="4"/>
        <v>$vectorMap = handleState('MS',$vectorMap,193,196,205,'19.5%','#40');</v>
      </c>
      <c r="O27" s="9"/>
      <c r="P27" s="9"/>
      <c r="Q27" s="9"/>
      <c r="R27" s="9"/>
      <c r="S27" s="9"/>
      <c r="T27" s="9"/>
      <c r="U27" s="9"/>
      <c r="V27" s="9"/>
    </row>
    <row r="28" spans="1:22" ht="12" customHeight="1" x14ac:dyDescent="0.25">
      <c r="A28" s="1" t="s">
        <v>75</v>
      </c>
      <c r="B28" s="1" t="s">
        <v>21</v>
      </c>
      <c r="C28"/>
      <c r="E28" s="18">
        <v>0.23598127416579456</v>
      </c>
      <c r="F28" s="18">
        <v>31</v>
      </c>
      <c r="G28" s="20" t="str">
        <f t="shared" si="2"/>
        <v>23.6%</v>
      </c>
      <c r="H28" s="21" t="str">
        <f t="shared" si="3"/>
        <v>#31</v>
      </c>
      <c r="I28" s="16">
        <f t="shared" si="0"/>
        <v>0.3834968436119835</v>
      </c>
      <c r="J28" s="14">
        <f t="shared" si="5"/>
        <v>167.18903342957481</v>
      </c>
      <c r="K28" s="14">
        <f t="shared" si="5"/>
        <v>171.02400186569463</v>
      </c>
      <c r="L28" s="14">
        <f t="shared" si="5"/>
        <v>187.51436614100993</v>
      </c>
      <c r="N28" s="9" t="str">
        <f t="shared" si="4"/>
        <v>$vectorMap = handleState('MO',$vectorMap,167,171,188,'23.6%','#31');</v>
      </c>
      <c r="O28" s="9"/>
      <c r="P28" s="9"/>
      <c r="Q28" s="9"/>
      <c r="R28" s="9"/>
      <c r="S28" s="9"/>
      <c r="T28" s="9"/>
      <c r="U28" s="9"/>
      <c r="V28" s="9"/>
    </row>
    <row r="29" spans="1:22" ht="12" customHeight="1" x14ac:dyDescent="0.25">
      <c r="A29" s="1" t="s">
        <v>77</v>
      </c>
      <c r="B29" s="1" t="s">
        <v>27</v>
      </c>
      <c r="C29"/>
      <c r="E29" s="18">
        <v>0.2345654624019031</v>
      </c>
      <c r="F29" s="18">
        <v>32</v>
      </c>
      <c r="G29" s="20" t="str">
        <f t="shared" si="2"/>
        <v>23.5%</v>
      </c>
      <c r="H29" s="21" t="str">
        <f t="shared" si="3"/>
        <v>#32</v>
      </c>
      <c r="I29" s="16">
        <f t="shared" si="0"/>
        <v>0.37821978304668996</v>
      </c>
      <c r="J29" s="14">
        <f t="shared" si="5"/>
        <v>168.08085666510939</v>
      </c>
      <c r="K29" s="14">
        <f t="shared" si="5"/>
        <v>171.86305449557631</v>
      </c>
      <c r="L29" s="14">
        <f t="shared" si="5"/>
        <v>188.12650516658397</v>
      </c>
      <c r="N29" s="9" t="str">
        <f t="shared" si="4"/>
        <v>$vectorMap = handleState('MT',$vectorMap,168,172,188,'23.5%','#32');</v>
      </c>
      <c r="O29" s="9"/>
      <c r="P29" s="9"/>
      <c r="Q29" s="9"/>
      <c r="R29" s="9"/>
      <c r="S29" s="9"/>
      <c r="T29" s="9"/>
      <c r="U29" s="9"/>
      <c r="V29" s="9"/>
    </row>
    <row r="30" spans="1:22" ht="12" customHeight="1" x14ac:dyDescent="0.25">
      <c r="A30" s="1" t="s">
        <v>80</v>
      </c>
      <c r="B30" s="1" t="s">
        <v>19</v>
      </c>
      <c r="C30"/>
      <c r="E30" s="18">
        <v>0.25290626712786196</v>
      </c>
      <c r="F30" s="18">
        <v>24</v>
      </c>
      <c r="G30" s="20" t="str">
        <f t="shared" si="2"/>
        <v>25.3%</v>
      </c>
      <c r="H30" s="21" t="str">
        <f t="shared" si="3"/>
        <v>#24</v>
      </c>
      <c r="I30" s="16">
        <f t="shared" si="0"/>
        <v>0.44658023873967323</v>
      </c>
      <c r="J30" s="14">
        <f t="shared" si="5"/>
        <v>156.52793965299523</v>
      </c>
      <c r="K30" s="14">
        <f t="shared" si="5"/>
        <v>160.99374204039196</v>
      </c>
      <c r="L30" s="14">
        <f t="shared" si="5"/>
        <v>180.19669230619792</v>
      </c>
      <c r="N30" s="9" t="str">
        <f t="shared" si="4"/>
        <v>$vectorMap = handleState('NE',$vectorMap,157,161,180,'25.3%','#24');</v>
      </c>
      <c r="O30" s="9"/>
      <c r="P30" s="9"/>
      <c r="Q30" s="9"/>
      <c r="R30" s="9"/>
      <c r="S30" s="9"/>
      <c r="T30" s="9"/>
      <c r="U30" s="9"/>
      <c r="V30" s="9"/>
    </row>
    <row r="31" spans="1:22" ht="12" customHeight="1" x14ac:dyDescent="0.25">
      <c r="A31" s="1" t="s">
        <v>84</v>
      </c>
      <c r="B31" s="1" t="s">
        <v>30</v>
      </c>
      <c r="C31"/>
      <c r="E31" s="18">
        <v>0.22403066432960303</v>
      </c>
      <c r="F31" s="18">
        <v>35</v>
      </c>
      <c r="G31" s="20" t="str">
        <f t="shared" si="2"/>
        <v>22.4%</v>
      </c>
      <c r="H31" s="21" t="str">
        <f t="shared" si="3"/>
        <v>#35</v>
      </c>
      <c r="I31" s="16">
        <f t="shared" si="0"/>
        <v>0.33895413425884247</v>
      </c>
      <c r="J31" s="14">
        <f t="shared" si="5"/>
        <v>174.71675131025563</v>
      </c>
      <c r="K31" s="14">
        <f t="shared" si="5"/>
        <v>178.10629265284405</v>
      </c>
      <c r="L31" s="14">
        <f t="shared" si="5"/>
        <v>192.68132042597426</v>
      </c>
      <c r="N31" s="9" t="str">
        <f t="shared" si="4"/>
        <v>$vectorMap = handleState('NV',$vectorMap,175,178,193,'22.4%','#35');</v>
      </c>
      <c r="O31" s="9"/>
      <c r="P31" s="9"/>
      <c r="Q31" s="9"/>
      <c r="R31" s="9"/>
      <c r="S31" s="9"/>
      <c r="T31" s="9"/>
      <c r="U31" s="9"/>
      <c r="V31" s="9"/>
    </row>
    <row r="32" spans="1:22" ht="12" customHeight="1" x14ac:dyDescent="0.25">
      <c r="A32" s="1" t="s">
        <v>81</v>
      </c>
      <c r="B32" s="1" t="s">
        <v>32</v>
      </c>
      <c r="C32"/>
      <c r="E32" s="18">
        <v>0.2632759149397903</v>
      </c>
      <c r="F32" s="18">
        <v>20</v>
      </c>
      <c r="G32" s="20" t="str">
        <f t="shared" si="2"/>
        <v>26.3%</v>
      </c>
      <c r="H32" s="21" t="str">
        <f t="shared" si="3"/>
        <v>#20</v>
      </c>
      <c r="I32" s="16">
        <f t="shared" si="0"/>
        <v>0.48523033399944421</v>
      </c>
      <c r="J32" s="14">
        <f t="shared" si="5"/>
        <v>149.99607355409393</v>
      </c>
      <c r="K32" s="14">
        <f t="shared" si="5"/>
        <v>154.84837689408837</v>
      </c>
      <c r="L32" s="14">
        <f t="shared" si="5"/>
        <v>175.71328125606448</v>
      </c>
      <c r="N32" s="9" t="str">
        <f t="shared" si="4"/>
        <v>$vectorMap = handleState('NH',$vectorMap,150,155,176,'26.3%','#20');</v>
      </c>
      <c r="O32" s="9"/>
      <c r="P32" s="9"/>
      <c r="Q32" s="9"/>
      <c r="R32" s="9"/>
      <c r="S32" s="9"/>
      <c r="T32" s="9"/>
      <c r="U32" s="9"/>
      <c r="V32" s="9"/>
    </row>
    <row r="33" spans="1:22" ht="12" customHeight="1" x14ac:dyDescent="0.25">
      <c r="A33" s="1" t="s">
        <v>82</v>
      </c>
      <c r="B33" s="1" t="s">
        <v>48</v>
      </c>
      <c r="C33"/>
      <c r="E33" s="18">
        <v>0.35988768702166019</v>
      </c>
      <c r="F33" s="18">
        <v>2</v>
      </c>
      <c r="G33" s="20" t="str">
        <f t="shared" si="2"/>
        <v>36.0%</v>
      </c>
      <c r="H33" s="21" t="str">
        <f t="shared" si="3"/>
        <v>#2</v>
      </c>
      <c r="I33" s="16">
        <f t="shared" si="0"/>
        <v>0.8453249352726161</v>
      </c>
      <c r="J33" s="14">
        <f t="shared" si="5"/>
        <v>89.140085938927882</v>
      </c>
      <c r="K33" s="14">
        <f t="shared" si="5"/>
        <v>97.593335291654029</v>
      </c>
      <c r="L33" s="14">
        <f t="shared" si="5"/>
        <v>133.94230750837653</v>
      </c>
      <c r="N33" s="9" t="str">
        <f t="shared" si="4"/>
        <v>$vectorMap = handleState('NJ',$vectorMap,89,98,134,'36.0%','#2');</v>
      </c>
      <c r="O33" s="9"/>
      <c r="P33" s="9"/>
      <c r="Q33" s="9"/>
      <c r="R33" s="9"/>
      <c r="S33" s="9"/>
      <c r="T33" s="9"/>
      <c r="U33" s="9"/>
      <c r="V33" s="9"/>
    </row>
    <row r="34" spans="1:22" ht="12" customHeight="1" x14ac:dyDescent="0.25">
      <c r="A34" s="1" t="s">
        <v>83</v>
      </c>
      <c r="B34" s="1" t="s">
        <v>11</v>
      </c>
      <c r="C34"/>
      <c r="E34" s="18">
        <v>0.1920675295589451</v>
      </c>
      <c r="F34" s="18">
        <v>42</v>
      </c>
      <c r="G34" s="20" t="str">
        <f t="shared" si="2"/>
        <v>19.2%</v>
      </c>
      <c r="H34" s="21" t="str">
        <f t="shared" si="3"/>
        <v>#42</v>
      </c>
      <c r="I34" s="16">
        <f t="shared" si="0"/>
        <v>0.21982007820481175</v>
      </c>
      <c r="J34" s="14">
        <f t="shared" si="5"/>
        <v>194.8504067833868</v>
      </c>
      <c r="K34" s="14">
        <f t="shared" si="5"/>
        <v>197.04860756543493</v>
      </c>
      <c r="L34" s="14">
        <f t="shared" si="5"/>
        <v>206.50087092824185</v>
      </c>
      <c r="N34" s="9" t="str">
        <f t="shared" si="4"/>
        <v>$vectorMap = handleState('NM',$vectorMap,195,197,207,'19.2%','#42');</v>
      </c>
      <c r="O34" s="9"/>
      <c r="P34" s="9"/>
      <c r="Q34" s="9"/>
      <c r="R34" s="9"/>
      <c r="S34" s="9"/>
      <c r="T34" s="9"/>
      <c r="U34" s="9"/>
      <c r="V34" s="9"/>
    </row>
    <row r="35" spans="1:22" ht="12" customHeight="1" x14ac:dyDescent="0.25">
      <c r="A35" s="1" t="s">
        <v>85</v>
      </c>
      <c r="B35" s="1" t="s">
        <v>46</v>
      </c>
      <c r="C35"/>
      <c r="E35" s="18">
        <v>0.30034385126195967</v>
      </c>
      <c r="F35" s="18">
        <v>9</v>
      </c>
      <c r="G35" s="20" t="str">
        <f t="shared" si="2"/>
        <v>30.0%</v>
      </c>
      <c r="H35" s="21" t="str">
        <f t="shared" si="3"/>
        <v>#9</v>
      </c>
      <c r="I35" s="16">
        <f t="shared" si="0"/>
        <v>0.62339117570970382</v>
      </c>
      <c r="J35" s="14">
        <f t="shared" si="5"/>
        <v>126.64689130506005</v>
      </c>
      <c r="K35" s="14">
        <f t="shared" si="5"/>
        <v>132.8808030621571</v>
      </c>
      <c r="L35" s="14">
        <f t="shared" si="5"/>
        <v>159.68662361767434</v>
      </c>
      <c r="N35" s="9" t="str">
        <f t="shared" si="4"/>
        <v>$vectorMap = handleState('NY',$vectorMap,127,133,160,'30.0%','#9');</v>
      </c>
      <c r="O35" s="9"/>
      <c r="P35" s="9"/>
      <c r="Q35" s="9"/>
      <c r="R35" s="9"/>
      <c r="S35" s="9"/>
      <c r="T35" s="9"/>
      <c r="U35" s="9"/>
      <c r="V35" s="9"/>
    </row>
    <row r="36" spans="1:22" ht="12" customHeight="1" x14ac:dyDescent="0.25">
      <c r="A36" s="1" t="s">
        <v>78</v>
      </c>
      <c r="B36" s="1" t="s">
        <v>38</v>
      </c>
      <c r="C36"/>
      <c r="E36" s="18">
        <v>0.28344994184319361</v>
      </c>
      <c r="F36" s="18">
        <v>15</v>
      </c>
      <c r="G36" s="20" t="str">
        <f t="shared" si="2"/>
        <v>28.3%</v>
      </c>
      <c r="H36" s="21" t="str">
        <f t="shared" si="3"/>
        <v>#15</v>
      </c>
      <c r="I36" s="16">
        <f t="shared" ref="I36:I54" si="6">(E36-E$3)/(E$55-E$3)</f>
        <v>0.5604236361955699</v>
      </c>
      <c r="J36" s="14">
        <f t="shared" si="5"/>
        <v>137.28840548294869</v>
      </c>
      <c r="K36" s="14">
        <f t="shared" si="5"/>
        <v>142.8926418449044</v>
      </c>
      <c r="L36" s="14">
        <f t="shared" si="5"/>
        <v>166.9908582013139</v>
      </c>
      <c r="N36" s="9" t="str">
        <f t="shared" si="4"/>
        <v>$vectorMap = handleState('NC',$vectorMap,137,143,167,'28.3%','#15');</v>
      </c>
      <c r="O36" s="9"/>
      <c r="P36" s="9"/>
      <c r="Q36" s="9"/>
      <c r="R36" s="9"/>
      <c r="S36" s="9"/>
      <c r="T36" s="9"/>
      <c r="U36" s="9"/>
      <c r="V36" s="9"/>
    </row>
    <row r="37" spans="1:22" ht="12" customHeight="1" x14ac:dyDescent="0.25">
      <c r="A37" s="1" t="s">
        <v>79</v>
      </c>
      <c r="B37" s="1" t="s">
        <v>0</v>
      </c>
      <c r="C37"/>
      <c r="E37" s="18">
        <v>0.15337071788816045</v>
      </c>
      <c r="F37" s="18">
        <v>48</v>
      </c>
      <c r="G37" s="20" t="str">
        <f t="shared" si="2"/>
        <v>15.3%</v>
      </c>
      <c r="H37" s="21" t="str">
        <f t="shared" si="3"/>
        <v>#48</v>
      </c>
      <c r="I37" s="16">
        <f t="shared" si="6"/>
        <v>7.5588038269492466E-2</v>
      </c>
      <c r="J37" s="14">
        <f t="shared" si="5"/>
        <v>219.22562153245576</v>
      </c>
      <c r="K37" s="14">
        <f t="shared" si="5"/>
        <v>219.98150191515069</v>
      </c>
      <c r="L37" s="14">
        <f t="shared" si="5"/>
        <v>223.23178756073887</v>
      </c>
      <c r="N37" s="9" t="str">
        <f t="shared" si="4"/>
        <v>$vectorMap = handleState('ND',$vectorMap,219,220,223,'15.3%','#48');</v>
      </c>
      <c r="O37" s="9"/>
      <c r="P37" s="9"/>
      <c r="Q37" s="9"/>
      <c r="R37" s="9"/>
      <c r="S37" s="9"/>
      <c r="T37" s="9"/>
      <c r="U37" s="9"/>
      <c r="V37" s="9"/>
    </row>
    <row r="38" spans="1:22" ht="12" customHeight="1" x14ac:dyDescent="0.25">
      <c r="A38" s="1" t="s">
        <v>86</v>
      </c>
      <c r="B38" s="1" t="s">
        <v>18</v>
      </c>
      <c r="C38"/>
      <c r="E38" s="18">
        <v>0.23706009101784234</v>
      </c>
      <c r="F38" s="18">
        <v>30</v>
      </c>
      <c r="G38" s="20" t="str">
        <f t="shared" si="2"/>
        <v>23.7%</v>
      </c>
      <c r="H38" s="21" t="str">
        <f t="shared" si="3"/>
        <v>#30</v>
      </c>
      <c r="I38" s="16">
        <f t="shared" si="6"/>
        <v>0.38751784556457913</v>
      </c>
      <c r="J38" s="14">
        <f t="shared" si="5"/>
        <v>166.50948409958613</v>
      </c>
      <c r="K38" s="14">
        <f t="shared" si="5"/>
        <v>170.38466255523193</v>
      </c>
      <c r="L38" s="14">
        <f t="shared" si="5"/>
        <v>187.04792991450881</v>
      </c>
      <c r="N38" s="9" t="str">
        <f t="shared" si="4"/>
        <v>$vectorMap = handleState('OH',$vectorMap,167,170,187,'23.7%','#30');</v>
      </c>
      <c r="O38" s="9"/>
      <c r="P38" s="9"/>
      <c r="Q38" s="9"/>
      <c r="R38" s="9"/>
      <c r="S38" s="9"/>
      <c r="T38" s="9"/>
      <c r="U38" s="9"/>
      <c r="V38" s="9"/>
    </row>
    <row r="39" spans="1:22" ht="12" customHeight="1" x14ac:dyDescent="0.25">
      <c r="A39" s="1" t="s">
        <v>87</v>
      </c>
      <c r="B39" s="1" t="s">
        <v>12</v>
      </c>
      <c r="C39"/>
      <c r="E39" s="18">
        <v>0.20797227572178031</v>
      </c>
      <c r="F39" s="18">
        <v>38</v>
      </c>
      <c r="G39" s="20" t="str">
        <f t="shared" si="2"/>
        <v>20.8%</v>
      </c>
      <c r="H39" s="21" t="str">
        <f t="shared" si="3"/>
        <v>#38</v>
      </c>
      <c r="I39" s="16">
        <f t="shared" si="6"/>
        <v>0.27910077562338154</v>
      </c>
      <c r="J39" s="14">
        <f t="shared" si="5"/>
        <v>184.83196891964852</v>
      </c>
      <c r="K39" s="14">
        <f t="shared" si="5"/>
        <v>187.62297667588234</v>
      </c>
      <c r="L39" s="14">
        <f t="shared" si="5"/>
        <v>199.62431002768773</v>
      </c>
      <c r="N39" s="9" t="str">
        <f t="shared" si="4"/>
        <v>$vectorMap = handleState('OK',$vectorMap,185,188,200,'20.8%','#38');</v>
      </c>
      <c r="O39" s="9"/>
      <c r="P39" s="9"/>
      <c r="Q39" s="9"/>
      <c r="R39" s="9"/>
      <c r="S39" s="9"/>
      <c r="T39" s="9"/>
      <c r="U39" s="9"/>
      <c r="V39" s="9"/>
    </row>
    <row r="40" spans="1:22" ht="12" customHeight="1" x14ac:dyDescent="0.25">
      <c r="A40" s="1" t="s">
        <v>88</v>
      </c>
      <c r="B40" s="1" t="s">
        <v>49</v>
      </c>
      <c r="C40"/>
      <c r="E40" s="18">
        <v>0.30864078155856683</v>
      </c>
      <c r="F40" s="18">
        <v>8</v>
      </c>
      <c r="G40" s="20" t="str">
        <f t="shared" si="2"/>
        <v>30.9%</v>
      </c>
      <c r="H40" s="21" t="str">
        <f t="shared" si="3"/>
        <v>#8</v>
      </c>
      <c r="I40" s="16">
        <f t="shared" si="6"/>
        <v>0.65431576949953996</v>
      </c>
      <c r="J40" s="14">
        <f t="shared" si="5"/>
        <v>121.42063495457775</v>
      </c>
      <c r="K40" s="14">
        <f t="shared" si="5"/>
        <v>127.96379264957315</v>
      </c>
      <c r="L40" s="14">
        <f t="shared" si="5"/>
        <v>156.09937073805338</v>
      </c>
      <c r="N40" s="9" t="str">
        <f t="shared" si="4"/>
        <v>$vectorMap = handleState('OR',$vectorMap,121,128,156,'30.9%','#8');</v>
      </c>
      <c r="O40" s="9"/>
      <c r="P40" s="9"/>
      <c r="Q40" s="9"/>
      <c r="R40" s="9"/>
      <c r="S40" s="9"/>
      <c r="T40" s="9"/>
      <c r="U40" s="9"/>
      <c r="V40" s="9"/>
    </row>
    <row r="41" spans="1:22" ht="12" customHeight="1" x14ac:dyDescent="0.25">
      <c r="A41" s="1" t="s">
        <v>89</v>
      </c>
      <c r="B41" s="1" t="s">
        <v>16</v>
      </c>
      <c r="C41"/>
      <c r="E41" s="18">
        <v>0.24934754921582183</v>
      </c>
      <c r="F41" s="18">
        <v>27</v>
      </c>
      <c r="G41" s="20" t="str">
        <f t="shared" si="2"/>
        <v>24.9%</v>
      </c>
      <c r="H41" s="21" t="str">
        <f t="shared" si="3"/>
        <v>#27</v>
      </c>
      <c r="I41" s="16">
        <f t="shared" si="6"/>
        <v>0.4333160673041897</v>
      </c>
      <c r="J41" s="14">
        <f t="shared" si="5"/>
        <v>158.76958462559196</v>
      </c>
      <c r="K41" s="14">
        <f t="shared" si="5"/>
        <v>163.10274529863383</v>
      </c>
      <c r="L41" s="14">
        <f t="shared" si="5"/>
        <v>181.73533619271399</v>
      </c>
      <c r="N41" s="9" t="str">
        <f t="shared" si="4"/>
        <v>$vectorMap = handleState('PA',$vectorMap,159,163,182,'24.9%','#27');</v>
      </c>
      <c r="O41" s="9"/>
      <c r="P41" s="9"/>
      <c r="Q41" s="9"/>
      <c r="R41" s="9"/>
      <c r="S41" s="9"/>
      <c r="T41" s="9"/>
      <c r="U41" s="9"/>
      <c r="V41" s="9"/>
    </row>
    <row r="42" spans="1:22" ht="12" customHeight="1" x14ac:dyDescent="0.25">
      <c r="A42" s="1" t="s">
        <v>90</v>
      </c>
      <c r="B42" s="1" t="s">
        <v>37</v>
      </c>
      <c r="C42"/>
      <c r="E42" s="18">
        <v>0.2970491138766872</v>
      </c>
      <c r="F42" s="18">
        <v>11</v>
      </c>
      <c r="G42" s="20" t="str">
        <f t="shared" si="2"/>
        <v>29.7%</v>
      </c>
      <c r="H42" s="21" t="str">
        <f t="shared" si="3"/>
        <v>#11</v>
      </c>
      <c r="I42" s="16">
        <f t="shared" si="6"/>
        <v>0.61111092124915922</v>
      </c>
      <c r="J42" s="14">
        <f t="shared" si="5"/>
        <v>128.7222543088921</v>
      </c>
      <c r="K42" s="14">
        <f t="shared" si="5"/>
        <v>134.83336352138369</v>
      </c>
      <c r="L42" s="14">
        <f t="shared" si="5"/>
        <v>161.11113313509753</v>
      </c>
      <c r="N42" s="9" t="str">
        <f t="shared" si="4"/>
        <v>$vectorMap = handleState('RI',$vectorMap,129,135,161,'29.7%','#11');</v>
      </c>
      <c r="O42" s="9"/>
      <c r="P42" s="9"/>
      <c r="Q42" s="9"/>
      <c r="R42" s="9"/>
      <c r="S42" s="9"/>
      <c r="T42" s="9"/>
      <c r="U42" s="9"/>
      <c r="V42" s="9"/>
    </row>
    <row r="43" spans="1:22" ht="12" customHeight="1" x14ac:dyDescent="0.25">
      <c r="A43" s="1" t="s">
        <v>91</v>
      </c>
      <c r="B43" s="1" t="s">
        <v>28</v>
      </c>
      <c r="C43"/>
      <c r="E43" s="18">
        <v>0.25153089311943477</v>
      </c>
      <c r="F43" s="18">
        <v>25</v>
      </c>
      <c r="G43" s="20" t="str">
        <f t="shared" si="2"/>
        <v>25.2%</v>
      </c>
      <c r="H43" s="21" t="str">
        <f t="shared" si="3"/>
        <v>#25</v>
      </c>
      <c r="I43" s="16">
        <f t="shared" si="6"/>
        <v>0.44145389911776484</v>
      </c>
      <c r="J43" s="14">
        <f t="shared" si="5"/>
        <v>157.39429104909775</v>
      </c>
      <c r="K43" s="14">
        <f t="shared" si="5"/>
        <v>161.80883004027538</v>
      </c>
      <c r="L43" s="14">
        <f t="shared" si="5"/>
        <v>180.79134770233929</v>
      </c>
      <c r="N43" s="9" t="str">
        <f t="shared" si="4"/>
        <v>$vectorMap = handleState('SC',$vectorMap,157,162,181,'25.2%','#25');</v>
      </c>
      <c r="O43" s="9"/>
      <c r="P43" s="9"/>
      <c r="Q43" s="9"/>
      <c r="R43" s="9"/>
      <c r="S43" s="9"/>
      <c r="T43" s="9"/>
      <c r="U43" s="9"/>
      <c r="V43" s="9"/>
    </row>
    <row r="44" spans="1:22" ht="12" customHeight="1" x14ac:dyDescent="0.25">
      <c r="A44" s="1" t="s">
        <v>92</v>
      </c>
      <c r="B44" s="1" t="s">
        <v>1</v>
      </c>
      <c r="C44"/>
      <c r="E44" s="18">
        <v>0.14892050135985477</v>
      </c>
      <c r="F44" s="18">
        <v>49</v>
      </c>
      <c r="G44" s="20" t="str">
        <f t="shared" si="2"/>
        <v>14.9%</v>
      </c>
      <c r="H44" s="21" t="str">
        <f t="shared" si="3"/>
        <v>#49</v>
      </c>
      <c r="I44" s="16">
        <f t="shared" si="6"/>
        <v>5.9001043622695801E-2</v>
      </c>
      <c r="J44" s="14">
        <f t="shared" ref="J44:L54" si="7">$I44*(J$55-J$3)+J$3</f>
        <v>222.02882362776441</v>
      </c>
      <c r="K44" s="14">
        <f t="shared" si="7"/>
        <v>222.61883406399136</v>
      </c>
      <c r="L44" s="14">
        <f t="shared" si="7"/>
        <v>225.15587893976729</v>
      </c>
      <c r="N44" s="9" t="str">
        <f t="shared" si="4"/>
        <v>$vectorMap = handleState('SD',$vectorMap,222,223,225,'14.9%','#49');</v>
      </c>
      <c r="O44" s="9"/>
      <c r="P44" s="9"/>
      <c r="Q44" s="9"/>
      <c r="R44" s="9"/>
      <c r="S44" s="9"/>
      <c r="T44" s="9"/>
      <c r="U44" s="9"/>
      <c r="V44" s="9"/>
    </row>
    <row r="45" spans="1:22" ht="12" customHeight="1" x14ac:dyDescent="0.25">
      <c r="A45" s="1" t="s">
        <v>93</v>
      </c>
      <c r="B45" s="1" t="s">
        <v>7</v>
      </c>
      <c r="C45"/>
      <c r="E45" s="18">
        <v>0.18960269826074347</v>
      </c>
      <c r="F45" s="18">
        <v>44</v>
      </c>
      <c r="G45" s="20" t="str">
        <f t="shared" si="2"/>
        <v>19.0%</v>
      </c>
      <c r="H45" s="21" t="str">
        <f t="shared" si="3"/>
        <v>#44</v>
      </c>
      <c r="I45" s="16">
        <f t="shared" si="6"/>
        <v>0.21063307723789634</v>
      </c>
      <c r="J45" s="14">
        <f t="shared" si="7"/>
        <v>196.40300994679552</v>
      </c>
      <c r="K45" s="14">
        <f t="shared" si="7"/>
        <v>198.50934071917447</v>
      </c>
      <c r="L45" s="14">
        <f t="shared" si="7"/>
        <v>207.56656304040402</v>
      </c>
      <c r="N45" s="9" t="str">
        <f t="shared" si="4"/>
        <v>$vectorMap = handleState('TN',$vectorMap,196,199,208,'19.0%','#44');</v>
      </c>
      <c r="O45" s="9"/>
      <c r="P45" s="9"/>
      <c r="Q45" s="9"/>
      <c r="R45" s="9"/>
      <c r="S45" s="9"/>
      <c r="T45" s="9"/>
      <c r="U45" s="9"/>
      <c r="V45" s="9"/>
    </row>
    <row r="46" spans="1:22" ht="12" customHeight="1" x14ac:dyDescent="0.25">
      <c r="A46" s="1" t="s">
        <v>94</v>
      </c>
      <c r="B46" s="1" t="s">
        <v>5</v>
      </c>
      <c r="C46"/>
      <c r="E46" s="18">
        <v>0.19110173351271056</v>
      </c>
      <c r="F46" s="18">
        <v>43</v>
      </c>
      <c r="G46" s="20" t="str">
        <f t="shared" si="2"/>
        <v>19.1%</v>
      </c>
      <c r="H46" s="21" t="str">
        <f t="shared" si="3"/>
        <v>#43</v>
      </c>
      <c r="I46" s="16">
        <f t="shared" si="6"/>
        <v>0.21622033114825928</v>
      </c>
      <c r="J46" s="14">
        <f t="shared" si="7"/>
        <v>195.45876403594417</v>
      </c>
      <c r="K46" s="14">
        <f t="shared" si="7"/>
        <v>197.62096734742678</v>
      </c>
      <c r="L46" s="14">
        <f t="shared" si="7"/>
        <v>206.91844158680192</v>
      </c>
      <c r="N46" s="9" t="str">
        <f t="shared" si="4"/>
        <v>$vectorMap = handleState('TX',$vectorMap,195,198,207,'19.1%','#43');</v>
      </c>
      <c r="O46" s="9"/>
      <c r="P46" s="9"/>
      <c r="Q46" s="9"/>
      <c r="R46" s="9"/>
      <c r="S46" s="9"/>
      <c r="T46" s="9"/>
      <c r="U46" s="9"/>
      <c r="V46" s="9"/>
    </row>
    <row r="47" spans="1:22" ht="12" customHeight="1" x14ac:dyDescent="0.25">
      <c r="A47" s="1" t="s">
        <v>95</v>
      </c>
      <c r="B47" s="1" t="s">
        <v>47</v>
      </c>
      <c r="C47"/>
      <c r="E47" s="18">
        <v>0.33143991493845887</v>
      </c>
      <c r="F47" s="18">
        <v>4</v>
      </c>
      <c r="G47" s="20" t="str">
        <f t="shared" si="2"/>
        <v>33.1%</v>
      </c>
      <c r="H47" s="21" t="str">
        <f t="shared" si="3"/>
        <v>#4</v>
      </c>
      <c r="I47" s="16">
        <f t="shared" si="6"/>
        <v>0.73929345562301751</v>
      </c>
      <c r="J47" s="14">
        <f t="shared" si="7"/>
        <v>107.05940599971004</v>
      </c>
      <c r="K47" s="14">
        <f t="shared" si="7"/>
        <v>114.45234055594021</v>
      </c>
      <c r="L47" s="14">
        <f t="shared" si="7"/>
        <v>146.24195914772997</v>
      </c>
      <c r="N47" s="9" t="str">
        <f t="shared" si="4"/>
        <v>$vectorMap = handleState('UT',$vectorMap,107,114,146,'33.1%','#4');</v>
      </c>
      <c r="O47" s="9"/>
      <c r="P47" s="9"/>
      <c r="Q47" s="9"/>
      <c r="R47" s="9"/>
      <c r="S47" s="9"/>
      <c r="T47" s="9"/>
      <c r="U47" s="9"/>
      <c r="V47" s="9"/>
    </row>
    <row r="48" spans="1:22" ht="12" customHeight="1" x14ac:dyDescent="0.25">
      <c r="A48" s="1" t="s">
        <v>97</v>
      </c>
      <c r="B48" s="1" t="s">
        <v>22</v>
      </c>
      <c r="C48"/>
      <c r="E48" s="18">
        <v>0.21578576418342399</v>
      </c>
      <c r="F48" s="18">
        <v>36</v>
      </c>
      <c r="G48" s="20" t="str">
        <f t="shared" si="2"/>
        <v>21.6%</v>
      </c>
      <c r="H48" s="21" t="str">
        <f t="shared" si="3"/>
        <v>#36</v>
      </c>
      <c r="I48" s="16">
        <f t="shared" si="6"/>
        <v>0.3082234689713913</v>
      </c>
      <c r="J48" s="14">
        <f t="shared" si="7"/>
        <v>179.91023374383488</v>
      </c>
      <c r="K48" s="14">
        <f t="shared" si="7"/>
        <v>182.99246843354877</v>
      </c>
      <c r="L48" s="14">
        <f t="shared" si="7"/>
        <v>196.2460775993186</v>
      </c>
      <c r="N48" s="9" t="str">
        <f t="shared" si="4"/>
        <v>$vectorMap = handleState('VT',$vectorMap,180,183,196,'21.6%','#36');</v>
      </c>
      <c r="O48" s="9"/>
      <c r="P48" s="9"/>
      <c r="Q48" s="9"/>
      <c r="R48" s="9"/>
      <c r="S48" s="9"/>
      <c r="T48" s="9"/>
      <c r="U48" s="9"/>
      <c r="V48" s="9"/>
    </row>
    <row r="49" spans="1:22" ht="12" customHeight="1" x14ac:dyDescent="0.25">
      <c r="A49" s="1" t="s">
        <v>96</v>
      </c>
      <c r="B49" s="1" t="s">
        <v>42</v>
      </c>
      <c r="C49"/>
      <c r="E49" s="18">
        <v>0.3252034594551374</v>
      </c>
      <c r="F49" s="18">
        <v>6</v>
      </c>
      <c r="G49" s="20" t="str">
        <f t="shared" si="2"/>
        <v>32.5%</v>
      </c>
      <c r="H49" s="21" t="str">
        <f t="shared" si="3"/>
        <v>#6</v>
      </c>
      <c r="I49" s="16">
        <f t="shared" si="6"/>
        <v>0.71604873189802987</v>
      </c>
      <c r="J49" s="14">
        <f t="shared" si="7"/>
        <v>110.98776430923296</v>
      </c>
      <c r="K49" s="14">
        <f t="shared" si="7"/>
        <v>118.14825162821325</v>
      </c>
      <c r="L49" s="14">
        <f t="shared" si="7"/>
        <v>148.93834709982855</v>
      </c>
      <c r="N49" s="9" t="str">
        <f t="shared" si="4"/>
        <v>$vectorMap = handleState('VA',$vectorMap,111,118,149,'32.5%','#6');</v>
      </c>
      <c r="O49" s="9"/>
      <c r="P49" s="9"/>
      <c r="Q49" s="9"/>
      <c r="R49" s="9"/>
      <c r="S49" s="9"/>
      <c r="T49" s="9"/>
      <c r="U49" s="9"/>
      <c r="V49" s="9"/>
    </row>
    <row r="50" spans="1:22" ht="12" customHeight="1" x14ac:dyDescent="0.25">
      <c r="A50" s="1" t="s">
        <v>98</v>
      </c>
      <c r="B50" s="1" t="s">
        <v>25</v>
      </c>
      <c r="C50"/>
      <c r="E50" s="18">
        <v>0.27124030730637538</v>
      </c>
      <c r="F50" s="18">
        <v>18</v>
      </c>
      <c r="G50" s="20" t="str">
        <f t="shared" si="2"/>
        <v>27.1%</v>
      </c>
      <c r="H50" s="21" t="str">
        <f t="shared" si="3"/>
        <v>#18</v>
      </c>
      <c r="I50" s="16">
        <f t="shared" si="6"/>
        <v>0.51491548138705479</v>
      </c>
      <c r="J50" s="14">
        <f t="shared" si="7"/>
        <v>144.97928364558774</v>
      </c>
      <c r="K50" s="14">
        <f t="shared" si="7"/>
        <v>150.12843845945829</v>
      </c>
      <c r="L50" s="14">
        <f t="shared" si="7"/>
        <v>172.26980415910165</v>
      </c>
      <c r="N50" s="9" t="str">
        <f t="shared" si="4"/>
        <v>$vectorMap = handleState('WA',$vectorMap,145,150,172,'27.1%','#18');</v>
      </c>
      <c r="O50" s="9"/>
      <c r="P50" s="9"/>
      <c r="Q50" s="9"/>
      <c r="R50" s="9"/>
      <c r="S50" s="9"/>
      <c r="T50" s="9"/>
      <c r="U50" s="9"/>
      <c r="V50" s="9"/>
    </row>
    <row r="51" spans="1:22" ht="12" customHeight="1" x14ac:dyDescent="0.25">
      <c r="A51" s="1" t="s">
        <v>100</v>
      </c>
      <c r="B51" s="1" t="s">
        <v>2</v>
      </c>
      <c r="C51"/>
      <c r="E51" s="18">
        <v>0.13309078506054231</v>
      </c>
      <c r="F51" s="18">
        <v>50</v>
      </c>
      <c r="G51" s="20" t="str">
        <f t="shared" si="2"/>
        <v>13.3%</v>
      </c>
      <c r="H51" s="21" t="str">
        <f t="shared" si="3"/>
        <v>#50</v>
      </c>
      <c r="I51" s="16">
        <f t="shared" si="6"/>
        <v>0</v>
      </c>
      <c r="J51" s="14">
        <f t="shared" si="7"/>
        <v>232</v>
      </c>
      <c r="K51" s="14">
        <f t="shared" si="7"/>
        <v>232</v>
      </c>
      <c r="L51" s="14">
        <f t="shared" si="7"/>
        <v>232</v>
      </c>
      <c r="N51" s="9" t="str">
        <f t="shared" si="4"/>
        <v>$vectorMap = handleState('WV',$vectorMap,232,232,232,'13.3%','#50');</v>
      </c>
      <c r="O51" s="9"/>
      <c r="P51" s="9"/>
      <c r="Q51" s="9"/>
      <c r="R51" s="9"/>
      <c r="S51" s="9"/>
      <c r="T51" s="9"/>
      <c r="U51" s="9"/>
      <c r="V51" s="9"/>
    </row>
    <row r="52" spans="1:22" ht="12" customHeight="1" x14ac:dyDescent="0.25">
      <c r="A52" s="1" t="s">
        <v>99</v>
      </c>
      <c r="B52" s="1" t="s">
        <v>31</v>
      </c>
      <c r="C52"/>
      <c r="E52" s="18">
        <v>0.28540526270613686</v>
      </c>
      <c r="F52" s="18">
        <v>14</v>
      </c>
      <c r="G52" s="20" t="str">
        <f t="shared" si="2"/>
        <v>28.5%</v>
      </c>
      <c r="H52" s="21" t="str">
        <f t="shared" si="3"/>
        <v>#14</v>
      </c>
      <c r="I52" s="16">
        <f t="shared" si="6"/>
        <v>0.56771157296900987</v>
      </c>
      <c r="J52" s="14">
        <f t="shared" si="7"/>
        <v>136.05674416823734</v>
      </c>
      <c r="K52" s="14">
        <f t="shared" si="7"/>
        <v>141.73385989792743</v>
      </c>
      <c r="L52" s="14">
        <f t="shared" si="7"/>
        <v>166.14545753559486</v>
      </c>
      <c r="N52" s="9" t="str">
        <f t="shared" si="4"/>
        <v>$vectorMap = handleState('WI',$vectorMap,136,142,166,'28.5%','#14');</v>
      </c>
      <c r="O52" s="9"/>
      <c r="P52" s="9"/>
      <c r="Q52" s="9"/>
      <c r="R52" s="9"/>
      <c r="S52" s="9"/>
      <c r="T52" s="9"/>
      <c r="U52" s="9"/>
      <c r="V52" s="9"/>
    </row>
    <row r="53" spans="1:22" ht="12" customHeight="1" x14ac:dyDescent="0.25">
      <c r="A53" s="1" t="s">
        <v>101</v>
      </c>
      <c r="B53" s="1" t="s">
        <v>4</v>
      </c>
      <c r="C53"/>
      <c r="E53" s="18">
        <v>0.15914465938048203</v>
      </c>
      <c r="F53" s="18">
        <v>47</v>
      </c>
      <c r="G53" s="20" t="str">
        <f t="shared" si="2"/>
        <v>15.9%</v>
      </c>
      <c r="H53" s="21" t="str">
        <f t="shared" si="3"/>
        <v>#47</v>
      </c>
      <c r="I53" s="16">
        <f t="shared" si="6"/>
        <v>9.7108864506798759E-2</v>
      </c>
      <c r="J53" s="14">
        <f t="shared" si="7"/>
        <v>215.58860189835102</v>
      </c>
      <c r="K53" s="14">
        <f t="shared" si="7"/>
        <v>216.55969054341901</v>
      </c>
      <c r="L53" s="14">
        <f t="shared" si="7"/>
        <v>220.73537171721134</v>
      </c>
      <c r="N53" s="9" t="str">
        <f t="shared" si="4"/>
        <v>$vectorMap = handleState('WY',$vectorMap,216,217,221,'15.9%','#47');</v>
      </c>
      <c r="O53" s="9"/>
      <c r="P53" s="9"/>
      <c r="Q53" s="9"/>
      <c r="R53" s="9"/>
      <c r="S53" s="9"/>
      <c r="T53" s="9"/>
      <c r="U53" s="9"/>
      <c r="V53" s="9"/>
    </row>
    <row r="54" spans="1:22" ht="12" customHeight="1" x14ac:dyDescent="0.2">
      <c r="A54" s="1" t="s">
        <v>59</v>
      </c>
      <c r="B54" s="1" t="s">
        <v>44</v>
      </c>
      <c r="E54" s="18">
        <v>0.32488975427486516</v>
      </c>
      <c r="F54" s="18">
        <v>7</v>
      </c>
      <c r="G54" s="20" t="str">
        <f t="shared" si="2"/>
        <v>32.5%</v>
      </c>
      <c r="H54" s="21" t="s">
        <v>45</v>
      </c>
      <c r="I54" s="16">
        <f t="shared" si="6"/>
        <v>0.71487947954530695</v>
      </c>
      <c r="J54" s="14">
        <f t="shared" si="7"/>
        <v>111.18536795684312</v>
      </c>
      <c r="K54" s="14">
        <f t="shared" si="7"/>
        <v>118.33416275229619</v>
      </c>
      <c r="L54" s="14">
        <f t="shared" si="7"/>
        <v>149.07398037274439</v>
      </c>
      <c r="N54" s="9" t="str">
        <f t="shared" si="4"/>
        <v>$vectorMap = handleState('DC',$vectorMap,111,118,149,'32.5%','Not ranked');</v>
      </c>
      <c r="O54" s="9"/>
      <c r="P54" s="9"/>
      <c r="Q54" s="9"/>
      <c r="R54" s="9"/>
      <c r="S54" s="9"/>
      <c r="T54" s="9"/>
      <c r="U54" s="9"/>
      <c r="V54" s="9"/>
    </row>
    <row r="55" spans="1:22" x14ac:dyDescent="0.2">
      <c r="E55" s="19">
        <f>MAX(E4:E53)</f>
        <v>0.40138631556914628</v>
      </c>
      <c r="J55" s="15">
        <v>63</v>
      </c>
      <c r="K55" s="15">
        <v>73</v>
      </c>
      <c r="L55" s="15">
        <v>116</v>
      </c>
      <c r="M55" s="10" t="s">
        <v>109</v>
      </c>
    </row>
  </sheetData>
  <sortState ref="A2:B52">
    <sortCondition ref="A2:A52"/>
  </sortState>
  <mergeCells count="4">
    <mergeCell ref="N3:V3"/>
    <mergeCell ref="E2:F2"/>
    <mergeCell ref="H2:I2"/>
    <mergeCell ref="M6:M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Sheet2!$A$1:$A$2</xm:f>
          </x14:formula1>
          <xm:sqref>O2 R2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F6" sqref="F6"/>
    </sheetView>
  </sheetViews>
  <sheetFormatPr defaultRowHeight="15" x14ac:dyDescent="0.25"/>
  <sheetData>
    <row r="1" spans="1:1" x14ac:dyDescent="0.25">
      <c r="A1">
        <v>1509.89</v>
      </c>
    </row>
    <row r="2" spans="1:1" x14ac:dyDescent="0.25">
      <c r="A2">
        <v>2253.4699999999998</v>
      </c>
    </row>
    <row r="3" spans="1:1" x14ac:dyDescent="0.25">
      <c r="A3">
        <v>1575.35</v>
      </c>
    </row>
    <row r="4" spans="1:1" x14ac:dyDescent="0.25">
      <c r="A4">
        <v>1850.37</v>
      </c>
    </row>
    <row r="5" spans="1:1" x14ac:dyDescent="0.25">
      <c r="A5">
        <v>2614.27</v>
      </c>
    </row>
    <row r="6" spans="1:1" x14ac:dyDescent="0.25">
      <c r="A6">
        <v>1707.72</v>
      </c>
    </row>
    <row r="7" spans="1:1" x14ac:dyDescent="0.25">
      <c r="A7">
        <v>2880.84</v>
      </c>
    </row>
    <row r="8" spans="1:1" x14ac:dyDescent="0.25">
      <c r="A8">
        <v>2642.31</v>
      </c>
    </row>
    <row r="9" spans="1:1" x14ac:dyDescent="0.25">
      <c r="A9">
        <v>1523.16</v>
      </c>
    </row>
    <row r="10" spans="1:1" x14ac:dyDescent="0.25">
      <c r="A10">
        <v>1709.32</v>
      </c>
    </row>
    <row r="11" spans="1:1" x14ac:dyDescent="0.25">
      <c r="A11">
        <v>2858.82</v>
      </c>
    </row>
    <row r="12" spans="1:1" x14ac:dyDescent="0.25">
      <c r="A12">
        <v>1936.49</v>
      </c>
    </row>
    <row r="13" spans="1:1" x14ac:dyDescent="0.25">
      <c r="A13">
        <v>1849.06</v>
      </c>
    </row>
    <row r="14" spans="1:1" x14ac:dyDescent="0.25">
      <c r="A14">
        <v>1651.03</v>
      </c>
    </row>
    <row r="15" spans="1:1" x14ac:dyDescent="0.25">
      <c r="A15">
        <v>1759.47</v>
      </c>
    </row>
    <row r="16" spans="1:1" x14ac:dyDescent="0.25">
      <c r="A16">
        <v>1845.65</v>
      </c>
    </row>
    <row r="17" spans="1:1" x14ac:dyDescent="0.25">
      <c r="A17">
        <v>1929.44</v>
      </c>
    </row>
    <row r="18" spans="1:1" x14ac:dyDescent="0.25">
      <c r="A18">
        <v>1610.15</v>
      </c>
    </row>
    <row r="19" spans="1:1" x14ac:dyDescent="0.25">
      <c r="A19">
        <v>2078.61</v>
      </c>
    </row>
    <row r="20" spans="1:1" x14ac:dyDescent="0.25">
      <c r="A20">
        <v>2002.54</v>
      </c>
    </row>
    <row r="21" spans="1:1" x14ac:dyDescent="0.25">
      <c r="A21">
        <v>2691.03</v>
      </c>
    </row>
    <row r="22" spans="1:1" x14ac:dyDescent="0.25">
      <c r="A22">
        <v>2225.06</v>
      </c>
    </row>
    <row r="23" spans="1:1" x14ac:dyDescent="0.25">
      <c r="A23">
        <v>2715.06</v>
      </c>
    </row>
    <row r="24" spans="1:1" x14ac:dyDescent="0.25">
      <c r="A24">
        <v>1660.66</v>
      </c>
    </row>
    <row r="25" spans="1:1" x14ac:dyDescent="0.25">
      <c r="A25">
        <v>1567.71</v>
      </c>
    </row>
    <row r="26" spans="1:1" x14ac:dyDescent="0.25">
      <c r="A26">
        <v>1652.83</v>
      </c>
    </row>
    <row r="27" spans="1:1" x14ac:dyDescent="0.25">
      <c r="A27">
        <v>1765.93</v>
      </c>
    </row>
    <row r="28" spans="1:1" x14ac:dyDescent="0.25">
      <c r="A28">
        <v>1826.61</v>
      </c>
    </row>
    <row r="29" spans="1:1" x14ac:dyDescent="0.25">
      <c r="A29">
        <v>1394.46</v>
      </c>
    </row>
    <row r="30" spans="1:1" x14ac:dyDescent="0.25">
      <c r="A30">
        <v>2262.17</v>
      </c>
    </row>
    <row r="31" spans="1:1" x14ac:dyDescent="0.25">
      <c r="A31">
        <v>2185.83</v>
      </c>
    </row>
    <row r="32" spans="1:1" x14ac:dyDescent="0.25">
      <c r="A32">
        <v>2350.5700000000002</v>
      </c>
    </row>
    <row r="33" spans="1:1" x14ac:dyDescent="0.25">
      <c r="A33">
        <v>1901.04</v>
      </c>
    </row>
    <row r="34" spans="1:1" x14ac:dyDescent="0.25">
      <c r="A34">
        <v>1827.87</v>
      </c>
    </row>
    <row r="35" spans="1:1" x14ac:dyDescent="0.25">
      <c r="A35">
        <v>1722.38</v>
      </c>
    </row>
    <row r="36" spans="1:1" x14ac:dyDescent="0.25">
      <c r="A36">
        <v>1827.58</v>
      </c>
    </row>
    <row r="37" spans="1:1" x14ac:dyDescent="0.25">
      <c r="A37">
        <v>1696.79</v>
      </c>
    </row>
    <row r="38" spans="1:1" x14ac:dyDescent="0.25">
      <c r="A38">
        <v>1834.67</v>
      </c>
    </row>
    <row r="39" spans="1:1" x14ac:dyDescent="0.25">
      <c r="A39">
        <v>2119.44</v>
      </c>
    </row>
    <row r="40" spans="1:1" x14ac:dyDescent="0.25">
      <c r="A40">
        <v>1579.29</v>
      </c>
    </row>
    <row r="41" spans="1:1" x14ac:dyDescent="0.25">
      <c r="A41">
        <v>1289.54</v>
      </c>
    </row>
    <row r="42" spans="1:1" x14ac:dyDescent="0.25">
      <c r="A42">
        <v>1399.09</v>
      </c>
    </row>
    <row r="43" spans="1:1" x14ac:dyDescent="0.25">
      <c r="A43">
        <v>1376.77</v>
      </c>
    </row>
    <row r="44" spans="1:1" x14ac:dyDescent="0.25">
      <c r="A44">
        <v>1787.17</v>
      </c>
    </row>
    <row r="45" spans="1:1" x14ac:dyDescent="0.25">
      <c r="A45">
        <v>2533.02</v>
      </c>
    </row>
    <row r="46" spans="1:1" x14ac:dyDescent="0.25">
      <c r="A46">
        <v>1818.16</v>
      </c>
    </row>
    <row r="47" spans="1:1" x14ac:dyDescent="0.25">
      <c r="A47">
        <v>2115.6999999999998</v>
      </c>
    </row>
    <row r="48" spans="1:1" x14ac:dyDescent="0.25">
      <c r="A48">
        <v>1900.54</v>
      </c>
    </row>
    <row r="49" spans="1:1" x14ac:dyDescent="0.25">
      <c r="A49">
        <v>2176.88</v>
      </c>
    </row>
    <row r="50" spans="1:1" x14ac:dyDescent="0.25">
      <c r="A50">
        <v>2275.89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b">
        <v>1</v>
      </c>
    </row>
    <row r="2" spans="1:1" x14ac:dyDescent="0.25">
      <c r="A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A. Kasprak</dc:creator>
  <cp:lastModifiedBy>Richard Borean</cp:lastModifiedBy>
  <dcterms:created xsi:type="dcterms:W3CDTF">2012-11-29T20:07:04Z</dcterms:created>
  <dcterms:modified xsi:type="dcterms:W3CDTF">2013-08-01T15:13:25Z</dcterms:modified>
</cp:coreProperties>
</file>