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Zubair\Documents\Tax-Matters-Forms\"/>
    </mc:Choice>
  </mc:AlternateContent>
  <xr:revisionPtr revIDLastSave="0" documentId="13_ncr:1_{367C0AD4-B2F2-4183-8C9D-9D034FB5244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ix Monthly Account" sheetId="1" r:id="rId1"/>
    <sheet name="Logic" sheetId="3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J5" i="3" s="1"/>
  <c r="M5" i="3" l="1"/>
  <c r="J10" i="3"/>
  <c r="M10" i="3" s="1"/>
  <c r="N10" i="3" s="1"/>
  <c r="J6" i="3"/>
  <c r="M6" i="3" s="1"/>
  <c r="N6" i="3" s="1"/>
  <c r="J12" i="3"/>
  <c r="M12" i="3" s="1"/>
  <c r="N12" i="3" s="1"/>
  <c r="N5" i="3"/>
  <c r="J11" i="3"/>
  <c r="M11" i="3" s="1"/>
  <c r="N11" i="3" s="1"/>
  <c r="J7" i="3"/>
  <c r="M7" i="3" s="1"/>
  <c r="N7" i="3" s="1"/>
  <c r="J8" i="3"/>
  <c r="M8" i="3" s="1"/>
  <c r="N8" i="3" s="1"/>
  <c r="J9" i="3"/>
  <c r="M9" i="3" s="1"/>
  <c r="N9" i="3" s="1"/>
  <c r="E5" i="3"/>
  <c r="I23" i="1"/>
  <c r="G23" i="1"/>
  <c r="M23" i="1"/>
  <c r="L23" i="1"/>
  <c r="K23" i="1"/>
  <c r="J23" i="1"/>
  <c r="H23" i="1"/>
  <c r="F23" i="1"/>
  <c r="E23" i="1"/>
  <c r="D23" i="1"/>
  <c r="C23" i="1"/>
  <c r="B23" i="1"/>
  <c r="M24" i="1" l="1"/>
  <c r="E7" i="3"/>
  <c r="F7" i="3" s="1"/>
  <c r="C7" i="3" s="1"/>
  <c r="E6" i="3"/>
  <c r="F6" i="3" s="1"/>
  <c r="D7" i="3"/>
  <c r="E4" i="3"/>
  <c r="F4" i="3" s="1"/>
  <c r="C4" i="3" s="1"/>
  <c r="D6" i="3"/>
  <c r="D4" i="3"/>
  <c r="F5" i="3"/>
  <c r="C5" i="3" s="1"/>
  <c r="D5" i="3"/>
  <c r="C6" i="3" l="1"/>
  <c r="A8" i="1" s="1"/>
  <c r="A10" i="1" l="1"/>
  <c r="A12" i="1" s="1"/>
  <c r="A14" i="1" s="1"/>
  <c r="A16" i="1" s="1"/>
  <c r="A18" i="1" s="1"/>
  <c r="A2" i="1" s="1"/>
  <c r="A4" i="1"/>
</calcChain>
</file>

<file path=xl/sharedStrings.xml><?xml version="1.0" encoding="utf-8"?>
<sst xmlns="http://schemas.openxmlformats.org/spreadsheetml/2006/main" count="37" uniqueCount="35">
  <si>
    <t>Six Monthly Account</t>
  </si>
  <si>
    <t xml:space="preserve">Accounting &amp; Taxation Services </t>
  </si>
  <si>
    <t xml:space="preserve">(021) 024 64 212 </t>
  </si>
  <si>
    <t xml:space="preserve">nawaz@taxmattersnz.co.nz </t>
  </si>
  <si>
    <t xml:space="preserve">www.taxmattersnz.co.nz </t>
  </si>
  <si>
    <t>Please fill in your income &amp; expenses for each month, inside the green text fields.</t>
  </si>
  <si>
    <t>Income</t>
  </si>
  <si>
    <t>Insurance</t>
  </si>
  <si>
    <t>Shop Rent</t>
  </si>
  <si>
    <t>Repairs</t>
  </si>
  <si>
    <t>Utilities</t>
  </si>
  <si>
    <t>Office Expenses</t>
  </si>
  <si>
    <t>Marketing Expenses</t>
  </si>
  <si>
    <t>Travelling 
&amp; Food</t>
  </si>
  <si>
    <t>Conveyance Charges</t>
  </si>
  <si>
    <t>Today</t>
  </si>
  <si>
    <t>Date Between</t>
  </si>
  <si>
    <t>Year</t>
  </si>
  <si>
    <t>Start</t>
  </si>
  <si>
    <t>End</t>
  </si>
  <si>
    <t>Franchise Fee</t>
  </si>
  <si>
    <t>Enter Your Name Here</t>
  </si>
  <si>
    <t>Customer Entertainment</t>
  </si>
  <si>
    <t>Staff Salary</t>
  </si>
  <si>
    <t>TOTAL</t>
  </si>
  <si>
    <t>EXPENSES GRAND TOTAL</t>
  </si>
  <si>
    <t>MONTH</t>
  </si>
  <si>
    <t>Change Period</t>
  </si>
  <si>
    <t>Financial Period Default</t>
  </si>
  <si>
    <r>
      <rPr>
        <b/>
        <sz val="11"/>
        <color theme="1"/>
        <rFont val="Arial"/>
        <family val="2"/>
      </rPr>
      <t>(Optional)</t>
    </r>
    <r>
      <rPr>
        <sz val="11"/>
        <color theme="1"/>
        <rFont val="Arial"/>
        <family val="2"/>
      </rPr>
      <t xml:space="preserve"> To change the period below click on the red cell [B7] on the left. You will see a dropdown arrow. Click on the drop down arrow to change the financial year as instructed by Tax Matters. </t>
    </r>
  </si>
  <si>
    <t>Change Period Values</t>
  </si>
  <si>
    <t>Subtract Year</t>
  </si>
  <si>
    <t>Month Start</t>
  </si>
  <si>
    <t>Month End</t>
  </si>
  <si>
    <t>Year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</si>
</sst>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u/>
      <sz val="11"/>
      <name val="Arial"/>
      <family val="2"/>
    </font>
    <font>
      <u/>
      <sz val="10"/>
      <name val="Arial"/>
      <family val="2"/>
    </font>
    <font>
      <b/>
      <sz val="11"/>
      <color rgb="FF000000"/>
      <name val="Arial"/>
      <family val="2"/>
    </font>
    <font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DEDED"/>
        <bgColor rgb="FFFFFFFF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62">
    <xf numFmtId="0" fontId="0" fillId="0" borderId="0" xfId="0"/>
    <xf numFmtId="0" fontId="6" fillId="0" borderId="0" xfId="0" applyFont="1" applyAlignment="1">
      <alignment horizontal="center" vertical="center"/>
    </xf>
    <xf numFmtId="14" fontId="7" fillId="0" borderId="0" xfId="0" applyNumberFormat="1" applyFont="1"/>
    <xf numFmtId="165" fontId="7" fillId="0" borderId="0" xfId="0" applyNumberFormat="1" applyFont="1"/>
    <xf numFmtId="0" fontId="8" fillId="0" borderId="0" xfId="2" applyFont="1" applyAlignment="1">
      <alignment horizontal="center" vertical="center"/>
    </xf>
    <xf numFmtId="0" fontId="2" fillId="0" borderId="0" xfId="2" applyNumberFormat="1"/>
    <xf numFmtId="165" fontId="6" fillId="0" borderId="0" xfId="0" applyNumberFormat="1" applyFont="1"/>
    <xf numFmtId="14" fontId="7" fillId="2" borderId="0" xfId="0" applyNumberFormat="1" applyFont="1" applyFill="1"/>
    <xf numFmtId="0" fontId="2" fillId="0" borderId="0" xfId="2"/>
    <xf numFmtId="0" fontId="9" fillId="0" borderId="5" xfId="0" applyFont="1" applyBorder="1" applyAlignment="1">
      <alignment horizontal="left" indent="1"/>
    </xf>
    <xf numFmtId="0" fontId="10" fillId="0" borderId="5" xfId="0" applyFont="1" applyBorder="1" applyAlignment="1"/>
    <xf numFmtId="0" fontId="10" fillId="0" borderId="0" xfId="0" applyFont="1" applyFill="1" applyAlignment="1"/>
    <xf numFmtId="0" fontId="11" fillId="0" borderId="0" xfId="0" applyFont="1"/>
    <xf numFmtId="0" fontId="9" fillId="0" borderId="0" xfId="0" applyFont="1" applyBorder="1" applyAlignment="1">
      <alignment horizontal="left" indent="1"/>
    </xf>
    <xf numFmtId="0" fontId="10" fillId="0" borderId="0" xfId="0" applyFont="1" applyBorder="1" applyAlignment="1"/>
    <xf numFmtId="0" fontId="12" fillId="0" borderId="0" xfId="0" applyFont="1" applyBorder="1" applyAlignment="1">
      <alignment horizontal="left" indent="1"/>
    </xf>
    <xf numFmtId="0" fontId="13" fillId="0" borderId="0" xfId="0" applyFont="1" applyBorder="1" applyAlignment="1"/>
    <xf numFmtId="0" fontId="13" fillId="0" borderId="0" xfId="0" applyFont="1" applyFill="1" applyAlignment="1"/>
    <xf numFmtId="0" fontId="12" fillId="0" borderId="6" xfId="0" applyFont="1" applyBorder="1" applyAlignment="1">
      <alignment horizontal="left" indent="1"/>
    </xf>
    <xf numFmtId="0" fontId="13" fillId="0" borderId="6" xfId="0" applyFont="1" applyBorder="1" applyAlignment="1"/>
    <xf numFmtId="0" fontId="11" fillId="0" borderId="0" xfId="0" applyFont="1" applyAlignment="1">
      <alignment horizontal="center" vertical="center"/>
    </xf>
    <xf numFmtId="164" fontId="9" fillId="0" borderId="2" xfId="1" applyFont="1" applyBorder="1"/>
    <xf numFmtId="17" fontId="9" fillId="0" borderId="11" xfId="0" applyNumberFormat="1" applyFont="1" applyBorder="1" applyAlignment="1">
      <alignment horizontal="left"/>
    </xf>
    <xf numFmtId="17" fontId="12" fillId="0" borderId="10" xfId="0" applyNumberFormat="1" applyFont="1" applyBorder="1" applyAlignment="1">
      <alignment horizontal="center" vertical="center"/>
    </xf>
    <xf numFmtId="4" fontId="12" fillId="0" borderId="4" xfId="0" applyNumberFormat="1" applyFont="1" applyBorder="1" applyAlignment="1">
      <alignment vertical="center"/>
    </xf>
    <xf numFmtId="164" fontId="12" fillId="0" borderId="1" xfId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3" borderId="0" xfId="3" applyFont="1"/>
    <xf numFmtId="17" fontId="11" fillId="0" borderId="0" xfId="0" applyNumberFormat="1" applyFont="1" applyBorder="1"/>
    <xf numFmtId="0" fontId="9" fillId="0" borderId="0" xfId="0" applyFont="1"/>
    <xf numFmtId="0" fontId="11" fillId="0" borderId="0" xfId="0" applyFont="1" applyBorder="1"/>
    <xf numFmtId="0" fontId="11" fillId="0" borderId="0" xfId="0" applyFont="1" applyBorder="1" applyAlignment="1">
      <alignment wrapText="1"/>
    </xf>
    <xf numFmtId="22" fontId="11" fillId="0" borderId="0" xfId="0" applyNumberFormat="1" applyFont="1"/>
    <xf numFmtId="14" fontId="11" fillId="0" borderId="0" xfId="0" applyNumberFormat="1" applyFont="1"/>
    <xf numFmtId="17" fontId="11" fillId="0" borderId="0" xfId="0" applyNumberFormat="1" applyFont="1"/>
    <xf numFmtId="17" fontId="14" fillId="0" borderId="4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3" borderId="0" xfId="3" applyFont="1" applyBorder="1"/>
    <xf numFmtId="164" fontId="11" fillId="3" borderId="0" xfId="3" applyNumberFormat="1" applyFont="1" applyBorder="1" applyAlignment="1">
      <alignment vertical="center"/>
    </xf>
    <xf numFmtId="0" fontId="17" fillId="4" borderId="0" xfId="3" applyFont="1" applyFill="1" applyBorder="1" applyAlignment="1">
      <alignment horizontal="left" vertical="center" indent="1"/>
    </xf>
    <xf numFmtId="17" fontId="9" fillId="0" borderId="11" xfId="0" applyNumberFormat="1" applyFont="1" applyBorder="1" applyAlignment="1">
      <alignment horizontal="left" indent="1"/>
    </xf>
    <xf numFmtId="0" fontId="11" fillId="0" borderId="9" xfId="0" applyFont="1" applyBorder="1" applyAlignment="1">
      <alignment horizontal="left" indent="1"/>
    </xf>
    <xf numFmtId="0" fontId="11" fillId="0" borderId="8" xfId="0" applyFont="1" applyBorder="1" applyAlignment="1">
      <alignment horizontal="left" indent="1"/>
    </xf>
    <xf numFmtId="0" fontId="14" fillId="0" borderId="8" xfId="0" applyFont="1" applyBorder="1" applyAlignment="1">
      <alignment horizontal="left" indent="1"/>
    </xf>
    <xf numFmtId="0" fontId="14" fillId="0" borderId="7" xfId="0" applyFont="1" applyBorder="1" applyAlignment="1">
      <alignment horizontal="left" indent="1"/>
    </xf>
    <xf numFmtId="17" fontId="12" fillId="0" borderId="12" xfId="0" applyNumberFormat="1" applyFont="1" applyBorder="1" applyAlignment="1">
      <alignment horizontal="center" vertical="center" wrapText="1"/>
    </xf>
    <xf numFmtId="17" fontId="18" fillId="5" borderId="13" xfId="0" applyNumberFormat="1" applyFont="1" applyFill="1" applyBorder="1" applyAlignment="1">
      <alignment horizontal="center" vertical="center" wrapText="1"/>
    </xf>
    <xf numFmtId="17" fontId="0" fillId="0" borderId="0" xfId="0" applyNumberFormat="1"/>
    <xf numFmtId="0" fontId="5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 vertical="center" indent="3"/>
    </xf>
    <xf numFmtId="0" fontId="15" fillId="0" borderId="0" xfId="2" applyFont="1" applyBorder="1" applyAlignment="1">
      <alignment horizontal="right" vertical="center" indent="3"/>
    </xf>
    <xf numFmtId="0" fontId="16" fillId="0" borderId="0" xfId="2" applyFont="1" applyBorder="1" applyAlignment="1">
      <alignment horizontal="right" vertical="center" indent="3"/>
    </xf>
    <xf numFmtId="0" fontId="15" fillId="0" borderId="6" xfId="2" applyFont="1" applyBorder="1" applyAlignment="1">
      <alignment horizontal="right" vertical="center" indent="3"/>
    </xf>
    <xf numFmtId="0" fontId="16" fillId="0" borderId="6" xfId="2" applyFont="1" applyBorder="1" applyAlignment="1">
      <alignment horizontal="right" vertical="center" indent="3"/>
    </xf>
    <xf numFmtId="0" fontId="3" fillId="0" borderId="5" xfId="0" applyFont="1" applyBorder="1" applyAlignment="1">
      <alignment horizontal="right" vertical="center" indent="3"/>
    </xf>
    <xf numFmtId="0" fontId="4" fillId="0" borderId="3" xfId="0" applyFont="1" applyBorder="1" applyAlignment="1">
      <alignment horizontal="left" indent="1"/>
    </xf>
    <xf numFmtId="0" fontId="10" fillId="0" borderId="3" xfId="0" applyFont="1" applyBorder="1" applyAlignment="1">
      <alignment horizontal="left" indent="1"/>
    </xf>
    <xf numFmtId="0" fontId="11" fillId="0" borderId="14" xfId="0" applyFont="1" applyBorder="1" applyAlignment="1">
      <alignment horizontal="left" vertical="top" wrapText="1" indent="1"/>
    </xf>
    <xf numFmtId="0" fontId="11" fillId="0" borderId="15" xfId="0" applyFont="1" applyBorder="1" applyAlignment="1">
      <alignment horizontal="left" vertical="top" wrapText="1" indent="1"/>
    </xf>
    <xf numFmtId="0" fontId="11" fillId="0" borderId="16" xfId="0" applyFont="1" applyBorder="1" applyAlignment="1">
      <alignment horizontal="left" vertical="top" wrapText="1" indent="1"/>
    </xf>
  </cellXfs>
  <cellStyles count="4">
    <cellStyle name="20% - Accent3" xfId="3" builtinId="38"/>
    <cellStyle name="Comma" xfId="1" builtinId="3"/>
    <cellStyle name="Hyperlink" xfId="2" builtinId="8"/>
    <cellStyle name="Normal" xfId="0" builtinId="0"/>
  </cellStyles>
  <dxfs count="7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d/mm/yyyy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d/mm/yyyy"/>
    </dxf>
    <dxf>
      <font>
        <b/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rgb="FF000000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/mm/yyyy"/>
    </dxf>
    <dxf>
      <alignment horizontal="center" vertical="center" textRotation="0" wrapText="0" indent="0" justifyLastLine="0" shrinkToFit="0" readingOrder="0"/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929967</xdr:colOff>
      <xdr:row>0</xdr:row>
      <xdr:rowOff>0</xdr:rowOff>
    </xdr:from>
    <xdr:to>
      <xdr:col>13</xdr:col>
      <xdr:colOff>10234</xdr:colOff>
      <xdr:row>4</xdr:row>
      <xdr:rowOff>49160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15E0CD-E98B-463B-BB6D-3D74E11DF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2679" y="0"/>
          <a:ext cx="904670" cy="957698"/>
        </a:xfrm>
        <a:prstGeom prst="rect">
          <a:avLst/>
        </a:prstGeom>
      </xdr:spPr>
    </xdr:pic>
    <xdr:clientData/>
  </xdr:twoCellAnchor>
  <xdr:twoCellAnchor editAs="oneCell">
    <xdr:from>
      <xdr:col>7</xdr:col>
      <xdr:colOff>534253</xdr:colOff>
      <xdr:row>6</xdr:row>
      <xdr:rowOff>267900</xdr:rowOff>
    </xdr:from>
    <xdr:to>
      <xdr:col>12</xdr:col>
      <xdr:colOff>641067</xdr:colOff>
      <xdr:row>6</xdr:row>
      <xdr:rowOff>811696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458930-62B4-4257-92B6-0C5921347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2688" y="2172900"/>
          <a:ext cx="4521444" cy="543796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B3:F7" totalsRowShown="0" headerRowDxfId="5" headerRowCellStyle="Hyperlink" dataCellStyle="Hyperlink">
  <tableColumns count="5">
    <tableColumn id="1" xr3:uid="{00000000-0010-0000-0000-000001000000}" name="Today" dataDxfId="4">
      <calculatedColumnFormula>TODAY()</calculatedColumnFormula>
    </tableColumn>
    <tableColumn id="6" xr3:uid="{00000000-0010-0000-0000-000006000000}" name="Date Between" dataDxfId="3" dataCellStyle="Hyperlink">
      <calculatedColumnFormula>IF(AND($B$4&gt;=E4,$B$4&lt;=F4),TRUE,FALSE)</calculatedColumnFormula>
    </tableColumn>
    <tableColumn id="3" xr3:uid="{00000000-0010-0000-0000-000003000000}" name="Year" dataDxfId="2"/>
    <tableColumn id="4" xr3:uid="{00000000-0010-0000-0000-000004000000}" name="Start" dataDxfId="1"/>
    <tableColumn id="5" xr3:uid="{00000000-0010-0000-0000-000005000000}" name="En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awaz@taxmattersnz.co.nz" TargetMode="External"/><Relationship Id="rId1" Type="http://schemas.openxmlformats.org/officeDocument/2006/relationships/hyperlink" Target="http://www.taxmattersnz.co.nz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3"/>
  <sheetViews>
    <sheetView showGridLines="0" tabSelected="1" showRuler="0" zoomScale="70" zoomScaleNormal="70" zoomScaleSheetLayoutView="130" zoomScalePageLayoutView="130" workbookViewId="0">
      <selection activeCell="B8" sqref="B8"/>
    </sheetView>
  </sheetViews>
  <sheetFormatPr defaultColWidth="9.1796875" defaultRowHeight="15.5" x14ac:dyDescent="0.35"/>
  <cols>
    <col min="1" max="1" width="11.54296875" style="34" customWidth="1"/>
    <col min="2" max="2" width="14.81640625" style="12" bestFit="1" customWidth="1"/>
    <col min="3" max="3" width="11.81640625" style="12" bestFit="1" customWidth="1"/>
    <col min="4" max="4" width="11.54296875" style="12" bestFit="1" customWidth="1"/>
    <col min="5" max="5" width="11.81640625" style="12" bestFit="1" customWidth="1"/>
    <col min="6" max="6" width="12.453125" style="12" customWidth="1"/>
    <col min="7" max="7" width="11.453125" style="12" customWidth="1"/>
    <col min="8" max="8" width="11.81640625" style="29" bestFit="1" customWidth="1"/>
    <col min="9" max="9" width="12.81640625" style="29" bestFit="1" customWidth="1"/>
    <col min="10" max="10" width="12.7265625" style="29" customWidth="1"/>
    <col min="11" max="11" width="13.453125" style="12" customWidth="1"/>
    <col min="12" max="12" width="15.453125" style="12" customWidth="1"/>
    <col min="13" max="13" width="12" style="12" customWidth="1"/>
    <col min="14" max="16384" width="9.1796875" style="12"/>
  </cols>
  <sheetData>
    <row r="1" spans="1:13" ht="17.5" x14ac:dyDescent="0.35">
      <c r="A1" s="43" t="s">
        <v>0</v>
      </c>
      <c r="B1" s="9"/>
      <c r="C1" s="9"/>
      <c r="D1" s="9"/>
      <c r="E1" s="9"/>
      <c r="F1" s="9"/>
      <c r="G1" s="9"/>
      <c r="H1" s="10"/>
      <c r="I1" s="56" t="s">
        <v>1</v>
      </c>
      <c r="J1" s="56"/>
      <c r="K1" s="56"/>
      <c r="L1" s="56"/>
      <c r="M1" s="11"/>
    </row>
    <row r="2" spans="1:13" ht="17.5" x14ac:dyDescent="0.35">
      <c r="A2" s="44" t="str">
        <f ca="1">CONCATENATE("GST For the Period of ",TEXT(A8,"dd-mm-yyyy")," to ",TEXT(DATE(YEAR(A18),MONTH(A18)+1,0),"dd-mm-yyyy"))</f>
        <v>GST For the Period of 01-04-2020 to 30-09-2020</v>
      </c>
      <c r="B2" s="13"/>
      <c r="C2" s="13"/>
      <c r="D2" s="13"/>
      <c r="E2" s="13"/>
      <c r="F2" s="13"/>
      <c r="G2" s="13"/>
      <c r="H2" s="14"/>
      <c r="I2" s="51" t="s">
        <v>2</v>
      </c>
      <c r="J2" s="51"/>
      <c r="K2" s="51"/>
      <c r="L2" s="51"/>
      <c r="M2" s="11"/>
    </row>
    <row r="3" spans="1:13" ht="18" x14ac:dyDescent="0.4">
      <c r="A3" s="45" t="s">
        <v>21</v>
      </c>
      <c r="B3" s="15"/>
      <c r="C3" s="15"/>
      <c r="D3" s="15"/>
      <c r="E3" s="15"/>
      <c r="F3" s="15"/>
      <c r="G3" s="15"/>
      <c r="H3" s="16"/>
      <c r="I3" s="52" t="s">
        <v>3</v>
      </c>
      <c r="J3" s="53"/>
      <c r="K3" s="53"/>
      <c r="L3" s="53"/>
      <c r="M3" s="17"/>
    </row>
    <row r="4" spans="1:13" ht="18" x14ac:dyDescent="0.4">
      <c r="A4" s="46" t="str">
        <f ca="1">CONCATENATE("Income &amp; Expenses for ",IF(OR(ISBLANK(B7),ISTEXT(B7)),VLOOKUP(TRUE,Table13[[#All],[Date Between]:[End]],2,FALSE),VLOOKUP(B7,Logic!J4:N12,5,FALSE)))</f>
        <v>Income &amp; Expenses for 1st Half of 2021</v>
      </c>
      <c r="B4" s="18"/>
      <c r="C4" s="18"/>
      <c r="D4" s="18"/>
      <c r="E4" s="18"/>
      <c r="F4" s="18"/>
      <c r="G4" s="18"/>
      <c r="H4" s="19"/>
      <c r="I4" s="54" t="s">
        <v>4</v>
      </c>
      <c r="J4" s="55"/>
      <c r="K4" s="55"/>
      <c r="L4" s="55"/>
      <c r="M4" s="17"/>
    </row>
    <row r="5" spans="1:13" ht="40.5" customHeight="1" x14ac:dyDescent="0.35">
      <c r="A5" s="57" t="s">
        <v>5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</row>
    <row r="6" spans="1:13" s="20" customFormat="1" ht="36.75" customHeight="1" thickBot="1" x14ac:dyDescent="0.4">
      <c r="A6" s="35" t="s">
        <v>26</v>
      </c>
      <c r="B6" s="36" t="s">
        <v>6</v>
      </c>
      <c r="C6" s="36" t="s">
        <v>7</v>
      </c>
      <c r="D6" s="36" t="s">
        <v>8</v>
      </c>
      <c r="E6" s="36" t="s">
        <v>9</v>
      </c>
      <c r="F6" s="37" t="s">
        <v>10</v>
      </c>
      <c r="G6" s="37" t="s">
        <v>11</v>
      </c>
      <c r="H6" s="37" t="s">
        <v>12</v>
      </c>
      <c r="I6" s="37" t="s">
        <v>20</v>
      </c>
      <c r="J6" s="38" t="s">
        <v>13</v>
      </c>
      <c r="K6" s="38" t="s">
        <v>14</v>
      </c>
      <c r="L6" s="38" t="s">
        <v>22</v>
      </c>
      <c r="M6" s="38" t="s">
        <v>23</v>
      </c>
    </row>
    <row r="7" spans="1:13" ht="72.75" customHeight="1" thickTop="1" thickBot="1" x14ac:dyDescent="0.35">
      <c r="A7" s="47" t="s">
        <v>27</v>
      </c>
      <c r="B7" s="48" t="s">
        <v>28</v>
      </c>
      <c r="C7" s="59" t="s">
        <v>29</v>
      </c>
      <c r="D7" s="60"/>
      <c r="E7" s="60"/>
      <c r="F7" s="60"/>
      <c r="G7" s="60"/>
      <c r="H7" s="60"/>
      <c r="I7" s="60"/>
      <c r="J7" s="60"/>
      <c r="K7" s="60"/>
      <c r="L7" s="60"/>
      <c r="M7" s="61"/>
    </row>
    <row r="8" spans="1:13" x14ac:dyDescent="0.35">
      <c r="A8" s="42">
        <f ca="1">IF(OR(ISBLANK(B7),ISTEXT(B7)),VLOOKUP(TRUE,Table13[[#All],[Date Between]:[End]],3,FALSE),B7)</f>
        <v>43922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13" ht="7.5" customHeight="1" x14ac:dyDescent="0.35">
      <c r="A9" s="42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x14ac:dyDescent="0.35">
      <c r="A10" s="42">
        <f ca="1">EDATE(A8,1)</f>
        <v>43952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 ht="7.5" customHeight="1" x14ac:dyDescent="0.35">
      <c r="A11" s="42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spans="1:13" x14ac:dyDescent="0.35">
      <c r="A12" s="42">
        <f ca="1">EDATE(A10,1)</f>
        <v>43983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13" ht="7.5" customHeight="1" x14ac:dyDescent="0.35">
      <c r="A13" s="4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x14ac:dyDescent="0.35">
      <c r="A14" s="42">
        <f ca="1">EDATE(A12,1)</f>
        <v>44013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3" ht="7.5" customHeight="1" x14ac:dyDescent="0.35">
      <c r="A15" s="42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 spans="1:13" x14ac:dyDescent="0.35">
      <c r="A16" s="42">
        <f ca="1">EDATE(A14,1)</f>
        <v>44044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spans="1:13" ht="7.5" customHeight="1" x14ac:dyDescent="0.35">
      <c r="A17" s="42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13" x14ac:dyDescent="0.35">
      <c r="A18" s="42">
        <f ca="1">EDATE(A16,1)</f>
        <v>44075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spans="1:13" ht="7.5" customHeight="1" x14ac:dyDescent="0.35">
      <c r="A19" s="22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7.5" hidden="1" customHeight="1" x14ac:dyDescent="0.35">
      <c r="A20" s="22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ht="7.5" hidden="1" customHeight="1" x14ac:dyDescent="0.35">
      <c r="A21" s="22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</row>
    <row r="22" spans="1:13" ht="7.5" customHeight="1" x14ac:dyDescent="0.35">
      <c r="A22" s="22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spans="1:13" s="26" customFormat="1" ht="22.5" customHeight="1" thickBot="1" x14ac:dyDescent="0.4">
      <c r="A23" s="23" t="s">
        <v>24</v>
      </c>
      <c r="B23" s="24">
        <f>SUM(B8:B22)</f>
        <v>0</v>
      </c>
      <c r="C23" s="25">
        <f>SUM(C8:C22)</f>
        <v>0</v>
      </c>
      <c r="D23" s="25">
        <f>SUM(D8:D22)</f>
        <v>0</v>
      </c>
      <c r="E23" s="25">
        <f>SUM(E8:E22)</f>
        <v>0</v>
      </c>
      <c r="F23" s="25">
        <f>SUM(F8:F22)</f>
        <v>0</v>
      </c>
      <c r="G23" s="25">
        <f t="shared" ref="G23:M23" si="0">SUM(G7:G22)</f>
        <v>0</v>
      </c>
      <c r="H23" s="25">
        <f t="shared" si="0"/>
        <v>0</v>
      </c>
      <c r="I23" s="25">
        <f>SUM(I7:I22)</f>
        <v>0</v>
      </c>
      <c r="J23" s="25">
        <f t="shared" si="0"/>
        <v>0</v>
      </c>
      <c r="K23" s="25">
        <f t="shared" si="0"/>
        <v>0</v>
      </c>
      <c r="L23" s="25">
        <f t="shared" si="0"/>
        <v>0</v>
      </c>
      <c r="M23" s="25">
        <f t="shared" si="0"/>
        <v>0</v>
      </c>
    </row>
    <row r="24" spans="1:13" ht="29.25" customHeight="1" thickTop="1" x14ac:dyDescent="0.3">
      <c r="A24" s="41" t="s">
        <v>25</v>
      </c>
      <c r="B24" s="27"/>
      <c r="C24" s="27"/>
      <c r="D24" s="27"/>
      <c r="E24" s="27"/>
      <c r="F24" s="27"/>
      <c r="G24" s="27"/>
      <c r="H24" s="27"/>
      <c r="I24" s="27"/>
      <c r="J24" s="39"/>
      <c r="K24" s="39"/>
      <c r="L24" s="39"/>
      <c r="M24" s="40">
        <f>SUM(C23:M23)</f>
        <v>0</v>
      </c>
    </row>
    <row r="25" spans="1:13" x14ac:dyDescent="0.35">
      <c r="A25" s="28"/>
      <c r="J25" s="50"/>
      <c r="K25" s="50"/>
      <c r="L25" s="50"/>
      <c r="M25" s="50"/>
    </row>
    <row r="26" spans="1:13" ht="31.5" customHeight="1" x14ac:dyDescent="0.3">
      <c r="A26" s="30"/>
      <c r="H26" s="12"/>
      <c r="I26" s="12"/>
      <c r="J26" s="12"/>
    </row>
    <row r="27" spans="1:13" ht="14" x14ac:dyDescent="0.3">
      <c r="A27" s="30"/>
      <c r="H27" s="12"/>
      <c r="I27" s="12"/>
      <c r="J27" s="12"/>
    </row>
    <row r="28" spans="1:13" ht="14" x14ac:dyDescent="0.3">
      <c r="A28" s="31"/>
      <c r="H28" s="12"/>
      <c r="I28" s="12"/>
      <c r="J28" s="12"/>
    </row>
    <row r="29" spans="1:13" ht="14" x14ac:dyDescent="0.3">
      <c r="A29" s="30"/>
      <c r="B29" s="32"/>
      <c r="C29" s="33"/>
      <c r="H29" s="12"/>
      <c r="I29" s="12"/>
      <c r="J29" s="12"/>
    </row>
    <row r="30" spans="1:13" ht="14" x14ac:dyDescent="0.3">
      <c r="A30" s="12"/>
      <c r="H30" s="12"/>
      <c r="I30" s="12"/>
      <c r="J30" s="12"/>
    </row>
    <row r="31" spans="1:13" ht="14" x14ac:dyDescent="0.3">
      <c r="A31" s="12"/>
      <c r="H31" s="12"/>
      <c r="I31" s="12"/>
      <c r="J31" s="12"/>
    </row>
    <row r="32" spans="1:13" ht="14" x14ac:dyDescent="0.3">
      <c r="A32" s="12"/>
      <c r="H32" s="12"/>
      <c r="I32" s="12"/>
      <c r="J32" s="12"/>
    </row>
    <row r="33" spans="1:10" ht="14" x14ac:dyDescent="0.3">
      <c r="A33" s="12"/>
      <c r="H33" s="12"/>
      <c r="I33" s="12"/>
      <c r="J33" s="12"/>
    </row>
  </sheetData>
  <sheetProtection formatCells="0" formatColumns="0" formatRows="0" insertColumns="0" insertRows="0" insertHyperlinks="0" deleteColumns="0" deleteRows="0" sort="0" autoFilter="0" pivotTables="0"/>
  <mergeCells count="7">
    <mergeCell ref="J25:M25"/>
    <mergeCell ref="I2:L2"/>
    <mergeCell ref="I3:L3"/>
    <mergeCell ref="I4:L4"/>
    <mergeCell ref="I1:L1"/>
    <mergeCell ref="A5:M5"/>
    <mergeCell ref="C7:M7"/>
  </mergeCells>
  <conditionalFormatting sqref="B20:M21 B18:M18 B16:M16 B14:M14 B12:M12 B10:M10 B8:M8">
    <cfRule type="containsBlanks" dxfId="6" priority="2">
      <formula>LEN(TRIM(B8))=0</formula>
    </cfRule>
  </conditionalFormatting>
  <hyperlinks>
    <hyperlink ref="I4" r:id="rId1" xr:uid="{00000000-0004-0000-0000-000000000000}"/>
    <hyperlink ref="I3" r:id="rId2" xr:uid="{00000000-0004-0000-0000-000001000000}"/>
  </hyperlinks>
  <pageMargins left="0.7" right="0.7" top="0.75" bottom="0.75" header="0.3" footer="0.3"/>
  <pageSetup paperSize="9" scale="80" orientation="landscape" horizontalDpi="4294967293" verticalDpi="4294967293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entry." error="You must select a valid year from this dropdown menu." promptTitle="Select a new period" prompt="Select a new period from this menu and the date will automatically be updated below." xr:uid="{EB576641-0C65-46ED-A993-7B688B31A356}">
          <x14:formula1>
            <xm:f>Logic!$J$4:$J$12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2"/>
  <sheetViews>
    <sheetView workbookViewId="0">
      <selection activeCell="I21" sqref="I21"/>
    </sheetView>
  </sheetViews>
  <sheetFormatPr defaultRowHeight="14.5" x14ac:dyDescent="0.35"/>
  <cols>
    <col min="2" max="2" width="9.453125" bestFit="1" customWidth="1"/>
    <col min="3" max="3" width="13" bestFit="1" customWidth="1"/>
    <col min="4" max="4" width="12.7265625" bestFit="1" customWidth="1"/>
    <col min="5" max="6" width="9.453125" bestFit="1" customWidth="1"/>
    <col min="10" max="10" width="22.54296875" bestFit="1" customWidth="1"/>
    <col min="14" max="14" width="15.1796875" bestFit="1" customWidth="1"/>
  </cols>
  <sheetData>
    <row r="3" spans="2:14" x14ac:dyDescent="0.35">
      <c r="B3" s="1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J3" t="s">
        <v>30</v>
      </c>
    </row>
    <row r="4" spans="2:14" x14ac:dyDescent="0.35">
      <c r="B4" s="2">
        <f ca="1">TODAY()</f>
        <v>43981</v>
      </c>
      <c r="C4" s="5" t="b">
        <f ca="1">IF(AND($B$4&gt;=E4,$B$4&lt;=F4),TRUE,FALSE)</f>
        <v>0</v>
      </c>
      <c r="D4" s="6" t="str">
        <f ca="1">CONCATENATE("1st Half of ",YEAR(B4))</f>
        <v>1st Half of 2020</v>
      </c>
      <c r="E4" s="3">
        <f ca="1">DATE((YEAR(B4)-1),4,1)</f>
        <v>43556</v>
      </c>
      <c r="F4" s="3">
        <f ca="1">DATE((YEAR(B4)-1),MONTH(E4)+6,0)</f>
        <v>43738</v>
      </c>
      <c r="I4" t="s">
        <v>31</v>
      </c>
      <c r="J4" t="s">
        <v>28</v>
      </c>
      <c r="K4" t="s">
        <v>32</v>
      </c>
      <c r="L4" t="s">
        <v>33</v>
      </c>
      <c r="M4" t="s">
        <v>17</v>
      </c>
      <c r="N4" t="s">
        <v>34</v>
      </c>
    </row>
    <row r="5" spans="2:14" x14ac:dyDescent="0.35">
      <c r="B5" s="7"/>
      <c r="C5" s="5" t="b">
        <f ca="1">IF(AND($B$4&gt;=E5,$B$4&lt;=F5),TRUE,FALSE)</f>
        <v>0</v>
      </c>
      <c r="D5" s="6" t="str">
        <f ca="1">CONCATENATE("2nd Half of ",YEAR(B4))</f>
        <v>2nd Half of 2020</v>
      </c>
      <c r="E5" s="3">
        <f ca="1">DATE((YEAR(B4)-1),10,1)</f>
        <v>43739</v>
      </c>
      <c r="F5" s="3">
        <f ca="1">DATE((YEAR(B4)-1),MONTH(E5)+6,0)</f>
        <v>43921</v>
      </c>
      <c r="I5">
        <v>-3</v>
      </c>
      <c r="J5" s="49">
        <f ca="1">DATE(YEAR($B$4)+I5,$K$5,1)</f>
        <v>42826</v>
      </c>
      <c r="K5">
        <v>4</v>
      </c>
      <c r="L5">
        <v>9</v>
      </c>
      <c r="M5">
        <f ca="1">YEAR(J5)+1</f>
        <v>2018</v>
      </c>
      <c r="N5" t="str">
        <f ca="1">_xlfn.CONCAT("1st Half of ",M5)</f>
        <v>1st Half of 2018</v>
      </c>
    </row>
    <row r="6" spans="2:14" x14ac:dyDescent="0.35">
      <c r="B6" s="7"/>
      <c r="C6" s="5" t="b">
        <f ca="1">IF(AND($B$4&gt;=E6,$B$4&lt;=F6),TRUE,FALSE)</f>
        <v>1</v>
      </c>
      <c r="D6" s="6" t="str">
        <f ca="1">CONCATENATE("1st Half of ",YEAR(B4)+1)</f>
        <v>1st Half of 2021</v>
      </c>
      <c r="E6" s="3">
        <f ca="1">DATE(YEAR(B4),4,1)</f>
        <v>43922</v>
      </c>
      <c r="F6" s="3">
        <f t="shared" ref="F6:F7" ca="1" si="0">DATE(YEAR(E6),MONTH(E6)+6,0)</f>
        <v>44104</v>
      </c>
      <c r="I6">
        <v>-2</v>
      </c>
      <c r="J6" s="49">
        <f ca="1">DATE(YEAR($B$4)+I6,$K$5,1)</f>
        <v>43191</v>
      </c>
      <c r="K6">
        <v>10</v>
      </c>
      <c r="L6">
        <v>3</v>
      </c>
      <c r="M6">
        <f t="shared" ref="M6:M12" ca="1" si="1">YEAR(J6)+1</f>
        <v>2019</v>
      </c>
      <c r="N6" t="str">
        <f t="shared" ref="N6:N8" ca="1" si="2">_xlfn.CONCAT("1st Half of ",M6)</f>
        <v>1st Half of 2019</v>
      </c>
    </row>
    <row r="7" spans="2:14" x14ac:dyDescent="0.35">
      <c r="B7" s="7"/>
      <c r="C7" s="8" t="b">
        <f ca="1">IF(AND($B$4&gt;=E7,$B$4&lt;=F7),TRUE,FALSE)</f>
        <v>0</v>
      </c>
      <c r="D7" s="6" t="str">
        <f ca="1">CONCATENATE("2nd Half of ",YEAR(B4)+1)</f>
        <v>2nd Half of 2021</v>
      </c>
      <c r="E7" s="3">
        <f ca="1">DATE(YEAR(B4),10,1)</f>
        <v>44105</v>
      </c>
      <c r="F7" s="3">
        <f t="shared" ca="1" si="0"/>
        <v>44286</v>
      </c>
      <c r="I7">
        <v>-1</v>
      </c>
      <c r="J7" s="49">
        <f ca="1">DATE(YEAR($B$4)+I7,$K$5,1)</f>
        <v>43556</v>
      </c>
      <c r="M7">
        <f t="shared" ca="1" si="1"/>
        <v>2020</v>
      </c>
      <c r="N7" t="str">
        <f t="shared" ca="1" si="2"/>
        <v>1st Half of 2020</v>
      </c>
    </row>
    <row r="8" spans="2:14" x14ac:dyDescent="0.35">
      <c r="I8">
        <v>0</v>
      </c>
      <c r="J8" s="49">
        <f t="shared" ref="J8" ca="1" si="3">DATE(YEAR($B$4)+I8,$K$5,1)</f>
        <v>43922</v>
      </c>
      <c r="M8">
        <f t="shared" ca="1" si="1"/>
        <v>2021</v>
      </c>
      <c r="N8" t="str">
        <f t="shared" ca="1" si="2"/>
        <v>1st Half of 2021</v>
      </c>
    </row>
    <row r="9" spans="2:14" x14ac:dyDescent="0.35">
      <c r="I9">
        <v>-3</v>
      </c>
      <c r="J9" s="49">
        <f ca="1">DATE(YEAR($B$4)+I9,$K$6,1)</f>
        <v>43009</v>
      </c>
      <c r="M9">
        <f t="shared" ca="1" si="1"/>
        <v>2018</v>
      </c>
      <c r="N9" t="str">
        <f ca="1">_xlfn.CONCAT("2nd Half of ",M9)</f>
        <v>2nd Half of 2018</v>
      </c>
    </row>
    <row r="10" spans="2:14" x14ac:dyDescent="0.35">
      <c r="I10">
        <v>-2</v>
      </c>
      <c r="J10" s="49">
        <f ca="1">DATE(YEAR($B$4)+I10,$K$6,1)</f>
        <v>43374</v>
      </c>
      <c r="M10">
        <f t="shared" ca="1" si="1"/>
        <v>2019</v>
      </c>
      <c r="N10" t="str">
        <f t="shared" ref="N10:N12" ca="1" si="4">_xlfn.CONCAT("2nd Half of ",M10)</f>
        <v>2nd Half of 2019</v>
      </c>
    </row>
    <row r="11" spans="2:14" x14ac:dyDescent="0.35">
      <c r="I11">
        <v>-1</v>
      </c>
      <c r="J11" s="49">
        <f ca="1">DATE(YEAR($B$4)+I11,$K$6,1)</f>
        <v>43739</v>
      </c>
      <c r="M11">
        <f t="shared" ca="1" si="1"/>
        <v>2020</v>
      </c>
      <c r="N11" t="str">
        <f t="shared" ca="1" si="4"/>
        <v>2nd Half of 2020</v>
      </c>
    </row>
    <row r="12" spans="2:14" x14ac:dyDescent="0.35">
      <c r="I12">
        <v>0</v>
      </c>
      <c r="J12" s="49">
        <f ca="1">DATE(YEAR($B$4)+I12,$K$6,1)</f>
        <v>44105</v>
      </c>
      <c r="M12">
        <f t="shared" ca="1" si="1"/>
        <v>2021</v>
      </c>
      <c r="N12" t="str">
        <f t="shared" ca="1" si="4"/>
        <v>2nd Half of 2021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Six Monthly Account</vt:lpstr>
      <vt:lpstr>Logic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Zubair</cp:lastModifiedBy>
  <cp:revision/>
  <cp:lastPrinted>2018-07-22T00:35:15Z</cp:lastPrinted>
  <dcterms:created xsi:type="dcterms:W3CDTF">2017-10-03T22:50:19Z</dcterms:created>
  <dcterms:modified xsi:type="dcterms:W3CDTF">2020-05-30T10:43:19Z</dcterms:modified>
  <cp:category/>
  <cp:contentStatus/>
</cp:coreProperties>
</file>