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\Projects\Tax Matters Project\FORMS-2018-V2\"/>
    </mc:Choice>
  </mc:AlternateContent>
  <bookViews>
    <workbookView xWindow="0" yWindow="0" windowWidth="14610" windowHeight="8145"/>
  </bookViews>
  <sheets>
    <sheet name="Sheet1" sheetId="1" r:id="rId1"/>
    <sheet name="Log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D7" i="2" s="1"/>
  <c r="E6" i="2" l="1"/>
  <c r="F6" i="2" s="1"/>
  <c r="C6" i="2" s="1"/>
  <c r="E7" i="2"/>
  <c r="F7" i="2" s="1"/>
  <c r="E4" i="2"/>
  <c r="F4" i="2" s="1"/>
  <c r="C4" i="2" s="1"/>
  <c r="E5" i="2"/>
  <c r="F5" i="2" s="1"/>
  <c r="C5" i="2" s="1"/>
  <c r="D4" i="2"/>
  <c r="D5" i="2"/>
  <c r="D6" i="2"/>
  <c r="A8" i="1" l="1"/>
  <c r="C7" i="2"/>
  <c r="L32" i="1" l="1"/>
  <c r="K32" i="1"/>
  <c r="J32" i="1"/>
  <c r="I32" i="1"/>
  <c r="H32" i="1"/>
  <c r="G32" i="1"/>
  <c r="F32" i="1"/>
  <c r="E32" i="1"/>
  <c r="D32" i="1"/>
  <c r="C32" i="1"/>
  <c r="B32" i="1"/>
  <c r="L33" i="1" l="1"/>
  <c r="A10" i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1" i="1" l="1"/>
  <c r="A3" i="1"/>
</calcChain>
</file>

<file path=xl/sharedStrings.xml><?xml version="1.0" encoding="utf-8"?>
<sst xmlns="http://schemas.openxmlformats.org/spreadsheetml/2006/main" count="26" uniqueCount="26">
  <si>
    <t>Income</t>
  </si>
  <si>
    <t>Insurance</t>
  </si>
  <si>
    <t>Airport
Fee</t>
  </si>
  <si>
    <t>Stationery</t>
  </si>
  <si>
    <t xml:space="preserve">Accounting &amp; Taxation Services </t>
  </si>
  <si>
    <t xml:space="preserve">(021) 024 64 212 </t>
  </si>
  <si>
    <t xml:space="preserve">nawaz@taxmattersnz.co.nz </t>
  </si>
  <si>
    <t xml:space="preserve">www.taxmattersnz.co.nz </t>
  </si>
  <si>
    <t xml:space="preserve"> </t>
  </si>
  <si>
    <t>Mobile Phone</t>
  </si>
  <si>
    <t>Vehicle Repairs</t>
  </si>
  <si>
    <t>Registration &amp; C.O.F</t>
  </si>
  <si>
    <t>Fuel</t>
  </si>
  <si>
    <t>Today</t>
  </si>
  <si>
    <t>Date Between</t>
  </si>
  <si>
    <t>Year</t>
  </si>
  <si>
    <t>Start</t>
  </si>
  <si>
    <t>End</t>
  </si>
  <si>
    <t>Enter Your Name Here</t>
  </si>
  <si>
    <t>Eftpos Fee</t>
  </si>
  <si>
    <t>Levy or Rental</t>
  </si>
  <si>
    <t>TOTAL</t>
  </si>
  <si>
    <t>EXPENSES GRAND TOTAL</t>
  </si>
  <si>
    <t>MONTH</t>
  </si>
  <si>
    <t>Please fill in your income &amp; expenses for each month, inside the green text fields.</t>
  </si>
  <si>
    <t>License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</si>
</sst>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2">
    <xf numFmtId="0" fontId="0" fillId="0" borderId="0" xfId="0"/>
    <xf numFmtId="0" fontId="4" fillId="0" borderId="9" xfId="0" applyFont="1" applyBorder="1" applyAlignment="1">
      <alignment horizontal="left" indent="1"/>
    </xf>
    <xf numFmtId="0" fontId="5" fillId="0" borderId="9" xfId="0" applyFont="1" applyBorder="1" applyAlignment="1"/>
    <xf numFmtId="0" fontId="5" fillId="0" borderId="0" xfId="0" applyFont="1" applyFill="1" applyAlignment="1"/>
    <xf numFmtId="0" fontId="6" fillId="0" borderId="0" xfId="0" applyFont="1"/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/>
    <xf numFmtId="0" fontId="7" fillId="0" borderId="0" xfId="0" applyFont="1" applyBorder="1" applyAlignment="1">
      <alignment horizontal="left" indent="1"/>
    </xf>
    <xf numFmtId="0" fontId="8" fillId="0" borderId="0" xfId="0" applyFont="1" applyBorder="1" applyAlignment="1"/>
    <xf numFmtId="0" fontId="8" fillId="0" borderId="0" xfId="0" applyFont="1" applyFill="1" applyAlignment="1"/>
    <xf numFmtId="0" fontId="7" fillId="0" borderId="12" xfId="0" applyFont="1" applyBorder="1" applyAlignment="1">
      <alignment horizontal="left" indent="1"/>
    </xf>
    <xf numFmtId="0" fontId="8" fillId="0" borderId="12" xfId="0" applyFont="1" applyBorder="1" applyAlignment="1"/>
    <xf numFmtId="0" fontId="4" fillId="0" borderId="4" xfId="0" applyFont="1" applyBorder="1"/>
    <xf numFmtId="0" fontId="4" fillId="0" borderId="6" xfId="0" applyFont="1" applyBorder="1"/>
    <xf numFmtId="43" fontId="4" fillId="0" borderId="4" xfId="1" applyFont="1" applyBorder="1"/>
    <xf numFmtId="0" fontId="4" fillId="0" borderId="0" xfId="0" applyFont="1"/>
    <xf numFmtId="0" fontId="4" fillId="0" borderId="13" xfId="0" applyFont="1" applyBorder="1"/>
    <xf numFmtId="0" fontId="4" fillId="0" borderId="7" xfId="0" applyFont="1" applyBorder="1"/>
    <xf numFmtId="4" fontId="7" fillId="0" borderId="2" xfId="0" applyNumberFormat="1" applyFont="1" applyBorder="1" applyAlignment="1">
      <alignment vertical="center"/>
    </xf>
    <xf numFmtId="43" fontId="7" fillId="0" borderId="2" xfId="1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4" fontId="14" fillId="0" borderId="0" xfId="0" applyNumberFormat="1" applyFont="1"/>
    <xf numFmtId="0" fontId="2" fillId="0" borderId="0" xfId="2" applyNumberFormat="1"/>
    <xf numFmtId="164" fontId="13" fillId="0" borderId="0" xfId="0" applyNumberFormat="1" applyFont="1"/>
    <xf numFmtId="164" fontId="14" fillId="0" borderId="0" xfId="0" applyNumberFormat="1" applyFont="1"/>
    <xf numFmtId="14" fontId="14" fillId="3" borderId="0" xfId="0" applyNumberFormat="1" applyFont="1" applyFill="1"/>
    <xf numFmtId="0" fontId="2" fillId="0" borderId="0" xfId="2"/>
    <xf numFmtId="0" fontId="7" fillId="0" borderId="12" xfId="0" applyFont="1" applyBorder="1" applyAlignment="1"/>
    <xf numFmtId="0" fontId="7" fillId="0" borderId="11" xfId="0" applyFont="1" applyBorder="1" applyAlignment="1">
      <alignment horizontal="left" indent="1"/>
    </xf>
    <xf numFmtId="17" fontId="9" fillId="0" borderId="1" xfId="0" applyNumberFormat="1" applyFont="1" applyBorder="1" applyAlignment="1">
      <alignment horizontal="left" vertical="center" indent="1"/>
    </xf>
    <xf numFmtId="17" fontId="4" fillId="0" borderId="3" xfId="0" applyNumberFormat="1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17" fontId="7" fillId="0" borderId="5" xfId="0" applyNumberFormat="1" applyFont="1" applyBorder="1" applyAlignment="1">
      <alignment horizontal="left" vertical="center" indent="1"/>
    </xf>
    <xf numFmtId="0" fontId="7" fillId="0" borderId="1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6" fillId="2" borderId="0" xfId="3" applyFont="1"/>
    <xf numFmtId="0" fontId="9" fillId="2" borderId="0" xfId="3" applyFont="1" applyAlignment="1">
      <alignment horizontal="left" vertical="center" indent="1"/>
    </xf>
    <xf numFmtId="43" fontId="6" fillId="2" borderId="0" xfId="3" applyNumberFormat="1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/>
    <xf numFmtId="0" fontId="10" fillId="0" borderId="9" xfId="0" applyFont="1" applyBorder="1" applyAlignment="1">
      <alignment horizontal="right" vertical="center" indent="5"/>
    </xf>
    <xf numFmtId="0" fontId="10" fillId="0" borderId="0" xfId="0" applyFont="1" applyBorder="1" applyAlignment="1">
      <alignment horizontal="right" vertical="center" indent="5"/>
    </xf>
    <xf numFmtId="0" fontId="11" fillId="0" borderId="0" xfId="2" applyFont="1" applyBorder="1" applyAlignment="1">
      <alignment horizontal="right" vertical="center" indent="5"/>
    </xf>
    <xf numFmtId="0" fontId="12" fillId="0" borderId="0" xfId="2" applyFont="1" applyBorder="1" applyAlignment="1">
      <alignment horizontal="right" vertical="center" indent="5"/>
    </xf>
    <xf numFmtId="0" fontId="11" fillId="0" borderId="12" xfId="2" applyFont="1" applyBorder="1" applyAlignment="1">
      <alignment horizontal="right" vertical="center" indent="5"/>
    </xf>
    <xf numFmtId="0" fontId="12" fillId="0" borderId="12" xfId="2" applyFont="1" applyBorder="1" applyAlignment="1">
      <alignment horizontal="right" vertical="center" indent="5"/>
    </xf>
  </cellXfs>
  <cellStyles count="4">
    <cellStyle name="20% - Accent3" xfId="3" builtinId="38"/>
    <cellStyle name="Comma" xfId="1" builtinId="3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rgb="FF000000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/mm/yyyy"/>
    </dxf>
    <dxf>
      <alignment horizontal="center" vertical="center" textRotation="0" wrapText="0" indent="0" justifyLastLine="0" shrinkToFit="0" readingOrder="0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637761</xdr:colOff>
      <xdr:row>0</xdr:row>
      <xdr:rowOff>0</xdr:rowOff>
    </xdr:from>
    <xdr:to>
      <xdr:col>12</xdr:col>
      <xdr:colOff>3516</xdr:colOff>
      <xdr:row>5</xdr:row>
      <xdr:rowOff>4242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C15E0CD-E98B-463B-BB6D-3D74E11DF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2109" y="0"/>
          <a:ext cx="1063689" cy="11223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3" displayName="Table13" ref="B3:F7" totalsRowShown="0" headerRowDxfId="5" headerRowCellStyle="Hyperlink" dataCellStyle="Hyperlink">
  <tableColumns count="5">
    <tableColumn id="1" name="Today" dataDxfId="4">
      <calculatedColumnFormula>TODAY()</calculatedColumnFormula>
    </tableColumn>
    <tableColumn id="6" name="Date Between" dataDxfId="3" dataCellStyle="Hyperlink">
      <calculatedColumnFormula>IF(AND($B$4&gt;=E4,$B$4&lt;=F4),TRUE,FALSE)</calculatedColumnFormula>
    </tableColumn>
    <tableColumn id="3" name="Year" dataDxfId="2"/>
    <tableColumn id="4" name="Start" dataDxfId="1"/>
    <tableColumn id="5" name="En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waz@taxmattersnz.co.nz" TargetMode="External"/><Relationship Id="rId1" Type="http://schemas.openxmlformats.org/officeDocument/2006/relationships/hyperlink" Target="http://www.taxmattersnz.co.nz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abSelected="1" zoomScale="115" zoomScaleNormal="115" workbookViewId="0">
      <selection activeCell="B8" sqref="B8"/>
    </sheetView>
  </sheetViews>
  <sheetFormatPr defaultRowHeight="15" x14ac:dyDescent="0.2"/>
  <cols>
    <col min="1" max="1" width="14.28515625" style="35" customWidth="1"/>
    <col min="2" max="2" width="12.42578125" style="15" customWidth="1"/>
    <col min="3" max="3" width="11.7109375" style="15" customWidth="1"/>
    <col min="4" max="4" width="8.85546875" style="15" customWidth="1"/>
    <col min="5" max="5" width="10.7109375" style="15" customWidth="1"/>
    <col min="6" max="6" width="11.140625" style="15" customWidth="1"/>
    <col min="7" max="7" width="10.42578125" style="15" customWidth="1"/>
    <col min="8" max="8" width="11.42578125" style="15" customWidth="1"/>
    <col min="9" max="9" width="11.7109375" style="15" customWidth="1"/>
    <col min="10" max="10" width="9.5703125" style="15" customWidth="1"/>
    <col min="11" max="11" width="14" style="15" customWidth="1"/>
    <col min="12" max="12" width="11.42578125" style="15" customWidth="1"/>
    <col min="13" max="16384" width="9.140625" style="4"/>
  </cols>
  <sheetData>
    <row r="1" spans="1:12" ht="18" x14ac:dyDescent="0.25">
      <c r="A1" s="39" t="str">
        <f ca="1">CONCATENATE("Yearly Account:"," MARCH ",YEAR(A30))</f>
        <v>Yearly Account: MARCH 2019</v>
      </c>
      <c r="B1" s="40"/>
      <c r="C1" s="40"/>
      <c r="D1" s="40"/>
      <c r="E1" s="5"/>
      <c r="F1" s="1"/>
      <c r="G1" s="2"/>
      <c r="H1" s="46" t="s">
        <v>4</v>
      </c>
      <c r="I1" s="46"/>
      <c r="J1" s="46"/>
      <c r="K1" s="46"/>
      <c r="L1" s="3"/>
    </row>
    <row r="2" spans="1:12" ht="18" x14ac:dyDescent="0.25">
      <c r="A2" s="37" t="s">
        <v>18</v>
      </c>
      <c r="B2" s="38"/>
      <c r="C2" s="38"/>
      <c r="D2" s="38"/>
      <c r="E2" s="38"/>
      <c r="F2" s="5"/>
      <c r="G2" s="6"/>
      <c r="H2" s="47" t="s">
        <v>5</v>
      </c>
      <c r="I2" s="47"/>
      <c r="J2" s="47"/>
      <c r="K2" s="47"/>
      <c r="L2" s="3"/>
    </row>
    <row r="3" spans="1:12" ht="18" x14ac:dyDescent="0.25">
      <c r="A3" s="32" t="str">
        <f ca="1">CONCATENATE("Income &amp; Expenses for ",TEXT(A8,"dd-mm-yyyy")," to ",TEXT(DATE(YEAR(A30),MONTH(A30)+1,0),"dd-mm-yyyy"))</f>
        <v>Income &amp; Expenses for 01-04-2018 to 31-03-2019</v>
      </c>
      <c r="B3" s="31"/>
      <c r="C3" s="31"/>
      <c r="D3" s="31"/>
      <c r="E3" s="10"/>
      <c r="F3" s="7"/>
      <c r="G3" s="8"/>
      <c r="H3" s="48" t="s">
        <v>6</v>
      </c>
      <c r="I3" s="49"/>
      <c r="J3" s="49"/>
      <c r="K3" s="49"/>
      <c r="L3" s="9"/>
    </row>
    <row r="4" spans="1:12" ht="18" x14ac:dyDescent="0.25">
      <c r="F4" s="10"/>
      <c r="G4" s="11"/>
      <c r="H4" s="50" t="s">
        <v>7</v>
      </c>
      <c r="I4" s="51"/>
      <c r="J4" s="51"/>
      <c r="K4" s="51"/>
      <c r="L4" s="9"/>
    </row>
    <row r="5" spans="1:12" x14ac:dyDescent="0.2">
      <c r="A5" s="44" t="s">
        <v>24</v>
      </c>
      <c r="B5" s="45"/>
      <c r="C5" s="45"/>
      <c r="D5" s="45"/>
      <c r="E5" s="45"/>
      <c r="F5" s="45"/>
    </row>
    <row r="6" spans="1:12" ht="39.75" customHeight="1" thickBot="1" x14ac:dyDescent="0.25">
      <c r="A6" s="33" t="s">
        <v>23</v>
      </c>
      <c r="B6" s="20" t="s">
        <v>0</v>
      </c>
      <c r="C6" s="20" t="s">
        <v>1</v>
      </c>
      <c r="D6" s="20" t="s">
        <v>12</v>
      </c>
      <c r="E6" s="21" t="s">
        <v>10</v>
      </c>
      <c r="F6" s="22" t="s">
        <v>20</v>
      </c>
      <c r="G6" s="22" t="s">
        <v>2</v>
      </c>
      <c r="H6" s="22" t="s">
        <v>25</v>
      </c>
      <c r="I6" s="21" t="s">
        <v>9</v>
      </c>
      <c r="J6" s="21" t="s">
        <v>19</v>
      </c>
      <c r="K6" s="21" t="s">
        <v>11</v>
      </c>
      <c r="L6" s="20" t="s">
        <v>3</v>
      </c>
    </row>
    <row r="7" spans="1:12" ht="8.25" customHeight="1" thickTop="1" x14ac:dyDescent="0.2">
      <c r="A7" s="34"/>
      <c r="B7" s="12"/>
      <c r="C7" s="12"/>
      <c r="D7" s="13"/>
      <c r="E7" s="12"/>
      <c r="F7" s="12"/>
      <c r="G7" s="14"/>
      <c r="H7" s="14"/>
      <c r="I7" s="14"/>
      <c r="J7" s="14"/>
      <c r="K7" s="14"/>
      <c r="L7" s="14"/>
    </row>
    <row r="8" spans="1:12" x14ac:dyDescent="0.2">
      <c r="A8" s="34">
        <f ca="1">VLOOKUP(TRUE,Table13[[#All],[Date Between]:[End]],3,FALSE)</f>
        <v>43191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8.25" customHeight="1" x14ac:dyDescent="0.2">
      <c r="A9" s="3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">
      <c r="A10" s="34">
        <f ca="1">EDATE(A8,1)</f>
        <v>43221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8.25" customHeight="1" x14ac:dyDescent="0.2">
      <c r="A11" s="3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34">
        <f ca="1">EDATE(A10,1)</f>
        <v>43252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8.25" customHeight="1" x14ac:dyDescent="0.2">
      <c r="A13" s="3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">
      <c r="A14" s="34">
        <f ca="1">EDATE(A12,1)</f>
        <v>43282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8.25" customHeight="1" x14ac:dyDescent="0.2">
      <c r="A15" s="3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">
      <c r="A16" s="34">
        <f ca="1">EDATE(A14,1)</f>
        <v>43313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8.25" customHeight="1" x14ac:dyDescent="0.2">
      <c r="A17" s="3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">
      <c r="A18" s="34">
        <f ca="1">EDATE(A16,1)</f>
        <v>43344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8.25" customHeight="1" x14ac:dyDescent="0.2">
      <c r="A19" s="3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">
      <c r="A20" s="34">
        <f ca="1">EDATE(A18,1)</f>
        <v>43374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8.25" customHeight="1" x14ac:dyDescent="0.2">
      <c r="A21" s="3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">
      <c r="A22" s="34">
        <f ca="1">EDATE(A20,1)</f>
        <v>43405</v>
      </c>
      <c r="B22" s="14" t="s">
        <v>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8.25" customHeight="1" x14ac:dyDescent="0.2">
      <c r="A23" s="34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34">
        <f ca="1">EDATE(A22,1)</f>
        <v>43435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8.25" customHeight="1" x14ac:dyDescent="0.2">
      <c r="A25" s="34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34">
        <f ca="1">EDATE(A24,1)</f>
        <v>43466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8.25" customHeight="1" x14ac:dyDescent="0.2">
      <c r="A27" s="34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34">
        <f ca="1">EDATE(A26,1)</f>
        <v>43497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8.25" customHeight="1" x14ac:dyDescent="0.2">
      <c r="A29" s="34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34">
        <f ca="1">EDATE(A28,1)</f>
        <v>43525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8.25" customHeight="1" x14ac:dyDescent="0.2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6"/>
    </row>
    <row r="32" spans="1:12" ht="16.5" thickBot="1" x14ac:dyDescent="0.25">
      <c r="A32" s="36" t="s">
        <v>21</v>
      </c>
      <c r="B32" s="18">
        <f>SUM(B8:B30)</f>
        <v>0</v>
      </c>
      <c r="C32" s="19">
        <f>SUM(C8:C30)</f>
        <v>0</v>
      </c>
      <c r="D32" s="19">
        <f>SUM(D8:D30)</f>
        <v>0</v>
      </c>
      <c r="E32" s="19">
        <f>SUM(E8:E30)</f>
        <v>0</v>
      </c>
      <c r="F32" s="19">
        <f>SUM(F8:F30)</f>
        <v>0</v>
      </c>
      <c r="G32" s="19">
        <f t="shared" ref="G32:L32" si="0">SUM(G7:G30)</f>
        <v>0</v>
      </c>
      <c r="H32" s="19">
        <f t="shared" si="0"/>
        <v>0</v>
      </c>
      <c r="I32" s="19">
        <f t="shared" si="0"/>
        <v>0</v>
      </c>
      <c r="J32" s="19">
        <f t="shared" si="0"/>
        <v>0</v>
      </c>
      <c r="K32" s="19">
        <f t="shared" si="0"/>
        <v>0</v>
      </c>
      <c r="L32" s="19">
        <f t="shared" si="0"/>
        <v>0</v>
      </c>
    </row>
    <row r="33" spans="1:12" ht="26.25" customHeight="1" thickTop="1" x14ac:dyDescent="0.2">
      <c r="A33" s="42" t="s">
        <v>22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3">
        <f>SUM(C32:L32)</f>
        <v>0</v>
      </c>
    </row>
  </sheetData>
  <mergeCells count="4">
    <mergeCell ref="H1:K1"/>
    <mergeCell ref="H2:K2"/>
    <mergeCell ref="H3:K3"/>
    <mergeCell ref="H4:K4"/>
  </mergeCells>
  <conditionalFormatting sqref="B20:L20 B18:L18 B16:L16 B14:L14 B12:L12 B10:L10 B8:L8 B26:L26 B22:L22 B24:L24 B28:L28 B30:L30">
    <cfRule type="containsBlanks" dxfId="6" priority="6">
      <formula>LEN(TRIM(B8))=0</formula>
    </cfRule>
  </conditionalFormatting>
  <hyperlinks>
    <hyperlink ref="H4" r:id="rId1"/>
    <hyperlink ref="H3" r:id="rId2"/>
  </hyperlinks>
  <pageMargins left="0.25" right="0.25" top="0.75" bottom="0.75" header="0.3" footer="0.3"/>
  <pageSetup paperSize="9" orientation="landscape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D11" sqref="D11"/>
    </sheetView>
  </sheetViews>
  <sheetFormatPr defaultRowHeight="15" x14ac:dyDescent="0.25"/>
  <cols>
    <col min="2" max="2" width="9.42578125" bestFit="1" customWidth="1"/>
    <col min="3" max="3" width="13" bestFit="1" customWidth="1"/>
    <col min="4" max="4" width="12.7109375" bestFit="1" customWidth="1"/>
    <col min="5" max="6" width="9.42578125" bestFit="1" customWidth="1"/>
  </cols>
  <sheetData>
    <row r="3" spans="2:6" x14ac:dyDescent="0.25">
      <c r="B3" s="23" t="s">
        <v>13</v>
      </c>
      <c r="C3" s="24" t="s">
        <v>14</v>
      </c>
      <c r="D3" s="24" t="s">
        <v>15</v>
      </c>
      <c r="E3" s="24" t="s">
        <v>16</v>
      </c>
      <c r="F3" s="24" t="s">
        <v>17</v>
      </c>
    </row>
    <row r="4" spans="2:6" x14ac:dyDescent="0.25">
      <c r="B4" s="25">
        <f ca="1">TODAY()</f>
        <v>43303</v>
      </c>
      <c r="C4" s="26" t="b">
        <f ca="1">IF(AND($B$4&gt;=E4,$B$4&lt;=F4),TRUE,FALSE)</f>
        <v>0</v>
      </c>
      <c r="D4" s="27" t="str">
        <f ca="1">CONCATENATE("1st Half of ",YEAR(B4))</f>
        <v>1st Half of 2018</v>
      </c>
      <c r="E4" s="28">
        <f ca="1">DATE((YEAR(B4)-1),4,1)</f>
        <v>42826</v>
      </c>
      <c r="F4" s="28">
        <f ca="1">DATE((YEAR(B4)-1),MONTH(E4)+6,0)</f>
        <v>43008</v>
      </c>
    </row>
    <row r="5" spans="2:6" x14ac:dyDescent="0.25">
      <c r="B5" s="29"/>
      <c r="C5" s="26" t="b">
        <f ca="1">IF(AND($B$4&gt;=E5,$B$4&lt;=F5),TRUE,FALSE)</f>
        <v>0</v>
      </c>
      <c r="D5" s="27" t="str">
        <f ca="1">CONCATENATE("2nd Half of ",YEAR(B4))</f>
        <v>2nd Half of 2018</v>
      </c>
      <c r="E5" s="28">
        <f ca="1">DATE((YEAR(B4)-1),10,1)</f>
        <v>43009</v>
      </c>
      <c r="F5" s="28">
        <f ca="1">DATE((YEAR(B4)-1),MONTH(E5)+6,0)</f>
        <v>43190</v>
      </c>
    </row>
    <row r="6" spans="2:6" x14ac:dyDescent="0.25">
      <c r="B6" s="29"/>
      <c r="C6" s="26" t="b">
        <f ca="1">IF(AND($B$4&gt;=E6,$B$4&lt;=F6),TRUE,FALSE)</f>
        <v>1</v>
      </c>
      <c r="D6" s="27" t="str">
        <f ca="1">CONCATENATE("1st Half of ",YEAR(B4)+1)</f>
        <v>1st Half of 2019</v>
      </c>
      <c r="E6" s="28">
        <f ca="1">DATE(YEAR(B4),4,1)</f>
        <v>43191</v>
      </c>
      <c r="F6" s="28">
        <f t="shared" ref="F6:F7" ca="1" si="0">DATE(YEAR(E6),MONTH(E6)+6,0)</f>
        <v>43373</v>
      </c>
    </row>
    <row r="7" spans="2:6" x14ac:dyDescent="0.25">
      <c r="B7" s="29"/>
      <c r="C7" s="30" t="b">
        <f ca="1">IF(AND($B$4&gt;=E7,$B$4&lt;=F7),TRUE,FALSE)</f>
        <v>0</v>
      </c>
      <c r="D7" s="27" t="str">
        <f ca="1">CONCATENATE("2nd Half of ",YEAR(B4)+1)</f>
        <v>2nd Half of 2019</v>
      </c>
      <c r="E7" s="28">
        <f ca="1">DATE(YEAR(B4),10,1)</f>
        <v>43374</v>
      </c>
      <c r="F7" s="28">
        <f t="shared" ca="1" si="0"/>
        <v>43555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2018-07-21T23:08:52Z</cp:lastPrinted>
  <dcterms:created xsi:type="dcterms:W3CDTF">2018-06-26T10:04:11Z</dcterms:created>
  <dcterms:modified xsi:type="dcterms:W3CDTF">2018-07-21T23:47:10Z</dcterms:modified>
</cp:coreProperties>
</file>