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EGENDA" sheetId="1" state="visible" r:id="rId2"/>
    <sheet name="MINA" sheetId="2" state="visible" r:id="rId3"/>
    <sheet name="MINERODUTO-UBU" sheetId="3" state="visible" r:id="rId4"/>
    <sheet name="MINERODUTO(-D3)" sheetId="4" state="visible" r:id="rId5"/>
    <sheet name="UBU" sheetId="5" state="visible" r:id="rId6"/>
    <sheet name="PÁTIO-PORTO" sheetId="6" state="visible" r:id="rId7"/>
    <sheet name="NAVIOS" sheetId="7" state="visible" r:id="rId8"/>
    <sheet name="TAXA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Thiago Henrique Nogueira:
AJUSTE MANUAL QUANDO O VOLUME RECEBIDO FOI MAIOR QUE O BOMBEADO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Thiago Henrique Nogueira:
</t>
        </r>
        <r>
          <rPr>
            <sz val="9"/>
            <color rgb="FF000000"/>
            <rFont val="Segoe UI"/>
            <family val="2"/>
            <charset val="1"/>
          </rPr>
          <t xml:space="preserve">POSSÍVEL VARIÁVEL DE DECISÃO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Thiago Henrique Nogueira:ATUALIZAR</t>
        </r>
      </text>
    </comment>
  </commentList>
</comments>
</file>

<file path=xl/sharedStrings.xml><?xml version="1.0" encoding="utf-8"?>
<sst xmlns="http://schemas.openxmlformats.org/spreadsheetml/2006/main" count="364" uniqueCount="187">
  <si>
    <t xml:space="preserve">LEGENDA</t>
  </si>
  <si>
    <t xml:space="preserve">DADOS INPUTADOS</t>
  </si>
  <si>
    <t xml:space="preserve">DADOS CALCULADOS APARTIR DE DADOS INPUTADOS</t>
  </si>
  <si>
    <t xml:space="preserve">DADOS DECISÓRIOS</t>
  </si>
  <si>
    <t xml:space="preserve">D0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</si>
  <si>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</si>
  <si>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</si>
  <si>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</si>
  <si>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</si>
  <si>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</si>
  <si>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</si>
  <si>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</si>
  <si>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</si>
  <si>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</si>
  <si>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</si>
  <si>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</si>
  <si>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</si>
  <si>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</si>
  <si>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</si>
  <si>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CONCENTRADOR 3</t>
  </si>
  <si>
    <t xml:space="preserve">Campanha - C3</t>
  </si>
  <si>
    <t xml:space="preserve">-</t>
  </si>
  <si>
    <t xml:space="preserve">RNS</t>
  </si>
  <si>
    <t xml:space="preserve">MIN</t>
  </si>
  <si>
    <t xml:space="preserve">MAX</t>
  </si>
  <si>
    <t xml:space="preserve">PPCa - C3</t>
  </si>
  <si>
    <t xml:space="preserve">PPCc - C3</t>
  </si>
  <si>
    <t xml:space="preserve">Pc - C3</t>
  </si>
  <si>
    <t xml:space="preserve">Al2O3a - C3</t>
  </si>
  <si>
    <t xml:space="preserve">Al2O3c - C3</t>
  </si>
  <si>
    <t xml:space="preserve">Hea - C3</t>
  </si>
  <si>
    <t xml:space="preserve">%Fe_a - C3</t>
  </si>
  <si>
    <t xml:space="preserve">Hec - C3</t>
  </si>
  <si>
    <t xml:space="preserve">RP (Recuperação Mássica) - C3</t>
  </si>
  <si>
    <t xml:space="preserve">Taxa Alimentação - C3</t>
  </si>
  <si>
    <t xml:space="preserve">TMN/h</t>
  </si>
  <si>
    <t xml:space="preserve">Umidade - C3</t>
  </si>
  <si>
    <t xml:space="preserve">%</t>
  </si>
  <si>
    <t xml:space="preserve">Dif. de Balanço - C3</t>
  </si>
  <si>
    <t xml:space="preserve">% Sól - C3</t>
  </si>
  <si>
    <t xml:space="preserve">DF - C3</t>
  </si>
  <si>
    <t xml:space="preserve">UD - C3</t>
  </si>
  <si>
    <t xml:space="preserve">Rendimento Operacional - C3</t>
  </si>
  <si>
    <t xml:space="preserve">Puxada - C3 - Prog</t>
  </si>
  <si>
    <t xml:space="preserve">TMN</t>
  </si>
  <si>
    <t xml:space="preserve">Produção - C3 - Prog</t>
  </si>
  <si>
    <t xml:space="preserve">TMS</t>
  </si>
  <si>
    <t xml:space="preserve">Produção volume - C3 - Prog</t>
  </si>
  <si>
    <t xml:space="preserve">M³</t>
  </si>
  <si>
    <t xml:space="preserve">M³/h</t>
  </si>
  <si>
    <t xml:space="preserve">Geração de lama - C3 - Prog</t>
  </si>
  <si>
    <t xml:space="preserve">Geração de rejeito arenoso - C3 - Prog</t>
  </si>
  <si>
    <t xml:space="preserve">MINERODUTO 3</t>
  </si>
  <si>
    <t xml:space="preserve">% Sólidos - EB06</t>
  </si>
  <si>
    <t xml:space="preserve">Densidade Polpa - EB06</t>
  </si>
  <si>
    <t xml:space="preserve">Relação: tms / 1% de Nível de TK- EB06</t>
  </si>
  <si>
    <t xml:space="preserve">Número de Tanque - EB06</t>
  </si>
  <si>
    <t xml:space="preserve">Utilização - M3</t>
  </si>
  <si>
    <t xml:space="preserve">Disponibilidade - M3</t>
  </si>
  <si>
    <t xml:space="preserve">Vazão bombas - M3</t>
  </si>
  <si>
    <t xml:space="preserve">MATIPÓ </t>
  </si>
  <si>
    <t xml:space="preserve">Utilização - EB07</t>
  </si>
  <si>
    <t xml:space="preserve">Disponibilidade - EB07</t>
  </si>
  <si>
    <t xml:space="preserve">Vazão bombas - EB07</t>
  </si>
  <si>
    <t xml:space="preserve">Densidade Polpa - EB07</t>
  </si>
  <si>
    <t xml:space="preserve">UBU </t>
  </si>
  <si>
    <t xml:space="preserve">Horas de Polpa</t>
  </si>
  <si>
    <t xml:space="preserve">Recebido Polpa Ubu</t>
  </si>
  <si>
    <t xml:space="preserve">M3</t>
  </si>
  <si>
    <t xml:space="preserve">Recebido Ubu</t>
  </si>
  <si>
    <t xml:space="preserve">Estoque EB06</t>
  </si>
  <si>
    <t xml:space="preserve">Bombeamento Polpa</t>
  </si>
  <si>
    <t xml:space="preserve">Binário</t>
  </si>
  <si>
    <t xml:space="preserve">Capacidade EB06</t>
  </si>
  <si>
    <t xml:space="preserve">Polpa Ubu (65Hs)</t>
  </si>
  <si>
    <t xml:space="preserve">Polpa Ubu (65Hs) - AJUSTE</t>
  </si>
  <si>
    <t xml:space="preserve">Produção Ubu</t>
  </si>
  <si>
    <t xml:space="preserve">Estoque Polpa Ubu</t>
  </si>
  <si>
    <t xml:space="preserve">Volume para Pátio - Polpa</t>
  </si>
  <si>
    <t xml:space="preserve">Estoque Pátio - Polpa</t>
  </si>
  <si>
    <t xml:space="preserve">Retorno do Pátio - Polpa</t>
  </si>
  <si>
    <t xml:space="preserve">Bombeado</t>
  </si>
  <si>
    <t xml:space="preserve">USINA 4</t>
  </si>
  <si>
    <t xml:space="preserve">Campanha </t>
  </si>
  <si>
    <t xml:space="preserve">SE</t>
  </si>
  <si>
    <t xml:space="preserve">PPC</t>
  </si>
  <si>
    <t xml:space="preserve">- 325#</t>
  </si>
  <si>
    <t xml:space="preserve">Si02</t>
  </si>
  <si>
    <t xml:space="preserve">CaO</t>
  </si>
  <si>
    <t xml:space="preserve">pH</t>
  </si>
  <si>
    <t xml:space="preserve">Densid.</t>
  </si>
  <si>
    <t xml:space="preserve">H20</t>
  </si>
  <si>
    <t xml:space="preserve">UD</t>
  </si>
  <si>
    <t xml:space="preserve">DF</t>
  </si>
  <si>
    <t xml:space="preserve">Conv.</t>
  </si>
  <si>
    <t xml:space="preserve">Produção (tms) - Prep. 2 - Programado</t>
  </si>
  <si>
    <t xml:space="preserve">Produção sem incorporação</t>
  </si>
  <si>
    <t xml:space="preserve">PORTO</t>
  </si>
  <si>
    <t xml:space="preserve">D+14</t>
  </si>
  <si>
    <t xml:space="preserve">Demanda no dia - ETAn (Data)</t>
  </si>
  <si>
    <t xml:space="preserve">Demanda Restante - ETAn</t>
  </si>
  <si>
    <t xml:space="preserve">Atendimento por dia - ETAn (Data)</t>
  </si>
  <si>
    <t xml:space="preserve">Taxa de Carregamento Estimada</t>
  </si>
  <si>
    <t xml:space="preserve">Necessidade Líquida</t>
  </si>
  <si>
    <t xml:space="preserve">PÁTIO</t>
  </si>
  <si>
    <t xml:space="preserve">Estoque de produto</t>
  </si>
  <si>
    <t xml:space="preserve">NAVIOS</t>
  </si>
  <si>
    <t xml:space="preserve">DATA-PLANEJADA</t>
  </si>
  <si>
    <t xml:space="preserve">DATA-REAL</t>
  </si>
  <si>
    <t xml:space="preserve">VOLUME</t>
  </si>
  <si>
    <t xml:space="preserve">DATA DE ENTREGA</t>
  </si>
  <si>
    <t xml:space="preserve">DATA EM DIAS</t>
  </si>
  <si>
    <t xml:space="preserve">TAXA DE CONSUMO(H)</t>
  </si>
  <si>
    <t xml:space="preserve">EZDK</t>
  </si>
  <si>
    <t xml:space="preserve">ACINDAR</t>
  </si>
  <si>
    <t xml:space="preserve">ARCELOR TEXAS</t>
  </si>
  <si>
    <t xml:space="preserve">NUCOR</t>
  </si>
  <si>
    <t xml:space="preserve">NU-IRON</t>
  </si>
  <si>
    <t xml:space="preserve">SIDERCA</t>
  </si>
  <si>
    <t xml:space="preserve">CUSTOMER</t>
  </si>
  <si>
    <t xml:space="preserve">SHIPMENT#</t>
  </si>
  <si>
    <t xml:space="preserve">VESSEL</t>
  </si>
  <si>
    <t xml:space="preserve">LAYDAYS</t>
  </si>
  <si>
    <t xml:space="preserve">ETA</t>
  </si>
  <si>
    <t xml:space="preserve">BERTH</t>
  </si>
  <si>
    <t xml:space="preserve">Inico Carregamento</t>
  </si>
  <si>
    <t xml:space="preserve">Término Carregamento</t>
  </si>
  <si>
    <t xml:space="preserve">CARGO (DMT)</t>
  </si>
  <si>
    <t xml:space="preserve">Taxa de Carreg.</t>
  </si>
  <si>
    <t xml:space="preserve">Produto</t>
  </si>
  <si>
    <t xml:space="preserve">NIPPON STEEL</t>
  </si>
  <si>
    <t xml:space="preserve">MARAN MARINER</t>
  </si>
  <si>
    <t xml:space="preserve">01/03 - 10/03</t>
  </si>
  <si>
    <t xml:space="preserve">West</t>
  </si>
  <si>
    <t xml:space="preserve">PBF/HB</t>
  </si>
  <si>
    <t xml:space="preserve">ATMOSPHERE</t>
  </si>
  <si>
    <t xml:space="preserve">05/03 - 14/03</t>
  </si>
  <si>
    <t xml:space="preserve">East</t>
  </si>
  <si>
    <t xml:space="preserve">PDR/STD</t>
  </si>
  <si>
    <t xml:space="preserve">C FORCE</t>
  </si>
  <si>
    <t xml:space="preserve">COQUE</t>
  </si>
  <si>
    <t xml:space="preserve">OTHRYS</t>
  </si>
  <si>
    <t xml:space="preserve">AQS</t>
  </si>
  <si>
    <t xml:space="preserve">MV LAURA</t>
  </si>
  <si>
    <t xml:space="preserve">16/03 - 25/03</t>
  </si>
  <si>
    <t xml:space="preserve">JFE</t>
  </si>
  <si>
    <t xml:space="preserve">CAPE GREEN</t>
  </si>
  <si>
    <t xml:space="preserve">22/03 - 31/03</t>
  </si>
  <si>
    <t xml:space="preserve">CHINA STEEL</t>
  </si>
  <si>
    <t xml:space="preserve">EDUARD N</t>
  </si>
  <si>
    <t xml:space="preserve">25/03 - 05/04</t>
  </si>
  <si>
    <t xml:space="preserve">NORDIC OLYMPIC</t>
  </si>
  <si>
    <t xml:space="preserve">04/04 - 13/04</t>
  </si>
  <si>
    <t xml:space="preserve">ARCELOR GENT</t>
  </si>
  <si>
    <t xml:space="preserve">NISSAKI</t>
  </si>
  <si>
    <t xml:space="preserve">05/04 - 14/04</t>
  </si>
  <si>
    <t xml:space="preserve">PBF/MB45</t>
  </si>
  <si>
    <t xml:space="preserve">ANDROMEDA</t>
  </si>
  <si>
    <t xml:space="preserve">GASTONE</t>
  </si>
  <si>
    <t xml:space="preserve">01/04 - 10/04</t>
  </si>
  <si>
    <t xml:space="preserve">SAPHIRA</t>
  </si>
  <si>
    <t xml:space="preserve">11/04 - 20/04</t>
  </si>
  <si>
    <t xml:space="preserve">IKAN KERAPU</t>
  </si>
  <si>
    <t xml:space="preserve">THYSSENKRUPP</t>
  </si>
  <si>
    <t xml:space="preserve">GUO MAY</t>
  </si>
  <si>
    <t xml:space="preserve">10/04 - 19/04</t>
  </si>
  <si>
    <t xml:space="preserve">SIRIUS SKY</t>
  </si>
  <si>
    <t xml:space="preserve">21/04 - 30/04</t>
  </si>
  <si>
    <t xml:space="preserve">TERNIUM</t>
  </si>
  <si>
    <t xml:space="preserve">PORT KYOTO</t>
  </si>
  <si>
    <t xml:space="preserve">25/04 - 04/05</t>
  </si>
  <si>
    <t xml:space="preserve">GREEN ESTEEL</t>
  </si>
  <si>
    <t xml:space="preserve">COMANCHE</t>
  </si>
  <si>
    <t xml:space="preserve">01/05 - 10/05</t>
  </si>
  <si>
    <t xml:space="preserve">BABITONGA</t>
  </si>
  <si>
    <t xml:space="preserve">17/04 - 26/04</t>
  </si>
  <si>
    <t xml:space="preserve">SHANDONG DE TAI</t>
  </si>
  <si>
    <t xml:space="preserve">08/05 - 17/05</t>
  </si>
  <si>
    <t xml:space="preserve">CYMONA PRIDE</t>
  </si>
  <si>
    <t xml:space="preserve">10/05 - 19/05</t>
  </si>
  <si>
    <t xml:space="preserve">NAVIOS SKY</t>
  </si>
  <si>
    <t xml:space="preserve">04/05 - 13/05</t>
  </si>
  <si>
    <t xml:space="preserve">XING CHANG HAI</t>
  </si>
  <si>
    <t xml:space="preserve">16/05 - 25/05</t>
  </si>
  <si>
    <t xml:space="preserve">CASTILLO DE MALPICA</t>
  </si>
  <si>
    <t xml:space="preserve">CRIMSON EMPRESS</t>
  </si>
  <si>
    <t xml:space="preserve">20/05 - 29/05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</si>
</sst>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_-;\-* #,##0.00_-;_-* \-??_-;_-@_-"/>
    <numFmt numFmtId="166" formatCode="0%"/>
    <numFmt numFmtId="167" formatCode="_(* #,##0.00_);_(* \(#,##0.00\);_(* \-??_);_(@_)"/>
    <numFmt numFmtId="168" formatCode="0.00"/>
    <numFmt numFmtId="169" formatCode="0.000"/>
    <numFmt numFmtId="170" formatCode="#,##0_ ;\-#,##0\ "/>
    <numFmt numFmtId="171" formatCode="0"/>
    <numFmt numFmtId="172" formatCode="0.0%"/>
    <numFmt numFmtId="173" formatCode="0.00%"/>
    <numFmt numFmtId="174" formatCode="_-* #,##0_-;\-* #,##0_-;_-* \-??_-;_-@_-"/>
    <numFmt numFmtId="175" formatCode="#,##0.00"/>
    <numFmt numFmtId="176" formatCode="#,##0"/>
    <numFmt numFmtId="177" formatCode="General"/>
    <numFmt numFmtId="178" formatCode="_-* #,##0.0_-;\-* #,##0.0_-;_-* \-??_-;_-@_-"/>
    <numFmt numFmtId="179" formatCode="d/m/yyyy\ hh:mm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4"/>
      <name val="Calibri"/>
      <family val="2"/>
      <charset val="1"/>
    </font>
    <font>
      <sz val="12"/>
      <color rgb="FFFF0000"/>
      <name val="Calibri"/>
      <family val="2"/>
      <charset val="1"/>
    </font>
    <font>
      <sz val="9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Segoe UI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FFC000"/>
        <bgColor rgb="FFFFFF00"/>
      </patternFill>
    </fill>
    <fill>
      <patternFill patternType="solid">
        <fgColor rgb="FFBF9000"/>
        <bgColor rgb="FFED7D31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AFABAB"/>
        <bgColor rgb="FF969696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EDEDED"/>
        <bgColor rgb="FFE7E6E6"/>
      </patternFill>
    </fill>
    <fill>
      <patternFill patternType="solid">
        <fgColor rgb="FF1F497D"/>
        <bgColor rgb="FF305496"/>
      </patternFill>
    </fill>
    <fill>
      <patternFill patternType="solid">
        <fgColor rgb="FFFFFFFF"/>
        <bgColor rgb="FFEDEDED"/>
      </patternFill>
    </fill>
    <fill>
      <patternFill patternType="solid">
        <fgColor rgb="FF538DD5"/>
        <bgColor rgb="FF8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9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3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3" borderId="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9" fillId="1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3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3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8" fillId="5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4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5" fillId="4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4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10" fillId="10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5" fillId="1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1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4" fontId="5" fillId="6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10" borderId="8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5" fillId="4" borderId="8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9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5" fillId="1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5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5" fillId="1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5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5" fillId="3" borderId="8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5" fillId="3" borderId="8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5" fillId="4" borderId="8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1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4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4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3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90" wrapText="false" indent="0" shrinkToFit="false"/>
      <protection locked="true" hidden="false"/>
    </xf>
    <xf numFmtId="165" fontId="8" fillId="3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5" fillId="4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5" fillId="5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10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1" fontId="5" fillId="4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1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18" fillId="1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0" fillId="1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Percent" xfId="21"/>
    <cellStyle name="Vírgula 11" xfId="22"/>
  </cellStyles>
  <dxfs count="171"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FFFFFF"/>
      </font>
      <fill>
        <patternFill>
          <bgColor rgb="FFFFFF99"/>
        </patternFill>
      </fill>
    </dxf>
    <dxf>
      <font>
        <b val="1"/>
        <i val="0"/>
        <color rgb="FFFFFFFF"/>
      </font>
      <fill>
        <patternFill>
          <bgColor rgb="FF305496"/>
        </patternFill>
      </fill>
    </dxf>
    <dxf>
      <font>
        <b val="1"/>
        <i val="0"/>
        <color rgb="FFED7D31"/>
      </font>
    </dxf>
    <dxf>
      <font>
        <b val="1"/>
        <i val="0"/>
        <color rgb="FFFFFFFF"/>
      </font>
      <fill>
        <patternFill>
          <bgColor rgb="FFFFFF99"/>
        </patternFill>
      </fill>
    </dxf>
    <dxf>
      <font>
        <b val="1"/>
        <i val="0"/>
        <color rgb="FFFFFFFF"/>
      </font>
      <fill>
        <patternFill>
          <bgColor rgb="FF305496"/>
        </patternFill>
      </fill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FFFFFF"/>
      </font>
      <fill>
        <patternFill>
          <bgColor rgb="FFFFFF99"/>
        </patternFill>
      </fill>
    </dxf>
    <dxf>
      <font>
        <b val="1"/>
        <i val="0"/>
        <color rgb="FFFFFFFF"/>
      </font>
      <fill>
        <patternFill>
          <bgColor rgb="FF305496"/>
        </patternFill>
      </fill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FFFFFF"/>
      </font>
      <fill>
        <patternFill>
          <bgColor rgb="FFFFFF99"/>
        </patternFill>
      </fill>
    </dxf>
    <dxf>
      <font>
        <b val="1"/>
        <i val="0"/>
        <color rgb="FFFFFFFF"/>
      </font>
      <fill>
        <patternFill>
          <bgColor rgb="FF305496"/>
        </patternFill>
      </fill>
    </dxf>
    <dxf>
      <font>
        <b val="1"/>
        <i val="0"/>
        <color rgb="FFFFFFFF"/>
      </font>
      <fill>
        <patternFill>
          <bgColor rgb="FFFFFF99"/>
        </patternFill>
      </fill>
    </dxf>
    <dxf>
      <font>
        <b val="1"/>
        <i val="0"/>
        <color rgb="FFFFFFFF"/>
      </font>
      <fill>
        <patternFill>
          <bgColor rgb="FF305496"/>
        </patternFill>
      </fill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FFFFFF"/>
      </font>
      <fill>
        <patternFill>
          <bgColor rgb="FFFFFF99"/>
        </patternFill>
      </fill>
    </dxf>
    <dxf>
      <font>
        <b val="1"/>
        <i val="0"/>
        <color rgb="FFFFFFFF"/>
      </font>
      <fill>
        <patternFill>
          <bgColor rgb="FF305496"/>
        </patternFill>
      </fill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FFFFFF"/>
      </font>
      <fill>
        <patternFill>
          <bgColor rgb="FFFFFF99"/>
        </patternFill>
      </fill>
    </dxf>
    <dxf>
      <font>
        <b val="1"/>
        <i val="0"/>
        <color rgb="FFFFFFFF"/>
      </font>
      <fill>
        <patternFill>
          <bgColor rgb="FF305496"/>
        </patternFill>
      </fill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ont>
        <b val="1"/>
        <i val="0"/>
        <color rgb="FFED7D31"/>
      </font>
    </dxf>
    <dxf>
      <fill>
        <patternFill patternType="solid">
          <fgColor rgb="FFFFC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BF9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EDEDED"/>
      <rgbColor rgb="FFE7E6E6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538DD5"/>
      <rgbColor rgb="FF33CCCC"/>
      <rgbColor rgb="FF99CC00"/>
      <rgbColor rgb="FFFFC000"/>
      <rgbColor rgb="FFBF9000"/>
      <rgbColor rgb="FFED7D31"/>
      <rgbColor rgb="FF305496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G8" headerRowCount="1" totalsRowCount="0" totalsRowShown="0">
  <autoFilter ref="A1:G8"/>
  <tableColumns count="7">
    <tableColumn id="1" name="NAVIOS"/>
    <tableColumn id="2" name="DATA-PLANEJADA"/>
    <tableColumn id="3" name="DATA-REAL"/>
    <tableColumn id="4" name="VOLUME"/>
    <tableColumn id="5" name="DATA DE ENTREGA"/>
    <tableColumn id="6" name="DATA EM DIAS"/>
    <tableColumn id="7" name="TAXA DE CONSUMO(H)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50.4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1" t="s">
        <v>0</v>
      </c>
      <c r="C2" s="1"/>
    </row>
    <row r="3" customFormat="false" ht="15.75" hidden="false" customHeight="false" outlineLevel="0" collapsed="false">
      <c r="B3" s="2"/>
      <c r="C3" s="3" t="s">
        <v>1</v>
      </c>
    </row>
    <row r="4" customFormat="false" ht="15" hidden="false" customHeight="false" outlineLevel="0" collapsed="false">
      <c r="B4" s="4"/>
      <c r="C4" s="3" t="s">
        <v>2</v>
      </c>
    </row>
    <row r="5" customFormat="false" ht="15.75" hidden="false" customHeight="false" outlineLevel="0" collapsed="false">
      <c r="B5" s="5"/>
      <c r="C5" s="6" t="s">
        <v>3</v>
      </c>
    </row>
  </sheetData>
  <mergeCells count="1">
    <mergeCell ref="B2:C2"/>
  </mergeCells>
  <conditionalFormatting sqref="B3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2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K38" activeCellId="0" sqref="K3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7.28"/>
    <col collapsed="false" customWidth="true" hidden="false" outlineLevel="0" max="3" min="3" style="0" width="6.28"/>
    <col collapsed="false" customWidth="true" hidden="false" outlineLevel="0" max="4" min="4" style="0" width="9.28"/>
    <col collapsed="false" customWidth="true" hidden="false" outlineLevel="0" max="5" min="5" style="0" width="11.43"/>
    <col collapsed="false" customWidth="true" hidden="false" outlineLevel="0" max="7" min="6" style="0" width="9.28"/>
    <col collapsed="false" customWidth="true" hidden="false" outlineLevel="0" max="18" min="8" style="0" width="10.14"/>
  </cols>
  <sheetData>
    <row r="1" customFormat="false" ht="15.75" hidden="false" customHeight="false" outlineLevel="0" collapsed="false">
      <c r="A1" s="7"/>
      <c r="B1" s="7"/>
      <c r="C1" s="7"/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</row>
    <row r="2" customFormat="false" ht="15.75" hidden="false" customHeight="false" outlineLevel="0" collapsed="false">
      <c r="A2" s="9" t="s">
        <v>19</v>
      </c>
      <c r="B2" s="10" t="s">
        <v>20</v>
      </c>
      <c r="C2" s="11" t="s">
        <v>21</v>
      </c>
      <c r="D2" s="12"/>
      <c r="E2" s="12" t="s">
        <v>22</v>
      </c>
      <c r="F2" s="12" t="s">
        <v>22</v>
      </c>
      <c r="G2" s="12" t="s">
        <v>22</v>
      </c>
      <c r="H2" s="12" t="s">
        <v>22</v>
      </c>
      <c r="I2" s="12" t="s">
        <v>22</v>
      </c>
      <c r="J2" s="12" t="s">
        <v>22</v>
      </c>
      <c r="K2" s="12" t="s">
        <v>22</v>
      </c>
      <c r="L2" s="12" t="s">
        <v>22</v>
      </c>
      <c r="M2" s="12" t="s">
        <v>22</v>
      </c>
      <c r="N2" s="12" t="s">
        <v>22</v>
      </c>
      <c r="O2" s="12" t="s">
        <v>22</v>
      </c>
      <c r="P2" s="12" t="s">
        <v>22</v>
      </c>
      <c r="Q2" s="12" t="s">
        <v>22</v>
      </c>
      <c r="R2" s="12" t="s">
        <v>22</v>
      </c>
      <c r="S2" s="13" t="s">
        <v>23</v>
      </c>
      <c r="T2" s="13" t="s">
        <v>24</v>
      </c>
    </row>
    <row r="3" customFormat="false" ht="15.75" hidden="false" customHeight="false" outlineLevel="0" collapsed="false">
      <c r="A3" s="9"/>
      <c r="B3" s="14" t="s">
        <v>25</v>
      </c>
      <c r="C3" s="11" t="s">
        <v>21</v>
      </c>
      <c r="D3" s="15"/>
      <c r="E3" s="16" t="n">
        <v>2.6526966311359</v>
      </c>
      <c r="F3" s="16" t="n">
        <v>2.94467870280886</v>
      </c>
      <c r="G3" s="16" t="n">
        <v>2.89425474248923</v>
      </c>
      <c r="H3" s="16" t="n">
        <v>2.62983292670048</v>
      </c>
      <c r="I3" s="16" t="n">
        <v>2.94038718041555</v>
      </c>
      <c r="J3" s="16" t="n">
        <v>2.78997925193887</v>
      </c>
      <c r="K3" s="16" t="n">
        <v>3.08647462366676</v>
      </c>
      <c r="L3" s="16" t="n">
        <v>3.12878966428749</v>
      </c>
      <c r="M3" s="16" t="n">
        <v>2.9182196580413</v>
      </c>
      <c r="N3" s="16" t="n">
        <v>2.77505057340967</v>
      </c>
      <c r="O3" s="16" t="n">
        <v>3.1604234855596</v>
      </c>
      <c r="P3" s="16" t="n">
        <v>2.93353867043767</v>
      </c>
      <c r="Q3" s="16" t="n">
        <v>2.55739450635563</v>
      </c>
      <c r="R3" s="17" t="n">
        <v>2.44184624881107</v>
      </c>
      <c r="S3" s="18" t="n">
        <f aca="false">MIN(E3:R3)</f>
        <v>2.44184624881107</v>
      </c>
      <c r="T3" s="18" t="n">
        <f aca="false">MAX(E3:R3)</f>
        <v>3.1604234855596</v>
      </c>
    </row>
    <row r="4" customFormat="false" ht="15.75" hidden="false" customHeight="false" outlineLevel="0" collapsed="false">
      <c r="A4" s="9"/>
      <c r="B4" s="14" t="s">
        <v>26</v>
      </c>
      <c r="C4" s="11" t="s">
        <v>21</v>
      </c>
      <c r="D4" s="15"/>
      <c r="E4" s="16" t="n">
        <v>3.49177307855832</v>
      </c>
      <c r="F4" s="16" t="n">
        <v>3.67613519771795</v>
      </c>
      <c r="G4" s="16" t="n">
        <v>3.61462862967404</v>
      </c>
      <c r="H4" s="16" t="n">
        <v>3.19838063590909</v>
      </c>
      <c r="I4" s="16" t="n">
        <v>3.55574331974332</v>
      </c>
      <c r="J4" s="16" t="n">
        <v>3.47391697739909</v>
      </c>
      <c r="K4" s="16" t="n">
        <v>3.60598354389826</v>
      </c>
      <c r="L4" s="16" t="n">
        <v>3.78233151175356</v>
      </c>
      <c r="M4" s="16" t="n">
        <v>3.51320080440449</v>
      </c>
      <c r="N4" s="16" t="n">
        <v>3.34378206158183</v>
      </c>
      <c r="O4" s="16" t="n">
        <v>3.92060895763989</v>
      </c>
      <c r="P4" s="16" t="n">
        <v>3.71209616386395</v>
      </c>
      <c r="Q4" s="16" t="n">
        <v>3.28865751225442</v>
      </c>
      <c r="R4" s="17" t="n">
        <v>3.14663580680397</v>
      </c>
      <c r="S4" s="18" t="n">
        <f aca="false">MIN(E4:R4)</f>
        <v>3.14663580680397</v>
      </c>
      <c r="T4" s="18" t="n">
        <f aca="false">MAX(E4:R4)</f>
        <v>3.92060895763989</v>
      </c>
    </row>
    <row r="5" customFormat="false" ht="15.75" hidden="false" customHeight="false" outlineLevel="0" collapsed="false">
      <c r="A5" s="9"/>
      <c r="B5" s="14" t="s">
        <v>27</v>
      </c>
      <c r="C5" s="11" t="s">
        <v>21</v>
      </c>
      <c r="D5" s="19"/>
      <c r="E5" s="20" t="n">
        <v>0.0606465722425253</v>
      </c>
      <c r="F5" s="20" t="n">
        <v>0.0619178228148605</v>
      </c>
      <c r="G5" s="20" t="n">
        <v>0.0591049666673708</v>
      </c>
      <c r="H5" s="20" t="n">
        <v>0.0554918927513911</v>
      </c>
      <c r="I5" s="20" t="n">
        <v>0.0610432620711001</v>
      </c>
      <c r="J5" s="20" t="n">
        <v>0.05995570314518</v>
      </c>
      <c r="K5" s="20" t="n">
        <v>0.0704593416782496</v>
      </c>
      <c r="L5" s="20" t="n">
        <v>0.0636249708116593</v>
      </c>
      <c r="M5" s="20" t="n">
        <v>0.0644508031395187</v>
      </c>
      <c r="N5" s="20" t="n">
        <v>0.061830848228428</v>
      </c>
      <c r="O5" s="20" t="n">
        <v>0.0632915953192989</v>
      </c>
      <c r="P5" s="20" t="n">
        <v>0.0587641933779737</v>
      </c>
      <c r="Q5" s="20" t="n">
        <v>0.0512708510392887</v>
      </c>
      <c r="R5" s="21" t="n">
        <v>0.0508191116206472</v>
      </c>
      <c r="S5" s="18" t="n">
        <f aca="false">MIN(E5:R5)</f>
        <v>0.0508191116206472</v>
      </c>
      <c r="T5" s="18" t="n">
        <f aca="false">MAX(E5:R5)</f>
        <v>0.0704593416782496</v>
      </c>
    </row>
    <row r="6" customFormat="false" ht="15.75" hidden="false" customHeight="false" outlineLevel="0" collapsed="false">
      <c r="A6" s="9"/>
      <c r="B6" s="14" t="s">
        <v>28</v>
      </c>
      <c r="C6" s="11" t="s">
        <v>21</v>
      </c>
      <c r="D6" s="15"/>
      <c r="E6" s="16" t="n">
        <v>0.646975379403562</v>
      </c>
      <c r="F6" s="16" t="n">
        <v>0.635531471219373</v>
      </c>
      <c r="G6" s="16" t="n">
        <v>0.589151325095928</v>
      </c>
      <c r="H6" s="16" t="n">
        <v>0.512500943155987</v>
      </c>
      <c r="I6" s="16" t="n">
        <v>0.545765284413988</v>
      </c>
      <c r="J6" s="16" t="n">
        <v>0.426517220022807</v>
      </c>
      <c r="K6" s="16" t="n">
        <v>0.325946381471136</v>
      </c>
      <c r="L6" s="16" t="n">
        <v>0.612957608454089</v>
      </c>
      <c r="M6" s="16" t="n">
        <v>0.542146374042942</v>
      </c>
      <c r="N6" s="16" t="n">
        <v>0.55600406530855</v>
      </c>
      <c r="O6" s="16" t="n">
        <v>0.66428929780113</v>
      </c>
      <c r="P6" s="16" t="n">
        <v>0.64059712150928</v>
      </c>
      <c r="Q6" s="16" t="n">
        <v>0.59375907797651</v>
      </c>
      <c r="R6" s="17" t="n">
        <v>0.579725726496292</v>
      </c>
      <c r="S6" s="18" t="n">
        <f aca="false">MIN(E6:R6)</f>
        <v>0.325946381471136</v>
      </c>
      <c r="T6" s="18" t="n">
        <f aca="false">MAX(E6:R6)</f>
        <v>0.66428929780113</v>
      </c>
    </row>
    <row r="7" customFormat="false" ht="15.75" hidden="false" customHeight="false" outlineLevel="0" collapsed="false">
      <c r="A7" s="9"/>
      <c r="B7" s="14" t="s">
        <v>29</v>
      </c>
      <c r="C7" s="11" t="s">
        <v>21</v>
      </c>
      <c r="D7" s="15"/>
      <c r="E7" s="16" t="n">
        <v>0.519555567996455</v>
      </c>
      <c r="F7" s="16" t="n">
        <v>0.449041262166478</v>
      </c>
      <c r="G7" s="16" t="n">
        <v>0.410887880834408</v>
      </c>
      <c r="H7" s="16" t="n">
        <v>0.37541690541935</v>
      </c>
      <c r="I7" s="16" t="n">
        <v>0.398759041020157</v>
      </c>
      <c r="J7" s="16" t="n">
        <v>0.342638273157567</v>
      </c>
      <c r="K7" s="16" t="n">
        <v>0.256269417411907</v>
      </c>
      <c r="L7" s="16" t="n">
        <v>0.434278644645352</v>
      </c>
      <c r="M7" s="16" t="n">
        <v>0.371182959266481</v>
      </c>
      <c r="N7" s="16" t="n">
        <v>0.38149043821836</v>
      </c>
      <c r="O7" s="16" t="n">
        <v>0.418442344670479</v>
      </c>
      <c r="P7" s="16" t="n">
        <v>0.426891401677409</v>
      </c>
      <c r="Q7" s="16" t="n">
        <v>0.430854261330626</v>
      </c>
      <c r="R7" s="17" t="n">
        <v>0.430381459679793</v>
      </c>
      <c r="S7" s="18" t="n">
        <f aca="false">MIN(E7:R7)</f>
        <v>0.256269417411907</v>
      </c>
      <c r="T7" s="18" t="n">
        <f aca="false">MAX(E7:R7)</f>
        <v>0.519555567996455</v>
      </c>
    </row>
    <row r="8" customFormat="false" ht="15.75" hidden="false" customHeight="false" outlineLevel="0" collapsed="false">
      <c r="A8" s="9"/>
      <c r="B8" s="14" t="s">
        <v>30</v>
      </c>
      <c r="C8" s="11" t="s">
        <v>21</v>
      </c>
      <c r="D8" s="15"/>
      <c r="E8" s="16" t="n">
        <v>33.6042304994268</v>
      </c>
      <c r="F8" s="16" t="n">
        <v>21.6666761955118</v>
      </c>
      <c r="G8" s="16" t="n">
        <v>19.4256589476496</v>
      </c>
      <c r="H8" s="16" t="n">
        <v>26.8186889128663</v>
      </c>
      <c r="I8" s="16" t="n">
        <v>25.2286655694052</v>
      </c>
      <c r="J8" s="16" t="n">
        <v>20.7656212746145</v>
      </c>
      <c r="K8" s="16" t="n">
        <v>12.8207114104269</v>
      </c>
      <c r="L8" s="16" t="n">
        <v>23.1194262749225</v>
      </c>
      <c r="M8" s="16" t="n">
        <v>23.4781416383475</v>
      </c>
      <c r="N8" s="16" t="n">
        <v>26.0523856169522</v>
      </c>
      <c r="O8" s="16" t="n">
        <v>16.5175542338833</v>
      </c>
      <c r="P8" s="16" t="n">
        <v>18.33977154998</v>
      </c>
      <c r="Q8" s="16" t="n">
        <v>21.7459414241452</v>
      </c>
      <c r="R8" s="17" t="n">
        <v>23.9759337949606</v>
      </c>
      <c r="S8" s="18" t="n">
        <f aca="false">MIN(E8:R8)</f>
        <v>12.8207114104269</v>
      </c>
      <c r="T8" s="18" t="n">
        <f aca="false">MAX(E8:R8)</f>
        <v>33.6042304994268</v>
      </c>
    </row>
    <row r="9" customFormat="false" ht="18.75" hidden="false" customHeight="false" outlineLevel="0" collapsed="false">
      <c r="A9" s="9"/>
      <c r="B9" s="14" t="s">
        <v>31</v>
      </c>
      <c r="C9" s="11" t="s">
        <v>21</v>
      </c>
      <c r="D9" s="22"/>
      <c r="E9" s="16" t="n">
        <v>42.9258888394614</v>
      </c>
      <c r="F9" s="16" t="n">
        <v>43.7625934640401</v>
      </c>
      <c r="G9" s="16" t="n">
        <v>43.5401973634462</v>
      </c>
      <c r="H9" s="16" t="n">
        <v>43.7521697912254</v>
      </c>
      <c r="I9" s="16" t="n">
        <v>43.6402462138677</v>
      </c>
      <c r="J9" s="16" t="n">
        <v>41.6062818684101</v>
      </c>
      <c r="K9" s="16" t="n">
        <v>43.9715253290069</v>
      </c>
      <c r="L9" s="16" t="n">
        <v>43.666691970925</v>
      </c>
      <c r="M9" s="16" t="n">
        <v>43.7136168813684</v>
      </c>
      <c r="N9" s="16" t="n">
        <v>44.4387423252779</v>
      </c>
      <c r="O9" s="16" t="n">
        <v>43.8654243306873</v>
      </c>
      <c r="P9" s="16" t="n">
        <v>43.1847294540146</v>
      </c>
      <c r="Q9" s="16" t="n">
        <v>42.4684009770305</v>
      </c>
      <c r="R9" s="17" t="n">
        <v>42.6258794619286</v>
      </c>
      <c r="S9" s="18" t="n">
        <f aca="false">MIN(E9:R9)</f>
        <v>41.6062818684101</v>
      </c>
      <c r="T9" s="18" t="n">
        <f aca="false">MAX(E9:R9)</f>
        <v>44.4387423252779</v>
      </c>
    </row>
    <row r="10" customFormat="false" ht="15.75" hidden="false" customHeight="false" outlineLevel="0" collapsed="false">
      <c r="A10" s="9"/>
      <c r="B10" s="14" t="s">
        <v>32</v>
      </c>
      <c r="C10" s="11" t="s">
        <v>21</v>
      </c>
      <c r="D10" s="23"/>
      <c r="E10" s="24" t="n">
        <f aca="false">-0.6526*E8+27.779+E8</f>
        <v>39.4531096755009</v>
      </c>
      <c r="F10" s="24" t="n">
        <f aca="false">-0.6526*F8+27.779+F8</f>
        <v>35.3060033103208</v>
      </c>
      <c r="G10" s="24" t="n">
        <f aca="false">-0.6526*G8+27.779+G8</f>
        <v>34.5274739184135</v>
      </c>
      <c r="H10" s="24" t="n">
        <f aca="false">-0.6526*H8+27.779+H8</f>
        <v>37.0958125283297</v>
      </c>
      <c r="I10" s="24" t="n">
        <f aca="false">-0.6526*I8+27.779+I8</f>
        <v>36.5434384188114</v>
      </c>
      <c r="J10" s="24" t="n">
        <f aca="false">-0.6526*J8+27.779+J8</f>
        <v>34.9929768308011</v>
      </c>
      <c r="K10" s="24" t="n">
        <f aca="false">-0.6526*K8+27.779+K8</f>
        <v>32.2329151439823</v>
      </c>
      <c r="L10" s="24" t="n">
        <f aca="false">-0.6526*L8+27.779+L8</f>
        <v>35.8106886879081</v>
      </c>
      <c r="M10" s="24" t="n">
        <f aca="false">-0.6526*M8+27.779+M8</f>
        <v>35.9353064051619</v>
      </c>
      <c r="N10" s="24" t="n">
        <f aca="false">-0.6526*N8+27.779+N8</f>
        <v>36.8295987633292</v>
      </c>
      <c r="O10" s="24" t="n">
        <f aca="false">-0.6526*O8+27.779+O8</f>
        <v>33.517198340851</v>
      </c>
      <c r="P10" s="24" t="n">
        <f aca="false">-0.6526*P8+27.779+P8</f>
        <v>34.150236636463</v>
      </c>
      <c r="Q10" s="24" t="n">
        <f aca="false">-0.6526*Q8+27.779+Q8</f>
        <v>35.333540050748</v>
      </c>
      <c r="R10" s="25" t="n">
        <f aca="false">-0.6526*R8+27.779+R8</f>
        <v>36.1082394003693</v>
      </c>
      <c r="S10" s="18" t="n">
        <f aca="false">MIN(E10:R10)</f>
        <v>32.2329151439823</v>
      </c>
      <c r="T10" s="18" t="n">
        <f aca="false">MAX(E10:R10)</f>
        <v>39.4531096755009</v>
      </c>
    </row>
    <row r="11" customFormat="false" ht="18.75" hidden="false" customHeight="false" outlineLevel="0" collapsed="false">
      <c r="A11" s="9"/>
      <c r="B11" s="26" t="s">
        <v>33</v>
      </c>
      <c r="C11" s="11" t="s">
        <v>21</v>
      </c>
      <c r="D11" s="27"/>
      <c r="E11" s="28" t="n">
        <f aca="false">IF(E2="RNS",(-10.72+(1.6346*E9)-(3.815*E6)-(0.0984*E10)),IF(E2="RLS",(-13.18+(1.614*E9)-(3.92*E6)-(0.0187*E10)),0))</f>
        <v>53.0962608324897</v>
      </c>
      <c r="F11" s="28" t="n">
        <f aca="false">IF(F2="RNS",(-10.72+(1.6346*F9)-(3.815*F6)-(0.0984*F10)),IF(F2="RLS",(-13.18+(1.614*F9)-(3.92*F6)-(0.0187*F10)),0))</f>
        <v>54.9156719878824</v>
      </c>
      <c r="G11" s="28" t="n">
        <f aca="false">IF(G2="RNS",(-10.72+(1.6346*G9)-(3.815*G6)-(0.0984*G10)),IF(G2="RLS",(-13.18+(1.614*G9)-(3.92*G6)-(0.0187*G10)),0))</f>
        <v>54.8056908714764</v>
      </c>
      <c r="H11" s="28" t="n">
        <f aca="false">IF(H2="RNS",(-10.72+(1.6346*H9)-(3.815*H6)-(0.0984*H10)),IF(H2="RLS",(-13.18+(1.614*H9)-(3.92*H6)-(0.0187*H10)),0))</f>
        <v>55.1918776898093</v>
      </c>
      <c r="I11" s="28" t="n">
        <f aca="false">IF(I2="RNS",(-10.72+(1.6346*I9)-(3.815*I6)-(0.0984*I10)),IF(I2="RLS",(-13.18+(1.614*I9)-(3.92*I6)-(0.0187*I10)),0))</f>
        <v>54.9363775607378</v>
      </c>
      <c r="J11" s="28" t="n">
        <f aca="false">IF(J2="RNS",(-10.72+(1.6346*J9)-(3.815*J6)-(0.0984*J10)),IF(J2="RLS",(-13.18+(1.614*J9)-(3.92*J6)-(0.0187*J10)),0))</f>
        <v>52.2191562275654</v>
      </c>
      <c r="K11" s="28" t="n">
        <f aca="false">IF(K2="RNS",(-10.72+(1.6346*K9)-(3.815*K6)-(0.0984*K10)),IF(K2="RLS",(-13.18+(1.614*K9)-(3.92*K6)-(0.0187*K10)),0))</f>
        <v>56.7406510073144</v>
      </c>
      <c r="L11" s="28" t="n">
        <f aca="false">IF(L2="RNS",(-10.72+(1.6346*L9)-(3.815*L6)-(0.0984*L10)),IF(L2="RLS",(-13.18+(1.614*L9)-(3.92*L6)-(0.0187*L10)),0))</f>
        <v>54.7953696525316</v>
      </c>
      <c r="M11" s="28" t="n">
        <f aca="false">IF(M2="RNS",(-10.72+(1.6346*M9)-(3.815*M6)-(0.0984*M10)),IF(M2="RLS",(-13.18+(1.614*M9)-(3.92*M6)-(0.0187*M10)),0))</f>
        <v>55.129955587043</v>
      </c>
      <c r="N11" s="28" t="n">
        <f aca="false">IF(N2="RNS",(-10.72+(1.6346*N9)-(3.815*N6)-(0.0984*N10)),IF(N2="RLS",(-13.18+(1.614*N9)-(3.92*N6)-(0.0187*N10)),0))</f>
        <v>56.1743801774355</v>
      </c>
      <c r="O11" s="28" t="n">
        <f aca="false">IF(O2="RNS",(-10.72+(1.6346*O9)-(3.815*O6)-(0.0984*O10)),IF(O2="RLS",(-13.18+(1.614*O9)-(3.92*O6)-(0.0187*O10)),0))</f>
        <v>55.1500666230904</v>
      </c>
      <c r="P11" s="28" t="n">
        <f aca="false">IF(P2="RNS",(-10.72+(1.6346*P9)-(3.815*P6)-(0.0984*P10)),IF(P2="RLS",(-13.18+(1.614*P9)-(3.92*P6)-(0.0187*P10)),0))</f>
        <v>54.0654974619464</v>
      </c>
      <c r="Q11" s="28" t="n">
        <f aca="false">IF(Q2="RNS",(-10.72+(1.6346*Q9)-(3.815*Q6)-(0.0984*Q10)),IF(Q2="RLS",(-13.18+(1.614*Q9)-(3.92*Q6)-(0.0187*Q10)),0))</f>
        <v>52.95683701358</v>
      </c>
      <c r="R11" s="29" t="n">
        <f aca="false">IF(R2="RNS",(-10.72+(1.6346*R9)-(3.815*R6)-(0.0984*R10)),IF(R2="RLS",(-13.18+(1.614*R9)-(3.92*R6)-(0.0187*R10)),0))</f>
        <v>53.1915581648888</v>
      </c>
      <c r="S11" s="30"/>
      <c r="T11" s="30"/>
    </row>
    <row r="12" customFormat="false" ht="15.75" hidden="false" customHeight="false" outlineLevel="0" collapsed="false">
      <c r="A12" s="9"/>
      <c r="B12" s="31"/>
      <c r="C12" s="31"/>
    </row>
    <row r="13" customFormat="false" ht="15.75" hidden="false" customHeight="false" outlineLevel="0" collapsed="false">
      <c r="A13" s="9"/>
      <c r="B13" s="32" t="s">
        <v>34</v>
      </c>
      <c r="C13" s="11" t="s">
        <v>35</v>
      </c>
      <c r="D13" s="15"/>
      <c r="E13" s="33" t="n">
        <v>2500</v>
      </c>
      <c r="F13" s="33" t="n">
        <v>2500</v>
      </c>
      <c r="G13" s="33" t="n">
        <v>2500</v>
      </c>
      <c r="H13" s="33" t="n">
        <v>2500</v>
      </c>
      <c r="I13" s="33" t="n">
        <v>2500</v>
      </c>
      <c r="J13" s="33" t="n">
        <v>2500</v>
      </c>
      <c r="K13" s="33" t="n">
        <v>2500</v>
      </c>
      <c r="L13" s="33" t="n">
        <v>2500</v>
      </c>
      <c r="M13" s="33" t="n">
        <v>2500</v>
      </c>
      <c r="N13" s="33" t="n">
        <v>2500</v>
      </c>
      <c r="O13" s="33" t="n">
        <v>2500</v>
      </c>
      <c r="P13" s="33" t="n">
        <v>2500</v>
      </c>
      <c r="Q13" s="33" t="n">
        <v>2500</v>
      </c>
      <c r="R13" s="33" t="n">
        <v>2500</v>
      </c>
    </row>
    <row r="14" customFormat="false" ht="15.75" hidden="false" customHeight="false" outlineLevel="0" collapsed="false">
      <c r="A14" s="9"/>
      <c r="B14" s="14" t="s">
        <v>36</v>
      </c>
      <c r="C14" s="11" t="s">
        <v>37</v>
      </c>
      <c r="D14" s="15"/>
      <c r="E14" s="34" t="n">
        <v>0.073</v>
      </c>
      <c r="F14" s="34" t="n">
        <v>0.073</v>
      </c>
      <c r="G14" s="34" t="n">
        <v>0.073</v>
      </c>
      <c r="H14" s="34" t="n">
        <v>0.07</v>
      </c>
      <c r="I14" s="34" t="n">
        <v>0.07</v>
      </c>
      <c r="J14" s="34" t="n">
        <v>0.07</v>
      </c>
      <c r="K14" s="34" t="n">
        <v>0.07</v>
      </c>
      <c r="L14" s="34" t="n">
        <v>0.073</v>
      </c>
      <c r="M14" s="34" t="n">
        <v>0.073</v>
      </c>
      <c r="N14" s="34" t="n">
        <v>0.073</v>
      </c>
      <c r="O14" s="34" t="n">
        <v>0.07</v>
      </c>
      <c r="P14" s="34" t="n">
        <v>0.07</v>
      </c>
      <c r="Q14" s="34" t="n">
        <v>0.07</v>
      </c>
      <c r="R14" s="34" t="n">
        <v>0.07</v>
      </c>
      <c r="S14" s="18" t="n">
        <f aca="false">MIN(E14:R14)</f>
        <v>0.07</v>
      </c>
      <c r="T14" s="18" t="n">
        <f aca="false">MAX(E14:R14)</f>
        <v>0.073</v>
      </c>
    </row>
    <row r="15" customFormat="false" ht="15.75" hidden="false" customHeight="false" outlineLevel="0" collapsed="false">
      <c r="A15" s="9"/>
      <c r="B15" s="14" t="s">
        <v>38</v>
      </c>
      <c r="C15" s="11" t="s">
        <v>21</v>
      </c>
      <c r="D15" s="15"/>
      <c r="E15" s="35" t="n">
        <v>0.3</v>
      </c>
      <c r="F15" s="35" t="n">
        <v>0.3</v>
      </c>
      <c r="G15" s="35" t="n">
        <v>0.3</v>
      </c>
      <c r="H15" s="35" t="n">
        <v>0.3</v>
      </c>
      <c r="I15" s="35" t="n">
        <v>0.3</v>
      </c>
      <c r="J15" s="35" t="n">
        <v>0.3</v>
      </c>
      <c r="K15" s="35" t="n">
        <v>0.3</v>
      </c>
      <c r="L15" s="35" t="n">
        <v>0.3</v>
      </c>
      <c r="M15" s="35" t="n">
        <v>0.3</v>
      </c>
      <c r="N15" s="35" t="n">
        <v>0.3</v>
      </c>
      <c r="O15" s="35" t="n">
        <v>0.3</v>
      </c>
      <c r="P15" s="35" t="n">
        <v>0.3</v>
      </c>
      <c r="Q15" s="35" t="n">
        <v>0.3</v>
      </c>
      <c r="R15" s="35" t="n">
        <v>0.3</v>
      </c>
      <c r="S15" s="18" t="n">
        <f aca="false">MIN(E15:R15)</f>
        <v>0.3</v>
      </c>
      <c r="T15" s="18" t="n">
        <f aca="false">MAX(E15:R15)</f>
        <v>0.3</v>
      </c>
    </row>
    <row r="16" customFormat="false" ht="15.65" hidden="false" customHeight="false" outlineLevel="0" collapsed="false">
      <c r="A16" s="9"/>
      <c r="B16" s="32" t="s">
        <v>39</v>
      </c>
      <c r="C16" s="11" t="s">
        <v>37</v>
      </c>
      <c r="D16" s="15"/>
      <c r="E16" s="36" t="n">
        <v>0.672</v>
      </c>
      <c r="F16" s="36" t="n">
        <v>0.672</v>
      </c>
      <c r="G16" s="36" t="n">
        <v>0.672</v>
      </c>
      <c r="H16" s="36" t="n">
        <v>0.672</v>
      </c>
      <c r="I16" s="36" t="n">
        <v>0.672</v>
      </c>
      <c r="J16" s="36" t="n">
        <v>0.672</v>
      </c>
      <c r="K16" s="36" t="n">
        <v>0.672</v>
      </c>
      <c r="L16" s="36" t="n">
        <v>0.672</v>
      </c>
      <c r="M16" s="36" t="n">
        <v>0.672</v>
      </c>
      <c r="N16" s="36" t="n">
        <v>0.672</v>
      </c>
      <c r="O16" s="36" t="n">
        <v>0.672</v>
      </c>
      <c r="P16" s="36" t="n">
        <v>0.672</v>
      </c>
      <c r="Q16" s="36" t="n">
        <v>0.672</v>
      </c>
      <c r="R16" s="36" t="n">
        <v>0.672</v>
      </c>
      <c r="S16" s="18"/>
      <c r="T16" s="18"/>
    </row>
    <row r="17" customFormat="false" ht="15.75" hidden="false" customHeight="false" outlineLevel="0" collapsed="false">
      <c r="A17" s="9"/>
      <c r="B17" s="14" t="s">
        <v>40</v>
      </c>
      <c r="C17" s="11" t="s">
        <v>37</v>
      </c>
      <c r="D17" s="15"/>
      <c r="E17" s="34" t="n">
        <v>0.975</v>
      </c>
      <c r="F17" s="34" t="n">
        <v>0.975</v>
      </c>
      <c r="G17" s="34" t="n">
        <v>0.975</v>
      </c>
      <c r="H17" s="34" t="n">
        <v>0.975</v>
      </c>
      <c r="I17" s="34" t="n">
        <v>0.975</v>
      </c>
      <c r="J17" s="34" t="n">
        <v>0.975</v>
      </c>
      <c r="K17" s="34" t="n">
        <v>0.6459</v>
      </c>
      <c r="L17" s="34" t="n">
        <v>0.975</v>
      </c>
      <c r="M17" s="34" t="n">
        <v>0.975</v>
      </c>
      <c r="N17" s="34" t="n">
        <v>0.975</v>
      </c>
      <c r="O17" s="34" t="n">
        <v>0.975</v>
      </c>
      <c r="P17" s="34" t="n">
        <v>0.975</v>
      </c>
      <c r="Q17" s="34" t="n">
        <v>0.975</v>
      </c>
      <c r="R17" s="34" t="n">
        <v>0.975</v>
      </c>
      <c r="S17" s="18" t="n">
        <f aca="false">MIN(E17:R17)</f>
        <v>0.6459</v>
      </c>
      <c r="T17" s="18" t="n">
        <f aca="false">MAX(E17:R17)</f>
        <v>0.975</v>
      </c>
    </row>
    <row r="18" customFormat="false" ht="15.65" hidden="false" customHeight="false" outlineLevel="0" collapsed="false">
      <c r="A18" s="9"/>
      <c r="B18" s="32" t="s">
        <v>41</v>
      </c>
      <c r="C18" s="11" t="s">
        <v>37</v>
      </c>
      <c r="D18" s="15"/>
      <c r="E18" s="36" t="n">
        <v>0.97</v>
      </c>
      <c r="F18" s="36" t="n">
        <v>0.97</v>
      </c>
      <c r="G18" s="36" t="n">
        <v>0.97</v>
      </c>
      <c r="H18" s="36" t="n">
        <v>0.97</v>
      </c>
      <c r="I18" s="36" t="n">
        <v>0.97</v>
      </c>
      <c r="J18" s="36" t="n">
        <v>0.97</v>
      </c>
      <c r="K18" s="36" t="n">
        <v>0.97</v>
      </c>
      <c r="L18" s="36" t="n">
        <v>0.97</v>
      </c>
      <c r="M18" s="36" t="n">
        <v>0.97</v>
      </c>
      <c r="N18" s="36" t="n">
        <v>0.97</v>
      </c>
      <c r="O18" s="36" t="n">
        <v>0.97</v>
      </c>
      <c r="P18" s="36" t="n">
        <v>0.97</v>
      </c>
      <c r="Q18" s="36" t="n">
        <v>0.97</v>
      </c>
      <c r="R18" s="36" t="n">
        <v>0.97</v>
      </c>
      <c r="S18" s="18"/>
      <c r="T18" s="18"/>
    </row>
    <row r="19" customFormat="false" ht="15.75" hidden="false" customHeight="false" outlineLevel="0" collapsed="false">
      <c r="A19" s="9"/>
      <c r="B19" s="26" t="s">
        <v>42</v>
      </c>
      <c r="C19" s="11" t="s">
        <v>37</v>
      </c>
      <c r="D19" s="15"/>
      <c r="E19" s="37" t="n">
        <f aca="false">E17*E18</f>
        <v>0.94575</v>
      </c>
      <c r="F19" s="37" t="n">
        <f aca="false">F17*F18</f>
        <v>0.94575</v>
      </c>
      <c r="G19" s="37" t="n">
        <f aca="false">G17*G18</f>
        <v>0.94575</v>
      </c>
      <c r="H19" s="37" t="n">
        <f aca="false">H17*H18</f>
        <v>0.94575</v>
      </c>
      <c r="I19" s="37" t="n">
        <f aca="false">I17*I18</f>
        <v>0.94575</v>
      </c>
      <c r="J19" s="37" t="n">
        <f aca="false">J17*J18</f>
        <v>0.94575</v>
      </c>
      <c r="K19" s="37" t="n">
        <f aca="false">K17*K18</f>
        <v>0.626523</v>
      </c>
      <c r="L19" s="37" t="n">
        <f aca="false">L17*L18</f>
        <v>0.94575</v>
      </c>
      <c r="M19" s="37" t="n">
        <f aca="false">M17*M18</f>
        <v>0.94575</v>
      </c>
      <c r="N19" s="37" t="n">
        <f aca="false">N17*N18</f>
        <v>0.94575</v>
      </c>
      <c r="O19" s="37" t="n">
        <f aca="false">O17*O18</f>
        <v>0.94575</v>
      </c>
      <c r="P19" s="37" t="n">
        <f aca="false">P17*P18</f>
        <v>0.94575</v>
      </c>
      <c r="Q19" s="37" t="n">
        <f aca="false">Q17*Q18</f>
        <v>0.94575</v>
      </c>
      <c r="R19" s="37" t="n">
        <f aca="false">R17*R18</f>
        <v>0.94575</v>
      </c>
    </row>
    <row r="20" customFormat="false" ht="15.75" hidden="false" customHeight="false" outlineLevel="0" collapsed="false">
      <c r="A20" s="9"/>
      <c r="B20" s="31"/>
      <c r="C20" s="31"/>
    </row>
    <row r="21" customFormat="false" ht="15.75" hidden="false" customHeight="false" outlineLevel="0" collapsed="false">
      <c r="A21" s="9"/>
      <c r="B21" s="26" t="s">
        <v>43</v>
      </c>
      <c r="C21" s="11" t="s">
        <v>44</v>
      </c>
      <c r="D21" s="15"/>
      <c r="E21" s="38" t="n">
        <f aca="false">24*E13*E17*E18</f>
        <v>56745</v>
      </c>
      <c r="F21" s="38" t="n">
        <f aca="false">24*F13*F17*F18</f>
        <v>56745</v>
      </c>
      <c r="G21" s="38" t="n">
        <f aca="false">24*G13*G17*G18</f>
        <v>56745</v>
      </c>
      <c r="H21" s="38" t="n">
        <f aca="false">24*H13*H17*H18</f>
        <v>56745</v>
      </c>
      <c r="I21" s="38" t="n">
        <f aca="false">24*I13*I17*I18</f>
        <v>56745</v>
      </c>
      <c r="J21" s="38" t="n">
        <f aca="false">24*J13*J17*J18</f>
        <v>56745</v>
      </c>
      <c r="K21" s="38" t="n">
        <f aca="false">24*K13*K17*K18</f>
        <v>37591.38</v>
      </c>
      <c r="L21" s="38" t="n">
        <f aca="false">24*L13*L17*L18</f>
        <v>56745</v>
      </c>
      <c r="M21" s="38" t="n">
        <f aca="false">24*M13*M17*M18</f>
        <v>56745</v>
      </c>
      <c r="N21" s="38" t="n">
        <f aca="false">24*N13*N17*N18</f>
        <v>56745</v>
      </c>
      <c r="O21" s="38" t="n">
        <f aca="false">24*O13*O17*O18</f>
        <v>56745</v>
      </c>
      <c r="P21" s="38" t="n">
        <f aca="false">24*P13*P17*P18</f>
        <v>56745</v>
      </c>
      <c r="Q21" s="38" t="n">
        <f aca="false">24*Q13*Q17*Q18</f>
        <v>56745</v>
      </c>
      <c r="R21" s="38" t="n">
        <f aca="false">24*R13*R17*R18</f>
        <v>56745</v>
      </c>
    </row>
    <row r="22" customFormat="false" ht="15.75" hidden="false" customHeight="false" outlineLevel="0" collapsed="false">
      <c r="A22" s="9"/>
      <c r="B22" s="26" t="s">
        <v>45</v>
      </c>
      <c r="C22" s="11" t="s">
        <v>46</v>
      </c>
      <c r="D22" s="15"/>
      <c r="E22" s="38" t="n">
        <f aca="false">24*E13*(1-E14)*E11/100*E17*E18*(1-E15/100)</f>
        <v>27846.231600115</v>
      </c>
      <c r="F22" s="38" t="n">
        <f aca="false">24*F13*(1-F14)*F11/100*F17*F18*(1-F15/100)</f>
        <v>28800.4182719173</v>
      </c>
      <c r="G22" s="38" t="n">
        <f aca="false">24*G13*(1-G14)*G11/100*G17*G18*(1-G15/100)</f>
        <v>28742.7388875112</v>
      </c>
      <c r="H22" s="38" t="n">
        <f aca="false">24*H13*(1-H14)*H11/100*H17*H18*(1-H15/100)</f>
        <v>29038.9478449502</v>
      </c>
      <c r="I22" s="38" t="n">
        <f aca="false">24*I13*(1-I14)*I11/100*I17*I18*(1-I15/100)</f>
        <v>28904.5176491851</v>
      </c>
      <c r="J22" s="38" t="n">
        <f aca="false">24*J13*(1-J14)*J11/100*J17*J18*(1-J15/100)</f>
        <v>27474.864376277</v>
      </c>
      <c r="K22" s="38" t="n">
        <f aca="false">24*K13*(1-K14)*K11/100*K17*K18*(1-K15/100)</f>
        <v>19777.0126066894</v>
      </c>
      <c r="L22" s="38" t="n">
        <f aca="false">24*L13*(1-L14)*L11/100*L17*L18*(1-L15/100)</f>
        <v>28737.3259441396</v>
      </c>
      <c r="M22" s="38" t="n">
        <f aca="false">24*M13*(1-M14)*M11/100*M17*M18*(1-M15/100)</f>
        <v>28912.7988922619</v>
      </c>
      <c r="N22" s="38" t="n">
        <f aca="false">24*N13*(1-N14)*N11/100*N17*N18*(1-N15/100)</f>
        <v>29460.5453545726</v>
      </c>
      <c r="O22" s="38" t="n">
        <f aca="false">24*O13*(1-O14)*O11/100*O17*O18*(1-O15/100)</f>
        <v>29016.9491481019</v>
      </c>
      <c r="P22" s="38" t="n">
        <f aca="false">24*P13*(1-P14)*P11/100*P17*P18*(1-P15/100)</f>
        <v>28446.3081657147</v>
      </c>
      <c r="Q22" s="38" t="n">
        <f aca="false">24*Q13*(1-Q14)*Q11/100*Q17*Q18*(1-Q15/100)</f>
        <v>27862.9916654353</v>
      </c>
      <c r="R22" s="38" t="n">
        <f aca="false">24*R13*(1-R14)*R11/100*R17*R18*(1-R15/100)</f>
        <v>27986.4890994105</v>
      </c>
    </row>
    <row r="23" customFormat="false" ht="15.75" hidden="false" customHeight="false" outlineLevel="0" collapsed="false">
      <c r="A23" s="9"/>
      <c r="B23" s="26" t="s">
        <v>47</v>
      </c>
      <c r="C23" s="11" t="s">
        <v>48</v>
      </c>
      <c r="D23" s="15"/>
      <c r="E23" s="39" t="n">
        <f aca="false">E22/E30/E31</f>
        <v>20207.3929474519</v>
      </c>
      <c r="F23" s="39" t="n">
        <f aca="false">F22/F30/F31</f>
        <v>20899.8250617581</v>
      </c>
      <c r="G23" s="39" t="n">
        <f aca="false">G22/G30/G31</f>
        <v>20857.9684111924</v>
      </c>
      <c r="H23" s="39" t="n">
        <f aca="false">H22/H30/H31</f>
        <v>21072.920684932</v>
      </c>
      <c r="I23" s="39" t="n">
        <f aca="false">I22/I30/I31</f>
        <v>20975.3676720562</v>
      </c>
      <c r="J23" s="39" t="n">
        <f aca="false">J22/J30/J31</f>
        <v>19937.8999859745</v>
      </c>
      <c r="K23" s="39" t="n">
        <f aca="false">K22/K30/K31</f>
        <v>14351.739610915</v>
      </c>
      <c r="L23" s="39" t="n">
        <f aca="false">L22/L30/L31</f>
        <v>20854.0403581874</v>
      </c>
      <c r="M23" s="39" t="n">
        <f aca="false">M22/M30/M31</f>
        <v>20981.3771865696</v>
      </c>
      <c r="N23" s="39" t="n">
        <f aca="false">N22/N30/N31</f>
        <v>21378.8646512449</v>
      </c>
      <c r="O23" s="39" t="n">
        <f aca="false">O22/O30/O31</f>
        <v>21056.9567183195</v>
      </c>
      <c r="P23" s="39" t="n">
        <f aca="false">P22/P30/P31</f>
        <v>20642.8552079748</v>
      </c>
      <c r="Q23" s="39" t="n">
        <f aca="false">Q22/Q30/Q31</f>
        <v>20219.5553552999</v>
      </c>
      <c r="R23" s="39" t="n">
        <f aca="false">R22/R30/R31</f>
        <v>20309.1747053138</v>
      </c>
    </row>
    <row r="24" customFormat="false" ht="15.75" hidden="false" customHeight="false" outlineLevel="0" collapsed="false">
      <c r="A24" s="9"/>
      <c r="B24" s="26" t="s">
        <v>47</v>
      </c>
      <c r="C24" s="11" t="s">
        <v>49</v>
      </c>
      <c r="D24" s="15"/>
      <c r="E24" s="39" t="n">
        <f aca="false">E23/24</f>
        <v>841.974706143829</v>
      </c>
      <c r="F24" s="39" t="n">
        <f aca="false">F23/24</f>
        <v>870.826044239923</v>
      </c>
      <c r="G24" s="39" t="n">
        <f aca="false">G23/24</f>
        <v>869.082017133015</v>
      </c>
      <c r="H24" s="39" t="n">
        <f aca="false">H23/24</f>
        <v>878.038361872166</v>
      </c>
      <c r="I24" s="39" t="n">
        <f aca="false">I23/24</f>
        <v>873.973653002341</v>
      </c>
      <c r="J24" s="39" t="n">
        <f aca="false">J23/24</f>
        <v>830.745832748939</v>
      </c>
      <c r="K24" s="39" t="n">
        <f aca="false">K23/24</f>
        <v>597.98915045479</v>
      </c>
      <c r="L24" s="39" t="n">
        <f aca="false">L23/24</f>
        <v>868.918348257808</v>
      </c>
      <c r="M24" s="39" t="n">
        <f aca="false">M23/24</f>
        <v>874.2240494404</v>
      </c>
      <c r="N24" s="39" t="n">
        <f aca="false">N23/24</f>
        <v>890.786027135202</v>
      </c>
      <c r="O24" s="39" t="n">
        <f aca="false">O23/24</f>
        <v>877.373196596647</v>
      </c>
      <c r="P24" s="39" t="n">
        <f aca="false">P23/24</f>
        <v>860.11896699895</v>
      </c>
      <c r="Q24" s="39" t="n">
        <f aca="false">Q23/24</f>
        <v>842.481473137497</v>
      </c>
      <c r="R24" s="39" t="n">
        <f aca="false">R23/24</f>
        <v>846.215612721409</v>
      </c>
    </row>
    <row r="25" customFormat="false" ht="15.75" hidden="false" customHeight="false" outlineLevel="0" collapsed="false">
      <c r="A25" s="9"/>
      <c r="B25" s="31"/>
      <c r="C25" s="40"/>
    </row>
    <row r="26" customFormat="false" ht="15.75" hidden="false" customHeight="false" outlineLevel="0" collapsed="false">
      <c r="A26" s="9"/>
      <c r="B26" s="26" t="s">
        <v>50</v>
      </c>
      <c r="C26" s="11" t="s">
        <v>46</v>
      </c>
      <c r="D26" s="41" t="n">
        <v>0.905</v>
      </c>
      <c r="E26" s="38" t="n">
        <f aca="false">(E21*(1-E14))*(1-$D$26)</f>
        <v>4997.248425</v>
      </c>
      <c r="F26" s="38" t="n">
        <f aca="false">(F21*(1-F14))*(1-$D$26)</f>
        <v>4997.248425</v>
      </c>
      <c r="G26" s="38" t="n">
        <f aca="false">(G21*(1-G14))*(1-$D$26)</f>
        <v>4997.248425</v>
      </c>
      <c r="H26" s="38" t="n">
        <f aca="false">(H21*(1-H14))*(1-$D$26)</f>
        <v>5013.42075</v>
      </c>
      <c r="I26" s="38" t="n">
        <f aca="false">(I21*(1-I14))*(1-$D$26)</f>
        <v>5013.42075</v>
      </c>
      <c r="J26" s="38" t="n">
        <f aca="false">(J21*(1-J14))*(1-$D$26)</f>
        <v>5013.42075</v>
      </c>
      <c r="K26" s="38" t="n">
        <f aca="false">(K21*(1-K14))*(1-$D$26)</f>
        <v>3321.198423</v>
      </c>
      <c r="L26" s="38" t="n">
        <f aca="false">(L21*(1-L14))*(1-$D$26)</f>
        <v>4997.248425</v>
      </c>
      <c r="M26" s="38" t="n">
        <f aca="false">(M21*(1-M14))*(1-$D$26)</f>
        <v>4997.248425</v>
      </c>
      <c r="N26" s="38" t="n">
        <f aca="false">(N21*(1-N14))*(1-$D$26)</f>
        <v>4997.248425</v>
      </c>
      <c r="O26" s="38" t="n">
        <f aca="false">(O21*(1-O14))*(1-$D$26)</f>
        <v>5013.42075</v>
      </c>
      <c r="P26" s="38" t="n">
        <f aca="false">(P21*(1-P14))*(1-$D$26)</f>
        <v>5013.42075</v>
      </c>
      <c r="Q26" s="38" t="n">
        <f aca="false">(Q21*(1-Q14))*(1-$D$26)</f>
        <v>5013.42075</v>
      </c>
      <c r="R26" s="38" t="n">
        <f aca="false">(R21*(1-R14))*(1-$D$26)</f>
        <v>5013.42075</v>
      </c>
    </row>
    <row r="27" customFormat="false" ht="15.75" hidden="false" customHeight="false" outlineLevel="0" collapsed="false">
      <c r="A27" s="9"/>
      <c r="B27" s="26" t="s">
        <v>51</v>
      </c>
      <c r="C27" s="11" t="s">
        <v>46</v>
      </c>
      <c r="D27" s="42"/>
      <c r="E27" s="38" t="n">
        <f aca="false">((E21*(1-E14)))-E26-E22</f>
        <v>19759.134974885</v>
      </c>
      <c r="F27" s="38" t="n">
        <f aca="false">((F21*(1-F14)))-F26-F22</f>
        <v>18804.9483030827</v>
      </c>
      <c r="G27" s="38" t="n">
        <f aca="false">((G21*(1-G14)))-G26-G22</f>
        <v>18862.6276874888</v>
      </c>
      <c r="H27" s="38" t="n">
        <f aca="false">((H21*(1-H14)))-H26-H22</f>
        <v>18720.4814050498</v>
      </c>
      <c r="I27" s="38" t="n">
        <f aca="false">((I21*(1-I14)))-I26-I22</f>
        <v>18854.9116008149</v>
      </c>
      <c r="J27" s="38" t="n">
        <f aca="false">((J21*(1-J14)))-J26-J22</f>
        <v>20284.564873723</v>
      </c>
      <c r="K27" s="38" t="n">
        <f aca="false">((K21*(1-K14)))-K26-K22</f>
        <v>11861.7723703106</v>
      </c>
      <c r="L27" s="38" t="n">
        <f aca="false">((L21*(1-L14)))-L26-L22</f>
        <v>18868.0406308604</v>
      </c>
      <c r="M27" s="38" t="n">
        <f aca="false">((M21*(1-M14)))-M26-M22</f>
        <v>18692.5676827381</v>
      </c>
      <c r="N27" s="38" t="n">
        <f aca="false">((N21*(1-N14)))-N26-N22</f>
        <v>18144.8212204274</v>
      </c>
      <c r="O27" s="38" t="n">
        <f aca="false">((O21*(1-O14)))-O26-O22</f>
        <v>18742.4801018981</v>
      </c>
      <c r="P27" s="38" t="n">
        <f aca="false">((P21*(1-P14)))-P26-P22</f>
        <v>19313.1210842853</v>
      </c>
      <c r="Q27" s="38" t="n">
        <f aca="false">((Q21*(1-Q14)))-Q26-Q22</f>
        <v>19896.4375845647</v>
      </c>
      <c r="R27" s="38" t="n">
        <f aca="false">((R21*(1-R14)))-R26-R22</f>
        <v>19772.9401505895</v>
      </c>
    </row>
    <row r="28" customFormat="false" ht="15.75" hidden="false" customHeight="false" outlineLevel="0" collapsed="false">
      <c r="A28" s="43"/>
      <c r="B28" s="44"/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customFormat="false" ht="15" hidden="false" customHeight="true" outlineLevel="0" collapsed="false">
      <c r="A29" s="47" t="s">
        <v>52</v>
      </c>
    </row>
    <row r="30" customFormat="false" ht="15.75" hidden="false" customHeight="false" outlineLevel="0" collapsed="false">
      <c r="A30" s="47"/>
      <c r="B30" s="48" t="s">
        <v>53</v>
      </c>
      <c r="C30" s="49" t="s">
        <v>37</v>
      </c>
      <c r="D30" s="50"/>
      <c r="E30" s="51" t="n">
        <f aca="false">E16-0.012</f>
        <v>0.66</v>
      </c>
      <c r="F30" s="51" t="n">
        <f aca="false">F16-0.012</f>
        <v>0.66</v>
      </c>
      <c r="G30" s="51" t="n">
        <f aca="false">G16-0.012</f>
        <v>0.66</v>
      </c>
      <c r="H30" s="51" t="n">
        <f aca="false">H16-0.012</f>
        <v>0.66</v>
      </c>
      <c r="I30" s="51" t="n">
        <f aca="false">I16-0.012</f>
        <v>0.66</v>
      </c>
      <c r="J30" s="51" t="n">
        <f aca="false">J16-0.012</f>
        <v>0.66</v>
      </c>
      <c r="K30" s="51" t="n">
        <f aca="false">K16-0.012</f>
        <v>0.66</v>
      </c>
      <c r="L30" s="51" t="n">
        <f aca="false">L16-0.012</f>
        <v>0.66</v>
      </c>
      <c r="M30" s="51" t="n">
        <f aca="false">M16-0.012</f>
        <v>0.66</v>
      </c>
      <c r="N30" s="51" t="n">
        <f aca="false">N16-0.012</f>
        <v>0.66</v>
      </c>
      <c r="O30" s="51" t="n">
        <f aca="false">O16-0.012</f>
        <v>0.66</v>
      </c>
      <c r="P30" s="51" t="n">
        <f aca="false">P16-0.012</f>
        <v>0.66</v>
      </c>
      <c r="Q30" s="51" t="n">
        <f aca="false">Q16-0.012</f>
        <v>0.66</v>
      </c>
      <c r="R30" s="51" t="n">
        <f aca="false">R16-0.012</f>
        <v>0.66</v>
      </c>
    </row>
    <row r="31" customFormat="false" ht="15.75" hidden="false" customHeight="false" outlineLevel="0" collapsed="false">
      <c r="A31" s="47"/>
      <c r="B31" s="48" t="s">
        <v>54</v>
      </c>
      <c r="C31" s="52"/>
      <c r="D31" s="53"/>
      <c r="E31" s="54" t="n">
        <f aca="false">1/((E30/4.75)+(1-E30))</f>
        <v>2.08791208791209</v>
      </c>
      <c r="F31" s="54" t="n">
        <f aca="false">1/((F30/4.75)+(1-F30))</f>
        <v>2.08791208791209</v>
      </c>
      <c r="G31" s="54" t="n">
        <f aca="false">1/((G30/4.75)+(1-G30))</f>
        <v>2.08791208791209</v>
      </c>
      <c r="H31" s="54" t="n">
        <f aca="false">1/((H30/4.75)+(1-H30))</f>
        <v>2.08791208791209</v>
      </c>
      <c r="I31" s="54" t="n">
        <f aca="false">1/((I30/4.75)+(1-I30))</f>
        <v>2.08791208791209</v>
      </c>
      <c r="J31" s="54" t="n">
        <f aca="false">1/((J30/4.75)+(1-J30))</f>
        <v>2.08791208791209</v>
      </c>
      <c r="K31" s="54" t="n">
        <f aca="false">1/((K30/4.75)+(1-K30))</f>
        <v>2.08791208791209</v>
      </c>
      <c r="L31" s="54" t="n">
        <f aca="false">1/((L30/4.75)+(1-L30))</f>
        <v>2.08791208791209</v>
      </c>
      <c r="M31" s="54" t="n">
        <f aca="false">1/((M30/4.75)+(1-M30))</f>
        <v>2.08791208791209</v>
      </c>
      <c r="N31" s="54" t="n">
        <f aca="false">1/((N30/4.75)+(1-N30))</f>
        <v>2.08791208791209</v>
      </c>
      <c r="O31" s="54" t="n">
        <f aca="false">1/((O30/4.75)+(1-O30))</f>
        <v>2.08791208791209</v>
      </c>
      <c r="P31" s="54" t="n">
        <f aca="false">1/((P30/4.75)+(1-P30))</f>
        <v>2.08791208791209</v>
      </c>
      <c r="Q31" s="54" t="n">
        <f aca="false">1/((Q30/4.75)+(1-Q30))</f>
        <v>2.08791208791209</v>
      </c>
      <c r="R31" s="54" t="n">
        <f aca="false">1/((R30/4.75)+(1-R30))</f>
        <v>2.08791208791209</v>
      </c>
    </row>
    <row r="32" customFormat="false" ht="15.75" hidden="false" customHeight="false" outlineLevel="0" collapsed="false">
      <c r="A32" s="47"/>
      <c r="B32" s="48" t="s">
        <v>55</v>
      </c>
      <c r="C32" s="52"/>
      <c r="D32" s="53"/>
      <c r="E32" s="54" t="n">
        <f aca="false">5395*E30*E31/100</f>
        <v>74.3442857142857</v>
      </c>
      <c r="F32" s="54" t="n">
        <f aca="false">5395*F30*F31/100</f>
        <v>74.3442857142857</v>
      </c>
      <c r="G32" s="54" t="n">
        <f aca="false">5395*G30*G31/100</f>
        <v>74.3442857142857</v>
      </c>
      <c r="H32" s="54" t="n">
        <f aca="false">5395*H30*H31/100</f>
        <v>74.3442857142857</v>
      </c>
      <c r="I32" s="54" t="n">
        <f aca="false">5395*I30*I31/100</f>
        <v>74.3442857142857</v>
      </c>
      <c r="J32" s="54" t="n">
        <f aca="false">5395*J30*J31/100</f>
        <v>74.3442857142857</v>
      </c>
      <c r="K32" s="54" t="n">
        <f aca="false">5395*K30*K31/100</f>
        <v>74.3442857142857</v>
      </c>
      <c r="L32" s="54" t="n">
        <f aca="false">5395*L30*L31/100</f>
        <v>74.3442857142857</v>
      </c>
      <c r="M32" s="54" t="n">
        <f aca="false">5395*M30*M31/100</f>
        <v>74.3442857142857</v>
      </c>
      <c r="N32" s="54" t="n">
        <f aca="false">5395*N30*N31/100</f>
        <v>74.3442857142857</v>
      </c>
      <c r="O32" s="54" t="n">
        <f aca="false">5395*O30*O31/100</f>
        <v>74.3442857142857</v>
      </c>
      <c r="P32" s="54" t="n">
        <f aca="false">5395*P30*P31/100</f>
        <v>74.3442857142857</v>
      </c>
      <c r="Q32" s="54" t="n">
        <f aca="false">5395*Q30*Q31/100</f>
        <v>74.3442857142857</v>
      </c>
      <c r="R32" s="54" t="n">
        <f aca="false">5395*R30*R31/100</f>
        <v>74.3442857142857</v>
      </c>
    </row>
    <row r="33" customFormat="false" ht="15.75" hidden="false" customHeight="false" outlineLevel="0" collapsed="false">
      <c r="A33" s="47"/>
      <c r="B33" s="55" t="s">
        <v>56</v>
      </c>
      <c r="C33" s="52"/>
      <c r="D33" s="56"/>
      <c r="E33" s="57" t="n">
        <v>2</v>
      </c>
      <c r="F33" s="57" t="n">
        <v>2</v>
      </c>
      <c r="G33" s="57" t="n">
        <v>2</v>
      </c>
      <c r="H33" s="57" t="n">
        <v>2</v>
      </c>
      <c r="I33" s="57" t="n">
        <v>2</v>
      </c>
      <c r="J33" s="57" t="n">
        <v>2</v>
      </c>
      <c r="K33" s="57" t="n">
        <v>2</v>
      </c>
      <c r="L33" s="57" t="n">
        <v>2</v>
      </c>
      <c r="M33" s="57" t="n">
        <v>2</v>
      </c>
      <c r="N33" s="57" t="n">
        <v>2</v>
      </c>
      <c r="O33" s="57" t="n">
        <v>2</v>
      </c>
      <c r="P33" s="57" t="n">
        <v>2</v>
      </c>
      <c r="Q33" s="57" t="n">
        <v>2</v>
      </c>
      <c r="R33" s="57" t="n">
        <v>2</v>
      </c>
    </row>
    <row r="34" customFormat="false" ht="15" hidden="false" customHeight="true" outlineLevel="0" collapsed="false">
      <c r="A34" s="47"/>
    </row>
    <row r="35" customFormat="false" ht="15.75" hidden="false" customHeight="true" outlineLevel="0" collapsed="false">
      <c r="A35" s="47"/>
      <c r="B35" s="55" t="s">
        <v>57</v>
      </c>
      <c r="C35" s="49" t="s">
        <v>37</v>
      </c>
      <c r="D35" s="50"/>
      <c r="E35" s="58" t="n">
        <v>0.985</v>
      </c>
      <c r="F35" s="58" t="n">
        <v>0.985</v>
      </c>
      <c r="G35" s="58" t="n">
        <v>0.985</v>
      </c>
      <c r="H35" s="58" t="n">
        <v>0.985</v>
      </c>
      <c r="I35" s="58" t="n">
        <v>0.985</v>
      </c>
      <c r="J35" s="58" t="n">
        <v>0.985</v>
      </c>
      <c r="K35" s="58" t="n">
        <v>0.985</v>
      </c>
      <c r="L35" s="58" t="n">
        <v>0.985</v>
      </c>
      <c r="M35" s="58" t="n">
        <v>0.985</v>
      </c>
      <c r="N35" s="58" t="n">
        <v>0.985</v>
      </c>
      <c r="O35" s="58" t="n">
        <v>0.985</v>
      </c>
      <c r="P35" s="58" t="n">
        <v>0.985</v>
      </c>
      <c r="Q35" s="58" t="n">
        <v>0.985</v>
      </c>
      <c r="R35" s="58" t="n">
        <v>0.985</v>
      </c>
      <c r="S35" s="18" t="n">
        <f aca="false">MIN(E35:R35)</f>
        <v>0.985</v>
      </c>
      <c r="T35" s="18" t="n">
        <f aca="false">MAX(E35:R35)</f>
        <v>0.985</v>
      </c>
    </row>
    <row r="36" customFormat="false" ht="15.75" hidden="false" customHeight="false" outlineLevel="0" collapsed="false">
      <c r="A36" s="47"/>
      <c r="B36" s="55" t="s">
        <v>58</v>
      </c>
      <c r="C36" s="49" t="s">
        <v>37</v>
      </c>
      <c r="D36" s="53"/>
      <c r="E36" s="58" t="n">
        <v>0.866</v>
      </c>
      <c r="F36" s="58" t="n">
        <v>0.866</v>
      </c>
      <c r="G36" s="58" t="n">
        <v>0.866</v>
      </c>
      <c r="H36" s="58" t="n">
        <v>0.866</v>
      </c>
      <c r="I36" s="58" t="n">
        <v>0.866</v>
      </c>
      <c r="J36" s="58" t="n">
        <v>0.866</v>
      </c>
      <c r="K36" s="58" t="n">
        <v>0.866</v>
      </c>
      <c r="L36" s="58" t="n">
        <v>0.866</v>
      </c>
      <c r="M36" s="58" t="n">
        <v>0.866</v>
      </c>
      <c r="N36" s="58" t="n">
        <v>0.866</v>
      </c>
      <c r="O36" s="58" t="n">
        <v>0.866</v>
      </c>
      <c r="P36" s="58" t="n">
        <v>0.866</v>
      </c>
      <c r="Q36" s="58" t="n">
        <v>0.866</v>
      </c>
      <c r="R36" s="58" t="n">
        <v>0.866</v>
      </c>
      <c r="S36" s="18" t="n">
        <f aca="false">MIN(E36:R36)</f>
        <v>0.866</v>
      </c>
      <c r="T36" s="18" t="n">
        <f aca="false">MAX(E36:R36)</f>
        <v>0.866</v>
      </c>
    </row>
    <row r="37" customFormat="false" ht="15.75" hidden="false" customHeight="false" outlineLevel="0" collapsed="false">
      <c r="A37" s="47"/>
      <c r="B37" s="55" t="s">
        <v>59</v>
      </c>
      <c r="C37" s="49"/>
      <c r="D37" s="53"/>
      <c r="E37" s="59" t="n">
        <v>1270</v>
      </c>
      <c r="F37" s="59" t="n">
        <v>1270</v>
      </c>
      <c r="G37" s="59" t="n">
        <v>1270</v>
      </c>
      <c r="H37" s="59" t="n">
        <v>1270</v>
      </c>
      <c r="I37" s="59" t="n">
        <v>1270</v>
      </c>
      <c r="J37" s="59" t="n">
        <v>1270</v>
      </c>
      <c r="K37" s="59" t="n">
        <v>1270</v>
      </c>
      <c r="L37" s="59" t="n">
        <v>1270</v>
      </c>
      <c r="M37" s="59" t="n">
        <v>1270</v>
      </c>
      <c r="N37" s="59" t="n">
        <v>1270</v>
      </c>
      <c r="O37" s="59" t="n">
        <v>1270</v>
      </c>
      <c r="P37" s="59" t="n">
        <v>1270</v>
      </c>
      <c r="Q37" s="59" t="n">
        <v>1270</v>
      </c>
      <c r="R37" s="59" t="n">
        <v>1270</v>
      </c>
      <c r="S37" s="18" t="n">
        <f aca="false">MIN(E37:R37)</f>
        <v>1270</v>
      </c>
      <c r="T37" s="18" t="n">
        <f aca="false">MAX(E37:R37)</f>
        <v>1270</v>
      </c>
    </row>
    <row r="38" customFormat="false" ht="15" hidden="false" customHeight="false" outlineLevel="0" collapsed="false">
      <c r="A38" s="47"/>
    </row>
    <row r="39" customFormat="false" ht="15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customFormat="false" ht="15" hidden="false" customHeight="true" outlineLevel="0" collapsed="false">
      <c r="A40" s="47" t="s">
        <v>60</v>
      </c>
    </row>
    <row r="41" customFormat="false" ht="15.75" hidden="false" customHeight="false" outlineLevel="0" collapsed="false">
      <c r="A41" s="47"/>
      <c r="B41" s="55" t="s">
        <v>61</v>
      </c>
      <c r="C41" s="49" t="s">
        <v>37</v>
      </c>
      <c r="D41" s="50"/>
      <c r="E41" s="58" t="n">
        <v>0.985</v>
      </c>
      <c r="F41" s="58" t="n">
        <v>0.985</v>
      </c>
      <c r="G41" s="58" t="n">
        <v>0.985</v>
      </c>
      <c r="H41" s="58" t="n">
        <v>0.985</v>
      </c>
      <c r="I41" s="58" t="n">
        <v>0.985</v>
      </c>
      <c r="J41" s="58" t="n">
        <v>0.985</v>
      </c>
      <c r="K41" s="58" t="n">
        <v>0.985</v>
      </c>
      <c r="L41" s="58" t="n">
        <v>0.985</v>
      </c>
      <c r="M41" s="58" t="n">
        <v>0.985</v>
      </c>
      <c r="N41" s="58" t="n">
        <v>0.985</v>
      </c>
      <c r="O41" s="58" t="n">
        <v>0.985</v>
      </c>
      <c r="P41" s="58" t="n">
        <v>0.985</v>
      </c>
      <c r="Q41" s="58" t="n">
        <v>0.985</v>
      </c>
      <c r="R41" s="58" t="n">
        <v>0.985</v>
      </c>
      <c r="S41" s="18" t="n">
        <f aca="false">MIN(E41:R41)</f>
        <v>0.985</v>
      </c>
      <c r="T41" s="18" t="n">
        <f aca="false">MAX(E41:R41)</f>
        <v>0.985</v>
      </c>
    </row>
    <row r="42" customFormat="false" ht="15.75" hidden="false" customHeight="false" outlineLevel="0" collapsed="false">
      <c r="A42" s="47"/>
      <c r="B42" s="55" t="s">
        <v>62</v>
      </c>
      <c r="C42" s="49" t="s">
        <v>37</v>
      </c>
      <c r="D42" s="53"/>
      <c r="E42" s="58" t="n">
        <v>0.866</v>
      </c>
      <c r="F42" s="58" t="n">
        <v>0.866</v>
      </c>
      <c r="G42" s="58" t="n">
        <v>0.866</v>
      </c>
      <c r="H42" s="58" t="n">
        <v>0.866</v>
      </c>
      <c r="I42" s="58" t="n">
        <v>0.866</v>
      </c>
      <c r="J42" s="58" t="n">
        <v>0.866</v>
      </c>
      <c r="K42" s="58" t="n">
        <v>0.866</v>
      </c>
      <c r="L42" s="58" t="n">
        <v>0.866</v>
      </c>
      <c r="M42" s="58" t="n">
        <v>0.866</v>
      </c>
      <c r="N42" s="58" t="n">
        <v>0.866</v>
      </c>
      <c r="O42" s="58" t="n">
        <v>0.866</v>
      </c>
      <c r="P42" s="58" t="n">
        <v>0.866</v>
      </c>
      <c r="Q42" s="58" t="n">
        <v>0.866</v>
      </c>
      <c r="R42" s="58" t="n">
        <v>0.866</v>
      </c>
      <c r="S42" s="18" t="n">
        <f aca="false">MIN(E42:R42)</f>
        <v>0.866</v>
      </c>
      <c r="T42" s="18" t="n">
        <f aca="false">MAX(E42:R42)</f>
        <v>0.866</v>
      </c>
    </row>
    <row r="43" customFormat="false" ht="15.75" hidden="false" customHeight="false" outlineLevel="0" collapsed="false">
      <c r="A43" s="47"/>
      <c r="B43" s="55" t="s">
        <v>63</v>
      </c>
      <c r="C43" s="49" t="s">
        <v>49</v>
      </c>
      <c r="D43" s="53"/>
      <c r="E43" s="59" t="n">
        <v>1537</v>
      </c>
      <c r="F43" s="59" t="n">
        <v>1270</v>
      </c>
      <c r="G43" s="59" t="n">
        <v>1270</v>
      </c>
      <c r="H43" s="59" t="n">
        <v>1270</v>
      </c>
      <c r="I43" s="59" t="n">
        <v>1270</v>
      </c>
      <c r="J43" s="59" t="n">
        <v>1270</v>
      </c>
      <c r="K43" s="59" t="n">
        <v>1270</v>
      </c>
      <c r="L43" s="59" t="n">
        <v>1270</v>
      </c>
      <c r="M43" s="59" t="n">
        <v>1276</v>
      </c>
      <c r="N43" s="59" t="n">
        <v>1299</v>
      </c>
      <c r="O43" s="59" t="n">
        <v>1270</v>
      </c>
      <c r="P43" s="59" t="n">
        <v>1270</v>
      </c>
      <c r="Q43" s="59" t="n">
        <v>1270</v>
      </c>
      <c r="R43" s="59" t="n">
        <v>1270</v>
      </c>
      <c r="S43" s="18" t="n">
        <f aca="false">MIN(E43:R43)</f>
        <v>1270</v>
      </c>
      <c r="T43" s="18" t="n">
        <f aca="false">MAX(E43:R43)</f>
        <v>1537</v>
      </c>
    </row>
    <row r="44" customFormat="false" ht="15.75" hidden="false" customHeight="false" outlineLevel="0" collapsed="false">
      <c r="A44" s="47"/>
      <c r="B44" s="48" t="s">
        <v>64</v>
      </c>
      <c r="C44" s="49"/>
      <c r="D44" s="53"/>
      <c r="E44" s="54" t="n">
        <f aca="false">1/((E30/4.75)+(1-E30))</f>
        <v>2.08791208791209</v>
      </c>
      <c r="F44" s="54" t="n">
        <f aca="false">1/((F30/4.75)+(1-F30))</f>
        <v>2.08791208791209</v>
      </c>
      <c r="G44" s="54" t="n">
        <f aca="false">1/((G30/4.75)+(1-G30))</f>
        <v>2.08791208791209</v>
      </c>
      <c r="H44" s="54" t="n">
        <f aca="false">1/((H30/4.75)+(1-H30))</f>
        <v>2.08791208791209</v>
      </c>
      <c r="I44" s="54" t="n">
        <f aca="false">1/((I30/4.75)+(1-I30))</f>
        <v>2.08791208791209</v>
      </c>
      <c r="J44" s="54" t="n">
        <f aca="false">1/((J30/4.75)+(1-J30))</f>
        <v>2.08791208791209</v>
      </c>
      <c r="K44" s="54" t="n">
        <f aca="false">1/((K30/4.75)+(1-K30))</f>
        <v>2.08791208791209</v>
      </c>
      <c r="L44" s="54" t="n">
        <f aca="false">1/((L30/4.75)+(1-L30))</f>
        <v>2.08791208791209</v>
      </c>
      <c r="M44" s="54" t="n">
        <f aca="false">1/((M30/4.75)+(1-M30))</f>
        <v>2.08791208791209</v>
      </c>
      <c r="N44" s="54" t="n">
        <f aca="false">1/((N30/4.75)+(1-N30))</f>
        <v>2.08791208791209</v>
      </c>
      <c r="O44" s="54" t="n">
        <f aca="false">1/((O30/4.75)+(1-O30))</f>
        <v>2.08791208791209</v>
      </c>
      <c r="P44" s="54" t="n">
        <f aca="false">1/((P30/4.75)+(1-P30))</f>
        <v>2.08791208791209</v>
      </c>
      <c r="Q44" s="54" t="n">
        <f aca="false">1/((Q30/4.75)+(1-Q30))</f>
        <v>2.08791208791209</v>
      </c>
      <c r="R44" s="54" t="n">
        <f aca="false">1/((R30/4.75)+(1-R30))</f>
        <v>2.08791208791209</v>
      </c>
    </row>
    <row r="45" customFormat="false" ht="15.75" hidden="false" customHeight="false" outlineLevel="0" collapsed="false">
      <c r="A45" s="47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</row>
    <row r="46" customFormat="false" ht="15" hidden="false" customHeight="fals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customFormat="false" ht="15" hidden="false" customHeight="true" outlineLevel="0" collapsed="false">
      <c r="A47" s="47" t="s">
        <v>65</v>
      </c>
    </row>
    <row r="48" customFormat="false" ht="15.75" hidden="false" customHeight="false" outlineLevel="0" collapsed="false">
      <c r="A48" s="47"/>
      <c r="B48" s="48" t="s">
        <v>66</v>
      </c>
      <c r="C48" s="49"/>
      <c r="D48" s="53"/>
      <c r="E48" s="61" t="n">
        <f aca="false">COUNTIFS('MINERODUTO-UBU'!$C$3:$MA$3,MINA!E1,'MINERODUTO-UBU'!$C$8:$MA$8,"&lt;&gt; 0")</f>
        <v>15</v>
      </c>
      <c r="F48" s="61" t="n">
        <f aca="false">COUNTIFS('MINERODUTO-UBU'!$C$3:$MA$3,MINA!F1,'MINERODUTO-UBU'!$C$8:$MA$8,"&lt;&gt; 0")</f>
        <v>16</v>
      </c>
      <c r="G48" s="61" t="n">
        <f aca="false">COUNTIFS('MINERODUTO-UBU'!$C$3:$MA$3,MINA!G1,'MINERODUTO-UBU'!$C$8:$MA$8,"&lt;&gt; 0")</f>
        <v>17</v>
      </c>
      <c r="H48" s="61" t="n">
        <f aca="false">COUNTIFS('MINERODUTO-UBU'!$C$3:$MA$3,MINA!H1,'MINERODUTO-UBU'!$C$8:$MA$8,"&lt;&gt; 0")</f>
        <v>17</v>
      </c>
      <c r="I48" s="61" t="n">
        <f aca="false">COUNTIFS('MINERODUTO-UBU'!$C$3:$MA$3,MINA!I1,'MINERODUTO-UBU'!$C$8:$MA$8,"&lt;&gt; 0")</f>
        <v>16</v>
      </c>
      <c r="J48" s="61" t="n">
        <f aca="false">COUNTIFS('MINERODUTO-UBU'!$C$3:$MA$3,MINA!J1,'MINERODUTO-UBU'!$C$8:$MA$8,"&lt;&gt; 0")</f>
        <v>14</v>
      </c>
      <c r="K48" s="61" t="n">
        <f aca="false">COUNTIFS('MINERODUTO-UBU'!$C$3:$MA$3,MINA!K1,'MINERODUTO-UBU'!$C$8:$MA$8,"&lt;&gt; 0")</f>
        <v>17</v>
      </c>
      <c r="L48" s="61" t="n">
        <f aca="false">COUNTIFS('MINERODUTO-UBU'!$C$3:$MA$3,MINA!L1,'MINERODUTO-UBU'!$C$8:$MA$8,"&lt;&gt; 0")</f>
        <v>18</v>
      </c>
      <c r="M48" s="61" t="n">
        <f aca="false">COUNTIFS('MINERODUTO-UBU'!$C$3:$MA$3,MINA!M1,'MINERODUTO-UBU'!$C$8:$MA$8,"&lt;&gt; 0")</f>
        <v>16</v>
      </c>
      <c r="N48" s="61" t="n">
        <f aca="false">COUNTIFS('MINERODUTO-UBU'!$C$3:$MA$3,MINA!N1,'MINERODUTO-UBU'!$C$8:$MA$8,"&lt;&gt; 0")</f>
        <v>12</v>
      </c>
      <c r="O48" s="61" t="n">
        <f aca="false">COUNTIFS('MINERODUTO-UBU'!$C$3:$MA$3,MINA!O1,'MINERODUTO-UBU'!$C$8:$MA$8,"&lt;&gt; 0")</f>
        <v>17</v>
      </c>
      <c r="P48" s="61" t="n">
        <f aca="false">COUNTIFS('MINERODUTO-UBU'!$C$3:$MA$3,MINA!P1,'MINERODUTO-UBU'!$C$8:$MA$8,"&lt;&gt; 0")</f>
        <v>17</v>
      </c>
      <c r="Q48" s="61" t="n">
        <f aca="false">COUNTIFS('MINERODUTO-UBU'!$C$3:$MA$3,MINA!Q1,'MINERODUTO-UBU'!$C$8:$MA$8,"&lt;&gt; 0")</f>
        <v>13</v>
      </c>
      <c r="R48" s="61" t="n">
        <f aca="false">COUNTIFS('MINERODUTO-UBU'!$C$3:$MA$3,MINA!R1,'MINERODUTO-UBU'!$C$8:$MA$8,"&lt;&gt; 0")</f>
        <v>16</v>
      </c>
    </row>
    <row r="49" customFormat="false" ht="15.75" hidden="false" customHeight="false" outlineLevel="0" collapsed="false">
      <c r="A49" s="47"/>
      <c r="B49" s="48" t="s">
        <v>67</v>
      </c>
      <c r="C49" s="49" t="s">
        <v>68</v>
      </c>
      <c r="D49" s="53"/>
      <c r="E49" s="61" t="n">
        <f aca="false">E48*E43</f>
        <v>23055</v>
      </c>
      <c r="F49" s="61" t="n">
        <f aca="false">F48*F43</f>
        <v>20320</v>
      </c>
      <c r="G49" s="61" t="n">
        <f aca="false">G48*G43</f>
        <v>21590</v>
      </c>
      <c r="H49" s="61" t="n">
        <f aca="false">H48*H43</f>
        <v>21590</v>
      </c>
      <c r="I49" s="61" t="n">
        <f aca="false">I48*I43</f>
        <v>20320</v>
      </c>
      <c r="J49" s="61" t="n">
        <f aca="false">J48*J43</f>
        <v>17780</v>
      </c>
      <c r="K49" s="61" t="n">
        <f aca="false">K48*K43</f>
        <v>21590</v>
      </c>
      <c r="L49" s="61" t="n">
        <f aca="false">L48*L43</f>
        <v>22860</v>
      </c>
      <c r="M49" s="61" t="n">
        <f aca="false">M48*M43</f>
        <v>20416</v>
      </c>
      <c r="N49" s="61" t="n">
        <f aca="false">N48*N43</f>
        <v>15588</v>
      </c>
      <c r="O49" s="61" t="n">
        <f aca="false">O48*O43</f>
        <v>21590</v>
      </c>
      <c r="P49" s="61" t="n">
        <f aca="false">P48*P43</f>
        <v>21590</v>
      </c>
      <c r="Q49" s="61" t="n">
        <f aca="false">Q48*Q43</f>
        <v>16510</v>
      </c>
      <c r="R49" s="61" t="n">
        <f aca="false">R48*R43</f>
        <v>20320</v>
      </c>
    </row>
    <row r="50" customFormat="false" ht="15.75" hidden="false" customHeight="false" outlineLevel="0" collapsed="false">
      <c r="A50" s="47"/>
      <c r="B50" s="48" t="s">
        <v>69</v>
      </c>
      <c r="C50" s="49" t="s">
        <v>46</v>
      </c>
      <c r="D50" s="53"/>
      <c r="E50" s="61" t="n">
        <f aca="false">E49*E30*E31</f>
        <v>31770.2967032967</v>
      </c>
      <c r="F50" s="61" t="n">
        <f aca="false">F49*F30*F31</f>
        <v>28001.4065934066</v>
      </c>
      <c r="G50" s="61" t="n">
        <f aca="false">G49*G30*G31</f>
        <v>29751.4945054945</v>
      </c>
      <c r="H50" s="61" t="n">
        <f aca="false">H49*H30*H31</f>
        <v>29751.4945054945</v>
      </c>
      <c r="I50" s="61" t="n">
        <f aca="false">I49*I30*I31</f>
        <v>28001.4065934066</v>
      </c>
      <c r="J50" s="61" t="n">
        <f aca="false">J49*J30*J31</f>
        <v>24501.2307692308</v>
      </c>
      <c r="K50" s="61" t="n">
        <f aca="false">K49*K30*K31</f>
        <v>29751.4945054945</v>
      </c>
      <c r="L50" s="61" t="n">
        <f aca="false">L49*L30*L31</f>
        <v>31501.5824175824</v>
      </c>
      <c r="M50" s="61" t="n">
        <f aca="false">M49*M30*M31</f>
        <v>28133.6967032967</v>
      </c>
      <c r="N50" s="61" t="n">
        <f aca="false">N49*N30*N31</f>
        <v>21480.6065934066</v>
      </c>
      <c r="O50" s="61" t="n">
        <f aca="false">O49*O30*O31</f>
        <v>29751.4945054945</v>
      </c>
      <c r="P50" s="61" t="n">
        <f aca="false">P49*P30*P31</f>
        <v>29751.4945054945</v>
      </c>
      <c r="Q50" s="61" t="n">
        <f aca="false">Q49*Q30*Q31</f>
        <v>22751.1428571429</v>
      </c>
      <c r="R50" s="61" t="n">
        <f aca="false">R49*R30*R31</f>
        <v>28001.4065934066</v>
      </c>
    </row>
    <row r="51" customFormat="false" ht="15" hidden="false" customHeight="false" outlineLevel="0" collapsed="false">
      <c r="A51" s="47"/>
    </row>
    <row r="52" customFormat="false" ht="15" hidden="false" customHeight="fals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</sheetData>
  <mergeCells count="4">
    <mergeCell ref="A2:A27"/>
    <mergeCell ref="A29:A38"/>
    <mergeCell ref="A40:A45"/>
    <mergeCell ref="A47:A51"/>
  </mergeCells>
  <conditionalFormatting sqref="A2:A11 A12:C12 A25:C25 A22 A28:C28 A26:B27 A23:B24 A21:B21 A20:C20 A13:A19 B21:B24">
    <cfRule type="cellIs" priority="2" operator="lessThan" aboveAverage="0" equalAverage="0" bottom="0" percent="0" rank="0" text="" dxfId="1">
      <formula>0</formula>
    </cfRule>
  </conditionalFormatting>
  <conditionalFormatting sqref="E2:K8">
    <cfRule type="cellIs" priority="3" operator="lessThan" aboveAverage="0" equalAverage="0" bottom="0" percent="0" rank="0" text="" dxfId="2">
      <formula>0</formula>
    </cfRule>
  </conditionalFormatting>
  <conditionalFormatting sqref="E2:K2">
    <cfRule type="cellIs" priority="4" operator="equal" aboveAverage="0" equalAverage="0" bottom="0" percent="0" rank="0" text="" dxfId="3">
      <formula>"RLS"</formula>
    </cfRule>
    <cfRule type="cellIs" priority="5" operator="equal" aboveAverage="0" equalAverage="0" bottom="0" percent="0" rank="0" text="" dxfId="4">
      <formula>"RNS"</formula>
    </cfRule>
  </conditionalFormatting>
  <conditionalFormatting sqref="L2:R8 S2:T2">
    <cfRule type="cellIs" priority="6" operator="lessThan" aboveAverage="0" equalAverage="0" bottom="0" percent="0" rank="0" text="" dxfId="5">
      <formula>0</formula>
    </cfRule>
  </conditionalFormatting>
  <conditionalFormatting sqref="L2:T2">
    <cfRule type="cellIs" priority="7" operator="equal" aboveAverage="0" equalAverage="0" bottom="0" percent="0" rank="0" text="" dxfId="6">
      <formula>"RLS"</formula>
    </cfRule>
    <cfRule type="cellIs" priority="8" operator="equal" aboveAverage="0" equalAverage="0" bottom="0" percent="0" rank="0" text="" dxfId="7">
      <formula>"RNS"</formula>
    </cfRule>
  </conditionalFormatting>
  <conditionalFormatting sqref="E21:K21">
    <cfRule type="cellIs" priority="9" operator="lessThan" aboveAverage="0" equalAverage="0" bottom="0" percent="0" rank="0" text="" dxfId="8">
      <formula>0</formula>
    </cfRule>
  </conditionalFormatting>
  <conditionalFormatting sqref="E10:K10">
    <cfRule type="cellIs" priority="10" operator="lessThan" aboveAverage="0" equalAverage="0" bottom="0" percent="0" rank="0" text="" dxfId="9">
      <formula>0</formula>
    </cfRule>
  </conditionalFormatting>
  <conditionalFormatting sqref="L10:R10">
    <cfRule type="cellIs" priority="11" operator="lessThan" aboveAverage="0" equalAverage="0" bottom="0" percent="0" rank="0" text="" dxfId="10">
      <formula>0</formula>
    </cfRule>
  </conditionalFormatting>
  <conditionalFormatting sqref="B11">
    <cfRule type="cellIs" priority="12" operator="lessThan" aboveAverage="0" equalAverage="0" bottom="0" percent="0" rank="0" text="" dxfId="11">
      <formula>0</formula>
    </cfRule>
  </conditionalFormatting>
  <conditionalFormatting sqref="L21:R21">
    <cfRule type="cellIs" priority="13" operator="lessThan" aboveAverage="0" equalAverage="0" bottom="0" percent="0" rank="0" text="" dxfId="12">
      <formula>0</formula>
    </cfRule>
  </conditionalFormatting>
  <conditionalFormatting sqref="E14:K16 E19:K19">
    <cfRule type="cellIs" priority="14" operator="lessThan" aboveAverage="0" equalAverage="0" bottom="0" percent="0" rank="0" text="" dxfId="13">
      <formula>0</formula>
    </cfRule>
  </conditionalFormatting>
  <conditionalFormatting sqref="B22">
    <cfRule type="cellIs" priority="15" operator="lessThan" aboveAverage="0" equalAverage="0" bottom="0" percent="0" rank="0" text="" dxfId="14">
      <formula>0</formula>
    </cfRule>
  </conditionalFormatting>
  <conditionalFormatting sqref="L14:R16 L19:R19">
    <cfRule type="cellIs" priority="16" operator="lessThan" aboveAverage="0" equalAverage="0" bottom="0" percent="0" rank="0" text="" dxfId="15">
      <formula>0</formula>
    </cfRule>
  </conditionalFormatting>
  <conditionalFormatting sqref="E22:K22">
    <cfRule type="cellIs" priority="17" operator="lessThan" aboveAverage="0" equalAverage="0" bottom="0" percent="0" rank="0" text="" dxfId="16">
      <formula>0</formula>
    </cfRule>
  </conditionalFormatting>
  <conditionalFormatting sqref="L22:R22">
    <cfRule type="cellIs" priority="18" operator="lessThan" aboveAverage="0" equalAverage="0" bottom="0" percent="0" rank="0" text="" dxfId="17">
      <formula>0</formula>
    </cfRule>
  </conditionalFormatting>
  <conditionalFormatting sqref="F24:K24 E23:R23">
    <cfRule type="cellIs" priority="19" operator="lessThan" aboveAverage="0" equalAverage="0" bottom="0" percent="0" rank="0" text="" dxfId="18">
      <formula>0</formula>
    </cfRule>
  </conditionalFormatting>
  <conditionalFormatting sqref="L24:R24">
    <cfRule type="cellIs" priority="20" operator="lessThan" aboveAverage="0" equalAverage="0" bottom="0" percent="0" rank="0" text="" dxfId="19">
      <formula>0</formula>
    </cfRule>
  </conditionalFormatting>
  <conditionalFormatting sqref="E26:R28">
    <cfRule type="cellIs" priority="21" operator="lessThan" aboveAverage="0" equalAverage="0" bottom="0" percent="0" rank="0" text="" dxfId="20">
      <formula>0</formula>
    </cfRule>
  </conditionalFormatting>
  <conditionalFormatting sqref="A29">
    <cfRule type="cellIs" priority="22" operator="lessThan" aboveAverage="0" equalAverage="0" bottom="0" percent="0" rank="0" text="" dxfId="21">
      <formula>0</formula>
    </cfRule>
  </conditionalFormatting>
  <conditionalFormatting sqref="B30:B33 B31:C33">
    <cfRule type="cellIs" priority="23" operator="lessThan" aboveAverage="0" equalAverage="0" bottom="0" percent="0" rank="0" text="" dxfId="22">
      <formula>0</formula>
    </cfRule>
  </conditionalFormatting>
  <conditionalFormatting sqref="E30:R33">
    <cfRule type="cellIs" priority="24" operator="lessThan" aboveAverage="0" equalAverage="0" bottom="0" percent="0" rank="0" text="" dxfId="23">
      <formula>0</formula>
    </cfRule>
  </conditionalFormatting>
  <conditionalFormatting sqref="R37">
    <cfRule type="cellIs" priority="25" operator="lessThan" aboveAverage="0" equalAverage="0" bottom="0" percent="0" rank="0" text="" dxfId="24">
      <formula>0</formula>
    </cfRule>
  </conditionalFormatting>
  <conditionalFormatting sqref="E24">
    <cfRule type="cellIs" priority="26" operator="lessThan" aboveAverage="0" equalAverage="0" bottom="0" percent="0" rank="0" text="" dxfId="25">
      <formula>0</formula>
    </cfRule>
  </conditionalFormatting>
  <conditionalFormatting sqref="D35:D37">
    <cfRule type="cellIs" priority="27" operator="lessThan" aboveAverage="0" equalAverage="0" bottom="0" percent="0" rank="0" text="" dxfId="26">
      <formula>0</formula>
    </cfRule>
  </conditionalFormatting>
  <conditionalFormatting sqref="B13:B19">
    <cfRule type="cellIs" priority="28" operator="lessThan" aboveAverage="0" equalAverage="0" bottom="0" percent="0" rank="0" text="" dxfId="27">
      <formula>0</formula>
    </cfRule>
  </conditionalFormatting>
  <conditionalFormatting sqref="E9:K9">
    <cfRule type="cellIs" priority="29" operator="lessThan" aboveAverage="0" equalAverage="0" bottom="0" percent="0" rank="0" text="" dxfId="28">
      <formula>0</formula>
    </cfRule>
  </conditionalFormatting>
  <conditionalFormatting sqref="G37">
    <cfRule type="cellIs" priority="30" operator="lessThan" aboveAverage="0" equalAverage="0" bottom="0" percent="0" rank="0" text="" dxfId="29">
      <formula>0</formula>
    </cfRule>
  </conditionalFormatting>
  <conditionalFormatting sqref="E13:R13">
    <cfRule type="cellIs" priority="31" operator="lessThan" aboveAverage="0" equalAverage="0" bottom="0" percent="0" rank="0" text="" dxfId="30">
      <formula>0</formula>
    </cfRule>
  </conditionalFormatting>
  <conditionalFormatting sqref="C30:C33">
    <cfRule type="cellIs" priority="32" operator="lessThan" aboveAverage="0" equalAverage="0" bottom="0" percent="0" rank="0" text="" dxfId="31">
      <formula>0</formula>
    </cfRule>
  </conditionalFormatting>
  <conditionalFormatting sqref="C26:C27">
    <cfRule type="cellIs" priority="33" operator="lessThan" aboveAverage="0" equalAverage="0" bottom="0" percent="0" rank="0" text="" dxfId="32">
      <formula>0</formula>
    </cfRule>
  </conditionalFormatting>
  <conditionalFormatting sqref="L11:R11">
    <cfRule type="cellIs" priority="34" operator="lessThan" aboveAverage="0" equalAverage="0" bottom="0" percent="0" rank="0" text="" dxfId="33">
      <formula>0</formula>
    </cfRule>
  </conditionalFormatting>
  <conditionalFormatting sqref="K37">
    <cfRule type="cellIs" priority="35" operator="lessThan" aboveAverage="0" equalAverage="0" bottom="0" percent="0" rank="0" text="" dxfId="34">
      <formula>0</formula>
    </cfRule>
  </conditionalFormatting>
  <conditionalFormatting sqref="L35:R36 L37:M37">
    <cfRule type="cellIs" priority="36" operator="lessThan" aboveAverage="0" equalAverage="0" bottom="0" percent="0" rank="0" text="" dxfId="35">
      <formula>0</formula>
    </cfRule>
  </conditionalFormatting>
  <conditionalFormatting sqref="E11:K11">
    <cfRule type="cellIs" priority="37" operator="lessThan" aboveAverage="0" equalAverage="0" bottom="0" percent="0" rank="0" text="" dxfId="36">
      <formula>0</formula>
    </cfRule>
  </conditionalFormatting>
  <conditionalFormatting sqref="Q37">
    <cfRule type="cellIs" priority="38" operator="lessThan" aboveAverage="0" equalAverage="0" bottom="0" percent="0" rank="0" text="" dxfId="37">
      <formula>0</formula>
    </cfRule>
  </conditionalFormatting>
  <conditionalFormatting sqref="D26:D28">
    <cfRule type="cellIs" priority="39" operator="lessThan" aboveAverage="0" equalAverage="0" bottom="0" percent="0" rank="0" text="" dxfId="38">
      <formula>0</formula>
    </cfRule>
  </conditionalFormatting>
  <conditionalFormatting sqref="B2:B11">
    <cfRule type="cellIs" priority="40" operator="lessThan" aboveAverage="0" equalAverage="0" bottom="0" percent="0" rank="0" text="" dxfId="39">
      <formula>0</formula>
    </cfRule>
  </conditionalFormatting>
  <conditionalFormatting sqref="C2:C11">
    <cfRule type="cellIs" priority="41" operator="lessThan" aboveAverage="0" equalAverage="0" bottom="0" percent="0" rank="0" text="" dxfId="40">
      <formula>0</formula>
    </cfRule>
  </conditionalFormatting>
  <conditionalFormatting sqref="D2:D9">
    <cfRule type="cellIs" priority="42" operator="lessThan" aboveAverage="0" equalAverage="0" bottom="0" percent="0" rank="0" text="" dxfId="41">
      <formula>0</formula>
    </cfRule>
  </conditionalFormatting>
  <conditionalFormatting sqref="D2">
    <cfRule type="cellIs" priority="43" operator="equal" aboveAverage="0" equalAverage="0" bottom="0" percent="0" rank="0" text="" dxfId="42">
      <formula>"RLS"</formula>
    </cfRule>
    <cfRule type="cellIs" priority="44" operator="equal" aboveAverage="0" equalAverage="0" bottom="0" percent="0" rank="0" text="" dxfId="43">
      <formula>"RNS"</formula>
    </cfRule>
  </conditionalFormatting>
  <conditionalFormatting sqref="D10">
    <cfRule type="cellIs" priority="45" operator="lessThan" aboveAverage="0" equalAverage="0" bottom="0" percent="0" rank="0" text="" dxfId="44">
      <formula>0</formula>
    </cfRule>
  </conditionalFormatting>
  <conditionalFormatting sqref="E17:R18">
    <cfRule type="cellIs" priority="46" operator="lessThan" aboveAverage="0" equalAverage="0" bottom="0" percent="0" rank="0" text="" dxfId="45">
      <formula>0</formula>
    </cfRule>
  </conditionalFormatting>
  <conditionalFormatting sqref="D30:D33">
    <cfRule type="cellIs" priority="47" operator="lessThan" aboveAverage="0" equalAverage="0" bottom="0" percent="0" rank="0" text="" dxfId="46">
      <formula>0</formula>
    </cfRule>
  </conditionalFormatting>
  <conditionalFormatting sqref="E35:K36 E37:F37">
    <cfRule type="cellIs" priority="48" operator="lessThan" aboveAverage="0" equalAverage="0" bottom="0" percent="0" rank="0" text="" dxfId="47">
      <formula>0</formula>
    </cfRule>
  </conditionalFormatting>
  <conditionalFormatting sqref="B35:B37">
    <cfRule type="cellIs" priority="49" operator="lessThan" aboveAverage="0" equalAverage="0" bottom="0" percent="0" rank="0" text="" dxfId="48">
      <formula>0</formula>
    </cfRule>
  </conditionalFormatting>
  <conditionalFormatting sqref="C36:C37">
    <cfRule type="cellIs" priority="50" operator="lessThan" aboveAverage="0" equalAverage="0" bottom="0" percent="0" rank="0" text="" dxfId="49">
      <formula>0</formula>
    </cfRule>
  </conditionalFormatting>
  <conditionalFormatting sqref="C35:C37">
    <cfRule type="cellIs" priority="51" operator="lessThan" aboveAverage="0" equalAverage="0" bottom="0" percent="0" rank="0" text="" dxfId="50">
      <formula>0</formula>
    </cfRule>
  </conditionalFormatting>
  <conditionalFormatting sqref="H37">
    <cfRule type="cellIs" priority="52" operator="lessThan" aboveAverage="0" equalAverage="0" bottom="0" percent="0" rank="0" text="" dxfId="51">
      <formula>0</formula>
    </cfRule>
  </conditionalFormatting>
  <conditionalFormatting sqref="L9:R9">
    <cfRule type="cellIs" priority="53" operator="lessThan" aboveAverage="0" equalAverage="0" bottom="0" percent="0" rank="0" text="" dxfId="52">
      <formula>0</formula>
    </cfRule>
  </conditionalFormatting>
  <conditionalFormatting sqref="I37">
    <cfRule type="cellIs" priority="54" operator="lessThan" aboveAverage="0" equalAverage="0" bottom="0" percent="0" rank="0" text="" dxfId="53">
      <formula>0</formula>
    </cfRule>
  </conditionalFormatting>
  <conditionalFormatting sqref="J37">
    <cfRule type="cellIs" priority="55" operator="lessThan" aboveAverage="0" equalAverage="0" bottom="0" percent="0" rank="0" text="" dxfId="54">
      <formula>0</formula>
    </cfRule>
  </conditionalFormatting>
  <conditionalFormatting sqref="D11">
    <cfRule type="cellIs" priority="56" operator="lessThan" aboveAverage="0" equalAverage="0" bottom="0" percent="0" rank="0" text="" dxfId="55">
      <formula>0</formula>
    </cfRule>
  </conditionalFormatting>
  <conditionalFormatting sqref="O37">
    <cfRule type="cellIs" priority="57" operator="lessThan" aboveAverage="0" equalAverage="0" bottom="0" percent="0" rank="0" text="" dxfId="56">
      <formula>0</formula>
    </cfRule>
  </conditionalFormatting>
  <conditionalFormatting sqref="P37">
    <cfRule type="cellIs" priority="58" operator="lessThan" aboveAverage="0" equalAverage="0" bottom="0" percent="0" rank="0" text="" dxfId="57">
      <formula>0</formula>
    </cfRule>
  </conditionalFormatting>
  <conditionalFormatting sqref="N37">
    <cfRule type="cellIs" priority="59" operator="lessThan" aboveAverage="0" equalAverage="0" bottom="0" percent="0" rank="0" text="" dxfId="58">
      <formula>0</formula>
    </cfRule>
  </conditionalFormatting>
  <conditionalFormatting sqref="A40">
    <cfRule type="cellIs" priority="60" operator="lessThan" aboveAverage="0" equalAverage="0" bottom="0" percent="0" rank="0" text="" dxfId="59">
      <formula>0</formula>
    </cfRule>
  </conditionalFormatting>
  <conditionalFormatting sqref="B41:B43">
    <cfRule type="cellIs" priority="61" operator="lessThan" aboveAverage="0" equalAverage="0" bottom="0" percent="0" rank="0" text="" dxfId="60">
      <formula>0</formula>
    </cfRule>
  </conditionalFormatting>
  <conditionalFormatting sqref="C41:C43">
    <cfRule type="cellIs" priority="62" operator="lessThan" aboveAverage="0" equalAverage="0" bottom="0" percent="0" rank="0" text="" dxfId="61">
      <formula>0</formula>
    </cfRule>
  </conditionalFormatting>
  <conditionalFormatting sqref="R43">
    <cfRule type="cellIs" priority="63" operator="lessThan" aboveAverage="0" equalAverage="0" bottom="0" percent="0" rank="0" text="" dxfId="62">
      <formula>0</formula>
    </cfRule>
  </conditionalFormatting>
  <conditionalFormatting sqref="D41:D43">
    <cfRule type="cellIs" priority="64" operator="lessThan" aboveAverage="0" equalAverage="0" bottom="0" percent="0" rank="0" text="" dxfId="63">
      <formula>0</formula>
    </cfRule>
  </conditionalFormatting>
  <conditionalFormatting sqref="G43">
    <cfRule type="cellIs" priority="65" operator="lessThan" aboveAverage="0" equalAverage="0" bottom="0" percent="0" rank="0" text="" dxfId="64">
      <formula>0</formula>
    </cfRule>
  </conditionalFormatting>
  <conditionalFormatting sqref="K43">
    <cfRule type="cellIs" priority="66" operator="lessThan" aboveAverage="0" equalAverage="0" bottom="0" percent="0" rank="0" text="" dxfId="65">
      <formula>0</formula>
    </cfRule>
  </conditionalFormatting>
  <conditionalFormatting sqref="L41:R42 L43:M43">
    <cfRule type="cellIs" priority="67" operator="lessThan" aboveAverage="0" equalAverage="0" bottom="0" percent="0" rank="0" text="" dxfId="66">
      <formula>0</formula>
    </cfRule>
  </conditionalFormatting>
  <conditionalFormatting sqref="Q43">
    <cfRule type="cellIs" priority="68" operator="lessThan" aboveAverage="0" equalAverage="0" bottom="0" percent="0" rank="0" text="" dxfId="67">
      <formula>0</formula>
    </cfRule>
  </conditionalFormatting>
  <conditionalFormatting sqref="E41:K42 E43:F43">
    <cfRule type="cellIs" priority="69" operator="lessThan" aboveAverage="0" equalAverage="0" bottom="0" percent="0" rank="0" text="" dxfId="68">
      <formula>0</formula>
    </cfRule>
  </conditionalFormatting>
  <conditionalFormatting sqref="H43">
    <cfRule type="cellIs" priority="70" operator="lessThan" aboveAverage="0" equalAverage="0" bottom="0" percent="0" rank="0" text="" dxfId="69">
      <formula>0</formula>
    </cfRule>
  </conditionalFormatting>
  <conditionalFormatting sqref="I43">
    <cfRule type="cellIs" priority="71" operator="lessThan" aboveAverage="0" equalAverage="0" bottom="0" percent="0" rank="0" text="" dxfId="70">
      <formula>0</formula>
    </cfRule>
  </conditionalFormatting>
  <conditionalFormatting sqref="J43">
    <cfRule type="cellIs" priority="72" operator="lessThan" aboveAverage="0" equalAverage="0" bottom="0" percent="0" rank="0" text="" dxfId="71">
      <formula>0</formula>
    </cfRule>
  </conditionalFormatting>
  <conditionalFormatting sqref="O43">
    <cfRule type="cellIs" priority="73" operator="lessThan" aboveAverage="0" equalAverage="0" bottom="0" percent="0" rank="0" text="" dxfId="72">
      <formula>0</formula>
    </cfRule>
  </conditionalFormatting>
  <conditionalFormatting sqref="P43">
    <cfRule type="cellIs" priority="74" operator="lessThan" aboveAverage="0" equalAverage="0" bottom="0" percent="0" rank="0" text="" dxfId="73">
      <formula>0</formula>
    </cfRule>
  </conditionalFormatting>
  <conditionalFormatting sqref="N43">
    <cfRule type="cellIs" priority="75" operator="lessThan" aboveAverage="0" equalAverage="0" bottom="0" percent="0" rank="0" text="" dxfId="74">
      <formula>0</formula>
    </cfRule>
  </conditionalFormatting>
  <conditionalFormatting sqref="E44:R45 B45:D45">
    <cfRule type="cellIs" priority="76" operator="lessThan" aboveAverage="0" equalAverage="0" bottom="0" percent="0" rank="0" text="" dxfId="75">
      <formula>0</formula>
    </cfRule>
  </conditionalFormatting>
  <conditionalFormatting sqref="B44">
    <cfRule type="cellIs" priority="77" operator="lessThan" aboveAverage="0" equalAverage="0" bottom="0" percent="0" rank="0" text="" dxfId="76">
      <formula>0</formula>
    </cfRule>
  </conditionalFormatting>
  <conditionalFormatting sqref="C44">
    <cfRule type="cellIs" priority="78" operator="lessThan" aboveAverage="0" equalAverage="0" bottom="0" percent="0" rank="0" text="" dxfId="77">
      <formula>0</formula>
    </cfRule>
  </conditionalFormatting>
  <conditionalFormatting sqref="D44">
    <cfRule type="cellIs" priority="79" operator="lessThan" aboveAverage="0" equalAverage="0" bottom="0" percent="0" rank="0" text="" dxfId="78">
      <formula>0</formula>
    </cfRule>
  </conditionalFormatting>
  <conditionalFormatting sqref="B49">
    <cfRule type="cellIs" priority="80" operator="lessThan" aboveAverage="0" equalAverage="0" bottom="0" percent="0" rank="0" text="" dxfId="79">
      <formula>0</formula>
    </cfRule>
  </conditionalFormatting>
  <conditionalFormatting sqref="C49">
    <cfRule type="cellIs" priority="81" operator="lessThan" aboveAverage="0" equalAverage="0" bottom="0" percent="0" rank="0" text="" dxfId="80">
      <formula>0</formula>
    </cfRule>
  </conditionalFormatting>
  <conditionalFormatting sqref="C49">
    <cfRule type="cellIs" priority="82" operator="lessThan" aboveAverage="0" equalAverage="0" bottom="0" percent="0" rank="0" text="" dxfId="81">
      <formula>0</formula>
    </cfRule>
  </conditionalFormatting>
  <conditionalFormatting sqref="D49">
    <cfRule type="cellIs" priority="83" operator="lessThan" aboveAverage="0" equalAverage="0" bottom="0" percent="0" rank="0" text="" dxfId="82">
      <formula>0</formula>
    </cfRule>
  </conditionalFormatting>
  <conditionalFormatting sqref="E49:R49">
    <cfRule type="cellIs" priority="84" operator="lessThan" aboveAverage="0" equalAverage="0" bottom="0" percent="0" rank="0" text="" dxfId="83">
      <formula>0</formula>
    </cfRule>
  </conditionalFormatting>
  <conditionalFormatting sqref="B48">
    <cfRule type="cellIs" priority="85" operator="lessThan" aboveAverage="0" equalAverage="0" bottom="0" percent="0" rank="0" text="" dxfId="84">
      <formula>0</formula>
    </cfRule>
  </conditionalFormatting>
  <conditionalFormatting sqref="C48">
    <cfRule type="cellIs" priority="86" operator="lessThan" aboveAverage="0" equalAverage="0" bottom="0" percent="0" rank="0" text="" dxfId="85">
      <formula>0</formula>
    </cfRule>
  </conditionalFormatting>
  <conditionalFormatting sqref="C48">
    <cfRule type="cellIs" priority="87" operator="lessThan" aboveAverage="0" equalAverage="0" bottom="0" percent="0" rank="0" text="" dxfId="86">
      <formula>0</formula>
    </cfRule>
  </conditionalFormatting>
  <conditionalFormatting sqref="D50">
    <cfRule type="cellIs" priority="88" operator="lessThan" aboveAverage="0" equalAverage="0" bottom="0" percent="0" rank="0" text="" dxfId="87">
      <formula>0</formula>
    </cfRule>
  </conditionalFormatting>
  <conditionalFormatting sqref="D48">
    <cfRule type="cellIs" priority="89" operator="lessThan" aboveAverage="0" equalAverage="0" bottom="0" percent="0" rank="0" text="" dxfId="88">
      <formula>0</formula>
    </cfRule>
  </conditionalFormatting>
  <conditionalFormatting sqref="E48:R48">
    <cfRule type="cellIs" priority="90" operator="lessThan" aboveAverage="0" equalAverage="0" bottom="0" percent="0" rank="0" text="" dxfId="89">
      <formula>0</formula>
    </cfRule>
  </conditionalFormatting>
  <conditionalFormatting sqref="B50">
    <cfRule type="cellIs" priority="91" operator="lessThan" aboveAverage="0" equalAverage="0" bottom="0" percent="0" rank="0" text="" dxfId="90">
      <formula>0</formula>
    </cfRule>
  </conditionalFormatting>
  <conditionalFormatting sqref="C50">
    <cfRule type="cellIs" priority="92" operator="lessThan" aboveAverage="0" equalAverage="0" bottom="0" percent="0" rank="0" text="" dxfId="91">
      <formula>0</formula>
    </cfRule>
  </conditionalFormatting>
  <conditionalFormatting sqref="C50">
    <cfRule type="cellIs" priority="93" operator="lessThan" aboveAverage="0" equalAverage="0" bottom="0" percent="0" rank="0" text="" dxfId="92">
      <formula>0</formula>
    </cfRule>
  </conditionalFormatting>
  <conditionalFormatting sqref="E50:R50">
    <cfRule type="cellIs" priority="94" operator="lessThan" aboveAverage="0" equalAverage="0" bottom="0" percent="0" rank="0" text="" dxfId="93">
      <formula>0</formula>
    </cfRule>
  </conditionalFormatting>
  <conditionalFormatting sqref="A47">
    <cfRule type="cellIs" priority="95" operator="lessThan" aboveAverage="0" equalAverage="0" bottom="0" percent="0" rank="0" text="" dxfId="94">
      <formula>0</formula>
    </cfRule>
  </conditionalFormatting>
  <conditionalFormatting sqref="C13:C19">
    <cfRule type="cellIs" priority="96" operator="lessThan" aboveAverage="0" equalAverage="0" bottom="0" percent="0" rank="0" text="" dxfId="95">
      <formula>0</formula>
    </cfRule>
  </conditionalFormatting>
  <conditionalFormatting sqref="D13:D19">
    <cfRule type="cellIs" priority="97" operator="lessThan" aboveAverage="0" equalAverage="0" bottom="0" percent="0" rank="0" text="" dxfId="96">
      <formula>0</formula>
    </cfRule>
  </conditionalFormatting>
  <conditionalFormatting sqref="C21:C24">
    <cfRule type="cellIs" priority="98" operator="lessThan" aboveAverage="0" equalAverage="0" bottom="0" percent="0" rank="0" text="" dxfId="97">
      <formula>0</formula>
    </cfRule>
  </conditionalFormatting>
  <conditionalFormatting sqref="D21:D24">
    <cfRule type="cellIs" priority="99" operator="lessThan" aboveAverage="0" equalAverage="0" bottom="0" percent="0" rank="0" text="" dxfId="9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A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5.57"/>
  </cols>
  <sheetData>
    <row r="1" customFormat="false" ht="3" hidden="false" customHeight="true" outlineLevel="0" collapsed="false">
      <c r="D1" s="62" t="n">
        <v>1</v>
      </c>
      <c r="E1" s="62" t="n">
        <v>1</v>
      </c>
      <c r="F1" s="62" t="n">
        <v>1</v>
      </c>
      <c r="G1" s="62" t="n">
        <v>1</v>
      </c>
      <c r="H1" s="62" t="n">
        <v>1</v>
      </c>
      <c r="I1" s="62" t="n">
        <v>1</v>
      </c>
      <c r="J1" s="62" t="n">
        <v>1</v>
      </c>
      <c r="K1" s="62" t="n">
        <v>1</v>
      </c>
      <c r="L1" s="62" t="n">
        <v>1</v>
      </c>
      <c r="M1" s="62" t="n">
        <v>1</v>
      </c>
      <c r="N1" s="62" t="n">
        <v>1</v>
      </c>
      <c r="O1" s="62" t="n">
        <v>1</v>
      </c>
      <c r="P1" s="62" t="n">
        <v>1</v>
      </c>
      <c r="Q1" s="62" t="n">
        <v>1</v>
      </c>
      <c r="R1" s="62" t="n">
        <v>1</v>
      </c>
      <c r="S1" s="62" t="n">
        <v>1</v>
      </c>
      <c r="T1" s="62" t="n">
        <v>1</v>
      </c>
      <c r="U1" s="62" t="n">
        <v>1</v>
      </c>
      <c r="V1" s="62" t="n">
        <v>1</v>
      </c>
      <c r="W1" s="62" t="n">
        <v>1</v>
      </c>
      <c r="X1" s="62" t="n">
        <v>1</v>
      </c>
      <c r="Y1" s="62" t="n">
        <v>1</v>
      </c>
      <c r="Z1" s="62" t="n">
        <v>1</v>
      </c>
      <c r="AA1" s="62" t="n">
        <v>1</v>
      </c>
      <c r="AB1" s="62" t="n">
        <f aca="false">D1+1</f>
        <v>2</v>
      </c>
      <c r="AC1" s="62" t="n">
        <f aca="false">E1+1</f>
        <v>2</v>
      </c>
      <c r="AD1" s="62" t="n">
        <f aca="false">F1+1</f>
        <v>2</v>
      </c>
      <c r="AE1" s="62" t="n">
        <f aca="false">G1+1</f>
        <v>2</v>
      </c>
      <c r="AF1" s="62" t="n">
        <f aca="false">H1+1</f>
        <v>2</v>
      </c>
      <c r="AG1" s="62" t="n">
        <f aca="false">I1+1</f>
        <v>2</v>
      </c>
      <c r="AH1" s="62" t="n">
        <f aca="false">J1+1</f>
        <v>2</v>
      </c>
      <c r="AI1" s="62" t="n">
        <f aca="false">K1+1</f>
        <v>2</v>
      </c>
      <c r="AJ1" s="62" t="n">
        <f aca="false">L1+1</f>
        <v>2</v>
      </c>
      <c r="AK1" s="62" t="n">
        <f aca="false">M1+1</f>
        <v>2</v>
      </c>
      <c r="AL1" s="62" t="n">
        <f aca="false">N1+1</f>
        <v>2</v>
      </c>
      <c r="AM1" s="62" t="n">
        <f aca="false">O1+1</f>
        <v>2</v>
      </c>
      <c r="AN1" s="62" t="n">
        <f aca="false">P1+1</f>
        <v>2</v>
      </c>
      <c r="AO1" s="62" t="n">
        <f aca="false">Q1+1</f>
        <v>2</v>
      </c>
      <c r="AP1" s="62" t="n">
        <f aca="false">R1+1</f>
        <v>2</v>
      </c>
      <c r="AQ1" s="62" t="n">
        <f aca="false">S1+1</f>
        <v>2</v>
      </c>
      <c r="AR1" s="62" t="n">
        <f aca="false">T1+1</f>
        <v>2</v>
      </c>
      <c r="AS1" s="62" t="n">
        <f aca="false">U1+1</f>
        <v>2</v>
      </c>
      <c r="AT1" s="62" t="n">
        <f aca="false">V1+1</f>
        <v>2</v>
      </c>
      <c r="AU1" s="62" t="n">
        <f aca="false">W1+1</f>
        <v>2</v>
      </c>
      <c r="AV1" s="62" t="n">
        <f aca="false">X1+1</f>
        <v>2</v>
      </c>
      <c r="AW1" s="62" t="n">
        <f aca="false">Y1+1</f>
        <v>2</v>
      </c>
      <c r="AX1" s="62" t="n">
        <f aca="false">Z1+1</f>
        <v>2</v>
      </c>
      <c r="AY1" s="62" t="n">
        <f aca="false">AA1+1</f>
        <v>2</v>
      </c>
      <c r="AZ1" s="62" t="n">
        <f aca="false">AB1+1</f>
        <v>3</v>
      </c>
      <c r="BA1" s="62" t="n">
        <f aca="false">AC1+1</f>
        <v>3</v>
      </c>
      <c r="BB1" s="62" t="n">
        <f aca="false">AD1+1</f>
        <v>3</v>
      </c>
      <c r="BC1" s="62" t="n">
        <f aca="false">AE1+1</f>
        <v>3</v>
      </c>
      <c r="BD1" s="62" t="n">
        <f aca="false">AF1+1</f>
        <v>3</v>
      </c>
      <c r="BE1" s="62" t="n">
        <f aca="false">AG1+1</f>
        <v>3</v>
      </c>
      <c r="BF1" s="62" t="n">
        <f aca="false">AH1+1</f>
        <v>3</v>
      </c>
      <c r="BG1" s="62" t="n">
        <f aca="false">AI1+1</f>
        <v>3</v>
      </c>
      <c r="BH1" s="62" t="n">
        <f aca="false">AJ1+1</f>
        <v>3</v>
      </c>
      <c r="BI1" s="62" t="n">
        <f aca="false">AK1+1</f>
        <v>3</v>
      </c>
      <c r="BJ1" s="62" t="n">
        <f aca="false">AL1+1</f>
        <v>3</v>
      </c>
      <c r="BK1" s="62" t="n">
        <f aca="false">AM1+1</f>
        <v>3</v>
      </c>
      <c r="BL1" s="62" t="n">
        <f aca="false">AN1+1</f>
        <v>3</v>
      </c>
      <c r="BM1" s="62" t="n">
        <f aca="false">AO1+1</f>
        <v>3</v>
      </c>
      <c r="BN1" s="62" t="n">
        <f aca="false">AP1+1</f>
        <v>3</v>
      </c>
      <c r="BO1" s="62" t="n">
        <f aca="false">AQ1+1</f>
        <v>3</v>
      </c>
      <c r="BP1" s="62" t="n">
        <f aca="false">AR1+1</f>
        <v>3</v>
      </c>
      <c r="BQ1" s="62" t="n">
        <f aca="false">AS1+1</f>
        <v>3</v>
      </c>
      <c r="BR1" s="62" t="n">
        <f aca="false">AT1+1</f>
        <v>3</v>
      </c>
      <c r="BS1" s="62" t="n">
        <f aca="false">AU1+1</f>
        <v>3</v>
      </c>
      <c r="BT1" s="62" t="n">
        <f aca="false">AV1+1</f>
        <v>3</v>
      </c>
      <c r="BU1" s="62" t="n">
        <f aca="false">AW1+1</f>
        <v>3</v>
      </c>
      <c r="BV1" s="62" t="n">
        <f aca="false">AX1+1</f>
        <v>3</v>
      </c>
      <c r="BW1" s="62" t="n">
        <f aca="false">AY1+1</f>
        <v>3</v>
      </c>
      <c r="BX1" s="62" t="n">
        <f aca="false">AZ1+1</f>
        <v>4</v>
      </c>
      <c r="BY1" s="62" t="n">
        <f aca="false">BA1+1</f>
        <v>4</v>
      </c>
      <c r="BZ1" s="62" t="n">
        <f aca="false">BB1+1</f>
        <v>4</v>
      </c>
      <c r="CA1" s="62" t="n">
        <f aca="false">BC1+1</f>
        <v>4</v>
      </c>
      <c r="CB1" s="62" t="n">
        <f aca="false">BD1+1</f>
        <v>4</v>
      </c>
      <c r="CC1" s="62" t="n">
        <f aca="false">BE1+1</f>
        <v>4</v>
      </c>
      <c r="CD1" s="62" t="n">
        <f aca="false">BF1+1</f>
        <v>4</v>
      </c>
      <c r="CE1" s="62" t="n">
        <f aca="false">BG1+1</f>
        <v>4</v>
      </c>
      <c r="CF1" s="62" t="n">
        <f aca="false">BH1+1</f>
        <v>4</v>
      </c>
      <c r="CG1" s="62" t="n">
        <f aca="false">BI1+1</f>
        <v>4</v>
      </c>
      <c r="CH1" s="62" t="n">
        <f aca="false">BJ1+1</f>
        <v>4</v>
      </c>
      <c r="CI1" s="62" t="n">
        <f aca="false">BK1+1</f>
        <v>4</v>
      </c>
      <c r="CJ1" s="62" t="n">
        <f aca="false">BL1+1</f>
        <v>4</v>
      </c>
      <c r="CK1" s="62" t="n">
        <f aca="false">BM1+1</f>
        <v>4</v>
      </c>
      <c r="CL1" s="62" t="n">
        <f aca="false">BN1+1</f>
        <v>4</v>
      </c>
      <c r="CM1" s="62" t="n">
        <f aca="false">BO1+1</f>
        <v>4</v>
      </c>
      <c r="CN1" s="62" t="n">
        <f aca="false">BP1+1</f>
        <v>4</v>
      </c>
      <c r="CO1" s="62" t="n">
        <f aca="false">BQ1+1</f>
        <v>4</v>
      </c>
      <c r="CP1" s="62" t="n">
        <f aca="false">BR1+1</f>
        <v>4</v>
      </c>
      <c r="CQ1" s="62" t="n">
        <f aca="false">BS1+1</f>
        <v>4</v>
      </c>
      <c r="CR1" s="62" t="n">
        <f aca="false">BT1+1</f>
        <v>4</v>
      </c>
      <c r="CS1" s="62" t="n">
        <f aca="false">BU1+1</f>
        <v>4</v>
      </c>
      <c r="CT1" s="62" t="n">
        <f aca="false">BV1+1</f>
        <v>4</v>
      </c>
      <c r="CU1" s="62" t="n">
        <f aca="false">BW1+1</f>
        <v>4</v>
      </c>
      <c r="CV1" s="62" t="n">
        <f aca="false">BX1+1</f>
        <v>5</v>
      </c>
      <c r="CW1" s="62" t="n">
        <f aca="false">BY1+1</f>
        <v>5</v>
      </c>
      <c r="CX1" s="62" t="n">
        <f aca="false">BZ1+1</f>
        <v>5</v>
      </c>
      <c r="CY1" s="62" t="n">
        <f aca="false">CA1+1</f>
        <v>5</v>
      </c>
      <c r="CZ1" s="62" t="n">
        <f aca="false">CB1+1</f>
        <v>5</v>
      </c>
      <c r="DA1" s="62" t="n">
        <f aca="false">CC1+1</f>
        <v>5</v>
      </c>
      <c r="DB1" s="62" t="n">
        <f aca="false">CD1+1</f>
        <v>5</v>
      </c>
      <c r="DC1" s="62" t="n">
        <f aca="false">CE1+1</f>
        <v>5</v>
      </c>
      <c r="DD1" s="62" t="n">
        <f aca="false">CF1+1</f>
        <v>5</v>
      </c>
      <c r="DE1" s="62" t="n">
        <f aca="false">CG1+1</f>
        <v>5</v>
      </c>
      <c r="DF1" s="62" t="n">
        <f aca="false">CH1+1</f>
        <v>5</v>
      </c>
      <c r="DG1" s="62" t="n">
        <f aca="false">CI1+1</f>
        <v>5</v>
      </c>
      <c r="DH1" s="62" t="n">
        <f aca="false">CJ1+1</f>
        <v>5</v>
      </c>
      <c r="DI1" s="62" t="n">
        <f aca="false">CK1+1</f>
        <v>5</v>
      </c>
      <c r="DJ1" s="62" t="n">
        <f aca="false">CL1+1</f>
        <v>5</v>
      </c>
      <c r="DK1" s="62" t="n">
        <f aca="false">CM1+1</f>
        <v>5</v>
      </c>
      <c r="DL1" s="62" t="n">
        <f aca="false">CN1+1</f>
        <v>5</v>
      </c>
      <c r="DM1" s="62" t="n">
        <f aca="false">CO1+1</f>
        <v>5</v>
      </c>
      <c r="DN1" s="62" t="n">
        <f aca="false">CP1+1</f>
        <v>5</v>
      </c>
      <c r="DO1" s="62" t="n">
        <f aca="false">CQ1+1</f>
        <v>5</v>
      </c>
      <c r="DP1" s="62" t="n">
        <f aca="false">CR1+1</f>
        <v>5</v>
      </c>
      <c r="DQ1" s="62" t="n">
        <f aca="false">CS1+1</f>
        <v>5</v>
      </c>
      <c r="DR1" s="62" t="n">
        <f aca="false">CT1+1</f>
        <v>5</v>
      </c>
      <c r="DS1" s="62" t="n">
        <f aca="false">CU1+1</f>
        <v>5</v>
      </c>
      <c r="DT1" s="62" t="n">
        <f aca="false">CV1+1</f>
        <v>6</v>
      </c>
      <c r="DU1" s="62" t="n">
        <f aca="false">CW1+1</f>
        <v>6</v>
      </c>
      <c r="DV1" s="62" t="n">
        <f aca="false">CX1+1</f>
        <v>6</v>
      </c>
      <c r="DW1" s="62" t="n">
        <f aca="false">CY1+1</f>
        <v>6</v>
      </c>
      <c r="DX1" s="62" t="n">
        <f aca="false">CZ1+1</f>
        <v>6</v>
      </c>
      <c r="DY1" s="62" t="n">
        <f aca="false">DA1+1</f>
        <v>6</v>
      </c>
      <c r="DZ1" s="62" t="n">
        <f aca="false">DB1+1</f>
        <v>6</v>
      </c>
      <c r="EA1" s="62" t="n">
        <f aca="false">DC1+1</f>
        <v>6</v>
      </c>
      <c r="EB1" s="62" t="n">
        <f aca="false">DD1+1</f>
        <v>6</v>
      </c>
      <c r="EC1" s="62" t="n">
        <f aca="false">DE1+1</f>
        <v>6</v>
      </c>
      <c r="ED1" s="62" t="n">
        <f aca="false">DF1+1</f>
        <v>6</v>
      </c>
      <c r="EE1" s="62" t="n">
        <f aca="false">DG1+1</f>
        <v>6</v>
      </c>
      <c r="EF1" s="62" t="n">
        <f aca="false">DH1+1</f>
        <v>6</v>
      </c>
      <c r="EG1" s="62" t="n">
        <f aca="false">DI1+1</f>
        <v>6</v>
      </c>
      <c r="EH1" s="62" t="n">
        <f aca="false">DJ1+1</f>
        <v>6</v>
      </c>
      <c r="EI1" s="62" t="n">
        <f aca="false">DK1+1</f>
        <v>6</v>
      </c>
      <c r="EJ1" s="62" t="n">
        <f aca="false">DL1+1</f>
        <v>6</v>
      </c>
      <c r="EK1" s="62" t="n">
        <f aca="false">DM1+1</f>
        <v>6</v>
      </c>
      <c r="EL1" s="62" t="n">
        <f aca="false">DN1+1</f>
        <v>6</v>
      </c>
      <c r="EM1" s="62" t="n">
        <f aca="false">DO1+1</f>
        <v>6</v>
      </c>
      <c r="EN1" s="62" t="n">
        <f aca="false">DP1+1</f>
        <v>6</v>
      </c>
      <c r="EO1" s="62" t="n">
        <f aca="false">DQ1+1</f>
        <v>6</v>
      </c>
      <c r="EP1" s="62" t="n">
        <f aca="false">DR1+1</f>
        <v>6</v>
      </c>
      <c r="EQ1" s="62" t="n">
        <f aca="false">DS1+1</f>
        <v>6</v>
      </c>
      <c r="ER1" s="62" t="n">
        <f aca="false">DT1+1</f>
        <v>7</v>
      </c>
      <c r="ES1" s="62" t="n">
        <f aca="false">DU1+1</f>
        <v>7</v>
      </c>
      <c r="ET1" s="62" t="n">
        <f aca="false">DV1+1</f>
        <v>7</v>
      </c>
      <c r="EU1" s="62" t="n">
        <f aca="false">DW1+1</f>
        <v>7</v>
      </c>
      <c r="EV1" s="62" t="n">
        <f aca="false">DX1+1</f>
        <v>7</v>
      </c>
      <c r="EW1" s="62" t="n">
        <f aca="false">DY1+1</f>
        <v>7</v>
      </c>
      <c r="EX1" s="62" t="n">
        <f aca="false">DZ1+1</f>
        <v>7</v>
      </c>
      <c r="EY1" s="62" t="n">
        <f aca="false">EA1+1</f>
        <v>7</v>
      </c>
      <c r="EZ1" s="62" t="n">
        <f aca="false">EB1+1</f>
        <v>7</v>
      </c>
      <c r="FA1" s="62" t="n">
        <f aca="false">EC1+1</f>
        <v>7</v>
      </c>
      <c r="FB1" s="62" t="n">
        <f aca="false">ED1+1</f>
        <v>7</v>
      </c>
      <c r="FC1" s="62" t="n">
        <f aca="false">EE1+1</f>
        <v>7</v>
      </c>
      <c r="FD1" s="62" t="n">
        <f aca="false">EF1+1</f>
        <v>7</v>
      </c>
      <c r="FE1" s="62" t="n">
        <f aca="false">EG1+1</f>
        <v>7</v>
      </c>
      <c r="FF1" s="62" t="n">
        <f aca="false">EH1+1</f>
        <v>7</v>
      </c>
      <c r="FG1" s="62" t="n">
        <f aca="false">EI1+1</f>
        <v>7</v>
      </c>
      <c r="FH1" s="62" t="n">
        <f aca="false">EJ1+1</f>
        <v>7</v>
      </c>
      <c r="FI1" s="62" t="n">
        <f aca="false">EK1+1</f>
        <v>7</v>
      </c>
      <c r="FJ1" s="62" t="n">
        <f aca="false">EL1+1</f>
        <v>7</v>
      </c>
      <c r="FK1" s="62" t="n">
        <f aca="false">EM1+1</f>
        <v>7</v>
      </c>
      <c r="FL1" s="62" t="n">
        <f aca="false">EN1+1</f>
        <v>7</v>
      </c>
      <c r="FM1" s="62" t="n">
        <f aca="false">EO1+1</f>
        <v>7</v>
      </c>
      <c r="FN1" s="62" t="n">
        <f aca="false">EP1+1</f>
        <v>7</v>
      </c>
      <c r="FO1" s="62" t="n">
        <f aca="false">EQ1+1</f>
        <v>7</v>
      </c>
      <c r="FP1" s="62" t="n">
        <f aca="false">ER1+1</f>
        <v>8</v>
      </c>
      <c r="FQ1" s="62" t="n">
        <f aca="false">ES1+1</f>
        <v>8</v>
      </c>
      <c r="FR1" s="62" t="n">
        <f aca="false">ET1+1</f>
        <v>8</v>
      </c>
      <c r="FS1" s="62" t="n">
        <f aca="false">EU1+1</f>
        <v>8</v>
      </c>
      <c r="FT1" s="62" t="n">
        <f aca="false">EV1+1</f>
        <v>8</v>
      </c>
      <c r="FU1" s="62" t="n">
        <f aca="false">EW1+1</f>
        <v>8</v>
      </c>
      <c r="FV1" s="62" t="n">
        <f aca="false">EX1+1</f>
        <v>8</v>
      </c>
      <c r="FW1" s="62" t="n">
        <f aca="false">EY1+1</f>
        <v>8</v>
      </c>
      <c r="FX1" s="62" t="n">
        <f aca="false">EZ1+1</f>
        <v>8</v>
      </c>
      <c r="FY1" s="62" t="n">
        <f aca="false">FA1+1</f>
        <v>8</v>
      </c>
      <c r="FZ1" s="62" t="n">
        <f aca="false">FB1+1</f>
        <v>8</v>
      </c>
      <c r="GA1" s="62" t="n">
        <f aca="false">FC1+1</f>
        <v>8</v>
      </c>
      <c r="GB1" s="62" t="n">
        <f aca="false">FD1+1</f>
        <v>8</v>
      </c>
      <c r="GC1" s="62" t="n">
        <f aca="false">FE1+1</f>
        <v>8</v>
      </c>
      <c r="GD1" s="62" t="n">
        <f aca="false">FF1+1</f>
        <v>8</v>
      </c>
      <c r="GE1" s="62" t="n">
        <f aca="false">FG1+1</f>
        <v>8</v>
      </c>
      <c r="GF1" s="62" t="n">
        <f aca="false">FH1+1</f>
        <v>8</v>
      </c>
      <c r="GG1" s="62" t="n">
        <f aca="false">FI1+1</f>
        <v>8</v>
      </c>
      <c r="GH1" s="62" t="n">
        <f aca="false">FJ1+1</f>
        <v>8</v>
      </c>
      <c r="GI1" s="62" t="n">
        <f aca="false">FK1+1</f>
        <v>8</v>
      </c>
      <c r="GJ1" s="62" t="n">
        <f aca="false">FL1+1</f>
        <v>8</v>
      </c>
      <c r="GK1" s="62" t="n">
        <f aca="false">FM1+1</f>
        <v>8</v>
      </c>
      <c r="GL1" s="62" t="n">
        <f aca="false">FN1+1</f>
        <v>8</v>
      </c>
      <c r="GM1" s="62" t="n">
        <f aca="false">FO1+1</f>
        <v>8</v>
      </c>
      <c r="GN1" s="62" t="n">
        <f aca="false">FP1+1</f>
        <v>9</v>
      </c>
      <c r="GO1" s="62" t="n">
        <f aca="false">FQ1+1</f>
        <v>9</v>
      </c>
      <c r="GP1" s="62" t="n">
        <f aca="false">FR1+1</f>
        <v>9</v>
      </c>
      <c r="GQ1" s="62" t="n">
        <f aca="false">FS1+1</f>
        <v>9</v>
      </c>
      <c r="GR1" s="62" t="n">
        <f aca="false">FT1+1</f>
        <v>9</v>
      </c>
      <c r="GS1" s="62" t="n">
        <f aca="false">FU1+1</f>
        <v>9</v>
      </c>
      <c r="GT1" s="62" t="n">
        <f aca="false">FV1+1</f>
        <v>9</v>
      </c>
      <c r="GU1" s="62" t="n">
        <f aca="false">FW1+1</f>
        <v>9</v>
      </c>
      <c r="GV1" s="62" t="n">
        <f aca="false">FX1+1</f>
        <v>9</v>
      </c>
      <c r="GW1" s="62" t="n">
        <f aca="false">FY1+1</f>
        <v>9</v>
      </c>
      <c r="GX1" s="62" t="n">
        <f aca="false">FZ1+1</f>
        <v>9</v>
      </c>
      <c r="GY1" s="62" t="n">
        <f aca="false">GA1+1</f>
        <v>9</v>
      </c>
      <c r="GZ1" s="62" t="n">
        <f aca="false">GB1+1</f>
        <v>9</v>
      </c>
      <c r="HA1" s="62" t="n">
        <f aca="false">GC1+1</f>
        <v>9</v>
      </c>
      <c r="HB1" s="62" t="n">
        <f aca="false">GD1+1</f>
        <v>9</v>
      </c>
      <c r="HC1" s="62" t="n">
        <f aca="false">GE1+1</f>
        <v>9</v>
      </c>
      <c r="HD1" s="62" t="n">
        <f aca="false">GF1+1</f>
        <v>9</v>
      </c>
      <c r="HE1" s="62" t="n">
        <f aca="false">GG1+1</f>
        <v>9</v>
      </c>
      <c r="HF1" s="62" t="n">
        <f aca="false">GH1+1</f>
        <v>9</v>
      </c>
      <c r="HG1" s="62" t="n">
        <f aca="false">GI1+1</f>
        <v>9</v>
      </c>
      <c r="HH1" s="62" t="n">
        <f aca="false">GJ1+1</f>
        <v>9</v>
      </c>
      <c r="HI1" s="62" t="n">
        <f aca="false">GK1+1</f>
        <v>9</v>
      </c>
      <c r="HJ1" s="62" t="n">
        <f aca="false">GL1+1</f>
        <v>9</v>
      </c>
      <c r="HK1" s="62" t="n">
        <f aca="false">GM1+1</f>
        <v>9</v>
      </c>
      <c r="HL1" s="62" t="n">
        <f aca="false">GN1+1</f>
        <v>10</v>
      </c>
      <c r="HM1" s="62" t="n">
        <f aca="false">GO1+1</f>
        <v>10</v>
      </c>
      <c r="HN1" s="62" t="n">
        <f aca="false">GP1+1</f>
        <v>10</v>
      </c>
      <c r="HO1" s="62" t="n">
        <f aca="false">GQ1+1</f>
        <v>10</v>
      </c>
      <c r="HP1" s="62" t="n">
        <f aca="false">GR1+1</f>
        <v>10</v>
      </c>
      <c r="HQ1" s="62" t="n">
        <f aca="false">GS1+1</f>
        <v>10</v>
      </c>
      <c r="HR1" s="62" t="n">
        <f aca="false">GT1+1</f>
        <v>10</v>
      </c>
      <c r="HS1" s="62" t="n">
        <f aca="false">GU1+1</f>
        <v>10</v>
      </c>
      <c r="HT1" s="62" t="n">
        <f aca="false">GV1+1</f>
        <v>10</v>
      </c>
      <c r="HU1" s="62" t="n">
        <f aca="false">GW1+1</f>
        <v>10</v>
      </c>
      <c r="HV1" s="62" t="n">
        <f aca="false">GX1+1</f>
        <v>10</v>
      </c>
      <c r="HW1" s="62" t="n">
        <f aca="false">GY1+1</f>
        <v>10</v>
      </c>
      <c r="HX1" s="62" t="n">
        <f aca="false">GZ1+1</f>
        <v>10</v>
      </c>
      <c r="HY1" s="62" t="n">
        <f aca="false">HA1+1</f>
        <v>10</v>
      </c>
      <c r="HZ1" s="62" t="n">
        <f aca="false">HB1+1</f>
        <v>10</v>
      </c>
      <c r="IA1" s="62" t="n">
        <f aca="false">HC1+1</f>
        <v>10</v>
      </c>
      <c r="IB1" s="62" t="n">
        <f aca="false">HD1+1</f>
        <v>10</v>
      </c>
      <c r="IC1" s="62" t="n">
        <f aca="false">HE1+1</f>
        <v>10</v>
      </c>
      <c r="ID1" s="62" t="n">
        <f aca="false">HF1+1</f>
        <v>10</v>
      </c>
      <c r="IE1" s="62" t="n">
        <f aca="false">HG1+1</f>
        <v>10</v>
      </c>
      <c r="IF1" s="62" t="n">
        <f aca="false">HH1+1</f>
        <v>10</v>
      </c>
      <c r="IG1" s="62" t="n">
        <f aca="false">HI1+1</f>
        <v>10</v>
      </c>
      <c r="IH1" s="62" t="n">
        <f aca="false">HJ1+1</f>
        <v>10</v>
      </c>
      <c r="II1" s="62" t="n">
        <f aca="false">HK1+1</f>
        <v>10</v>
      </c>
      <c r="IJ1" s="62" t="n">
        <f aca="false">HL1+1</f>
        <v>11</v>
      </c>
      <c r="IK1" s="62" t="n">
        <f aca="false">HM1+1</f>
        <v>11</v>
      </c>
      <c r="IL1" s="62" t="n">
        <f aca="false">HN1+1</f>
        <v>11</v>
      </c>
      <c r="IM1" s="62" t="n">
        <f aca="false">HO1+1</f>
        <v>11</v>
      </c>
      <c r="IN1" s="62" t="n">
        <f aca="false">HP1+1</f>
        <v>11</v>
      </c>
      <c r="IO1" s="62" t="n">
        <f aca="false">HQ1+1</f>
        <v>11</v>
      </c>
      <c r="IP1" s="62" t="n">
        <f aca="false">HR1+1</f>
        <v>11</v>
      </c>
      <c r="IQ1" s="62" t="n">
        <f aca="false">HS1+1</f>
        <v>11</v>
      </c>
      <c r="IR1" s="62" t="n">
        <f aca="false">HT1+1</f>
        <v>11</v>
      </c>
      <c r="IS1" s="62" t="n">
        <f aca="false">HU1+1</f>
        <v>11</v>
      </c>
      <c r="IT1" s="62" t="n">
        <f aca="false">HV1+1</f>
        <v>11</v>
      </c>
      <c r="IU1" s="62" t="n">
        <f aca="false">HW1+1</f>
        <v>11</v>
      </c>
      <c r="IV1" s="62" t="n">
        <f aca="false">HX1+1</f>
        <v>11</v>
      </c>
      <c r="IW1" s="62" t="n">
        <f aca="false">HY1+1</f>
        <v>11</v>
      </c>
      <c r="IX1" s="62" t="n">
        <f aca="false">HZ1+1</f>
        <v>11</v>
      </c>
      <c r="IY1" s="62" t="n">
        <f aca="false">IA1+1</f>
        <v>11</v>
      </c>
      <c r="IZ1" s="62" t="n">
        <f aca="false">IB1+1</f>
        <v>11</v>
      </c>
      <c r="JA1" s="62" t="n">
        <f aca="false">IC1+1</f>
        <v>11</v>
      </c>
      <c r="JB1" s="62" t="n">
        <f aca="false">ID1+1</f>
        <v>11</v>
      </c>
      <c r="JC1" s="62" t="n">
        <f aca="false">IE1+1</f>
        <v>11</v>
      </c>
      <c r="JD1" s="62" t="n">
        <f aca="false">IF1+1</f>
        <v>11</v>
      </c>
      <c r="JE1" s="62" t="n">
        <f aca="false">IG1+1</f>
        <v>11</v>
      </c>
      <c r="JF1" s="62" t="n">
        <f aca="false">IH1+1</f>
        <v>11</v>
      </c>
      <c r="JG1" s="62" t="n">
        <f aca="false">II1+1</f>
        <v>11</v>
      </c>
      <c r="JH1" s="62" t="n">
        <f aca="false">IJ1+1</f>
        <v>12</v>
      </c>
      <c r="JI1" s="62" t="n">
        <f aca="false">IK1+1</f>
        <v>12</v>
      </c>
      <c r="JJ1" s="62" t="n">
        <f aca="false">IL1+1</f>
        <v>12</v>
      </c>
      <c r="JK1" s="62" t="n">
        <f aca="false">IM1+1</f>
        <v>12</v>
      </c>
      <c r="JL1" s="62" t="n">
        <f aca="false">IN1+1</f>
        <v>12</v>
      </c>
      <c r="JM1" s="62" t="n">
        <f aca="false">IO1+1</f>
        <v>12</v>
      </c>
      <c r="JN1" s="62" t="n">
        <f aca="false">IP1+1</f>
        <v>12</v>
      </c>
      <c r="JO1" s="62" t="n">
        <f aca="false">IQ1+1</f>
        <v>12</v>
      </c>
      <c r="JP1" s="62" t="n">
        <f aca="false">IR1+1</f>
        <v>12</v>
      </c>
      <c r="JQ1" s="62" t="n">
        <f aca="false">IS1+1</f>
        <v>12</v>
      </c>
      <c r="JR1" s="62" t="n">
        <f aca="false">IT1+1</f>
        <v>12</v>
      </c>
      <c r="JS1" s="62" t="n">
        <f aca="false">IU1+1</f>
        <v>12</v>
      </c>
      <c r="JT1" s="62" t="n">
        <f aca="false">IV1+1</f>
        <v>12</v>
      </c>
      <c r="JU1" s="62" t="n">
        <f aca="false">IW1+1</f>
        <v>12</v>
      </c>
      <c r="JV1" s="62" t="n">
        <f aca="false">IX1+1</f>
        <v>12</v>
      </c>
      <c r="JW1" s="62" t="n">
        <f aca="false">IY1+1</f>
        <v>12</v>
      </c>
      <c r="JX1" s="62" t="n">
        <f aca="false">IZ1+1</f>
        <v>12</v>
      </c>
      <c r="JY1" s="62" t="n">
        <f aca="false">JA1+1</f>
        <v>12</v>
      </c>
      <c r="JZ1" s="62" t="n">
        <f aca="false">JB1+1</f>
        <v>12</v>
      </c>
      <c r="KA1" s="62" t="n">
        <f aca="false">JC1+1</f>
        <v>12</v>
      </c>
      <c r="KB1" s="62" t="n">
        <f aca="false">JD1+1</f>
        <v>12</v>
      </c>
      <c r="KC1" s="62" t="n">
        <f aca="false">JE1+1</f>
        <v>12</v>
      </c>
      <c r="KD1" s="62" t="n">
        <f aca="false">JF1+1</f>
        <v>12</v>
      </c>
      <c r="KE1" s="62" t="n">
        <f aca="false">JG1+1</f>
        <v>12</v>
      </c>
      <c r="KF1" s="62" t="n">
        <f aca="false">JH1+1</f>
        <v>13</v>
      </c>
      <c r="KG1" s="62" t="n">
        <f aca="false">JI1+1</f>
        <v>13</v>
      </c>
      <c r="KH1" s="62" t="n">
        <f aca="false">JJ1+1</f>
        <v>13</v>
      </c>
      <c r="KI1" s="62" t="n">
        <f aca="false">JK1+1</f>
        <v>13</v>
      </c>
      <c r="KJ1" s="62" t="n">
        <f aca="false">JL1+1</f>
        <v>13</v>
      </c>
      <c r="KK1" s="62" t="n">
        <f aca="false">JM1+1</f>
        <v>13</v>
      </c>
      <c r="KL1" s="62" t="n">
        <f aca="false">JN1+1</f>
        <v>13</v>
      </c>
      <c r="KM1" s="62" t="n">
        <f aca="false">JO1+1</f>
        <v>13</v>
      </c>
      <c r="KN1" s="62" t="n">
        <f aca="false">JP1+1</f>
        <v>13</v>
      </c>
      <c r="KO1" s="62" t="n">
        <f aca="false">JQ1+1</f>
        <v>13</v>
      </c>
      <c r="KP1" s="62" t="n">
        <f aca="false">JR1+1</f>
        <v>13</v>
      </c>
      <c r="KQ1" s="62" t="n">
        <f aca="false">JS1+1</f>
        <v>13</v>
      </c>
      <c r="KR1" s="62" t="n">
        <f aca="false">JT1+1</f>
        <v>13</v>
      </c>
      <c r="KS1" s="62" t="n">
        <f aca="false">JU1+1</f>
        <v>13</v>
      </c>
      <c r="KT1" s="62" t="n">
        <f aca="false">JV1+1</f>
        <v>13</v>
      </c>
      <c r="KU1" s="62" t="n">
        <f aca="false">JW1+1</f>
        <v>13</v>
      </c>
      <c r="KV1" s="62" t="n">
        <f aca="false">JX1+1</f>
        <v>13</v>
      </c>
      <c r="KW1" s="62" t="n">
        <f aca="false">JY1+1</f>
        <v>13</v>
      </c>
      <c r="KX1" s="62" t="n">
        <f aca="false">JZ1+1</f>
        <v>13</v>
      </c>
      <c r="KY1" s="62" t="n">
        <f aca="false">KA1+1</f>
        <v>13</v>
      </c>
      <c r="KZ1" s="62" t="n">
        <f aca="false">KB1+1</f>
        <v>13</v>
      </c>
      <c r="LA1" s="62" t="n">
        <f aca="false">KC1+1</f>
        <v>13</v>
      </c>
      <c r="LB1" s="62" t="n">
        <f aca="false">KD1+1</f>
        <v>13</v>
      </c>
      <c r="LC1" s="62" t="n">
        <f aca="false">KE1+1</f>
        <v>13</v>
      </c>
      <c r="LD1" s="62" t="n">
        <f aca="false">KF1+1</f>
        <v>14</v>
      </c>
      <c r="LE1" s="62" t="n">
        <f aca="false">KG1+1</f>
        <v>14</v>
      </c>
      <c r="LF1" s="62" t="n">
        <f aca="false">KH1+1</f>
        <v>14</v>
      </c>
      <c r="LG1" s="62" t="n">
        <f aca="false">KI1+1</f>
        <v>14</v>
      </c>
      <c r="LH1" s="62" t="n">
        <f aca="false">KJ1+1</f>
        <v>14</v>
      </c>
      <c r="LI1" s="62" t="n">
        <f aca="false">KK1+1</f>
        <v>14</v>
      </c>
      <c r="LJ1" s="62" t="n">
        <f aca="false">KL1+1</f>
        <v>14</v>
      </c>
      <c r="LK1" s="62" t="n">
        <f aca="false">KM1+1</f>
        <v>14</v>
      </c>
      <c r="LL1" s="62" t="n">
        <f aca="false">KN1+1</f>
        <v>14</v>
      </c>
      <c r="LM1" s="62" t="n">
        <f aca="false">KO1+1</f>
        <v>14</v>
      </c>
      <c r="LN1" s="62" t="n">
        <f aca="false">KP1+1</f>
        <v>14</v>
      </c>
      <c r="LO1" s="62" t="n">
        <f aca="false">KQ1+1</f>
        <v>14</v>
      </c>
      <c r="LP1" s="62" t="n">
        <f aca="false">KR1+1</f>
        <v>14</v>
      </c>
      <c r="LQ1" s="62" t="n">
        <f aca="false">KS1+1</f>
        <v>14</v>
      </c>
      <c r="LR1" s="62" t="n">
        <f aca="false">KT1+1</f>
        <v>14</v>
      </c>
      <c r="LS1" s="62" t="n">
        <f aca="false">KU1+1</f>
        <v>14</v>
      </c>
      <c r="LT1" s="62" t="n">
        <f aca="false">KV1+1</f>
        <v>14</v>
      </c>
      <c r="LU1" s="62" t="n">
        <f aca="false">KW1+1</f>
        <v>14</v>
      </c>
      <c r="LV1" s="62" t="n">
        <f aca="false">KX1+1</f>
        <v>14</v>
      </c>
      <c r="LW1" s="62" t="n">
        <f aca="false">KY1+1</f>
        <v>14</v>
      </c>
      <c r="LX1" s="62" t="n">
        <f aca="false">KZ1+1</f>
        <v>14</v>
      </c>
      <c r="LY1" s="62" t="n">
        <f aca="false">LA1+1</f>
        <v>14</v>
      </c>
      <c r="LZ1" s="62" t="n">
        <f aca="false">LB1+1</f>
        <v>14</v>
      </c>
      <c r="MA1" s="62" t="n">
        <f aca="false">LC1+1</f>
        <v>14</v>
      </c>
    </row>
    <row r="2" customFormat="false" ht="2.25" hidden="false" customHeight="true" outlineLevel="0" collapsed="false">
      <c r="D2" s="62" t="n">
        <v>1</v>
      </c>
      <c r="E2" s="62" t="n">
        <v>2</v>
      </c>
      <c r="F2" s="62" t="n">
        <v>3</v>
      </c>
      <c r="G2" s="62" t="n">
        <v>4</v>
      </c>
      <c r="H2" s="62" t="n">
        <v>5</v>
      </c>
      <c r="I2" s="62" t="n">
        <v>6</v>
      </c>
      <c r="J2" s="62" t="n">
        <v>7</v>
      </c>
      <c r="K2" s="62" t="n">
        <v>8</v>
      </c>
      <c r="L2" s="62" t="n">
        <v>9</v>
      </c>
      <c r="M2" s="62" t="n">
        <v>10</v>
      </c>
      <c r="N2" s="62" t="n">
        <v>11</v>
      </c>
      <c r="O2" s="62" t="n">
        <v>12</v>
      </c>
      <c r="P2" s="62" t="n">
        <v>13</v>
      </c>
      <c r="Q2" s="62" t="n">
        <v>14</v>
      </c>
      <c r="R2" s="62" t="n">
        <v>15</v>
      </c>
      <c r="S2" s="62" t="n">
        <v>16</v>
      </c>
      <c r="T2" s="62" t="n">
        <v>17</v>
      </c>
      <c r="U2" s="62" t="n">
        <v>18</v>
      </c>
      <c r="V2" s="62" t="n">
        <v>19</v>
      </c>
      <c r="W2" s="62" t="n">
        <v>20</v>
      </c>
      <c r="X2" s="62" t="n">
        <v>21</v>
      </c>
      <c r="Y2" s="62" t="n">
        <v>22</v>
      </c>
      <c r="Z2" s="62" t="n">
        <v>23</v>
      </c>
      <c r="AA2" s="62" t="n">
        <v>24</v>
      </c>
      <c r="AB2" s="62" t="n">
        <v>25</v>
      </c>
      <c r="AC2" s="62" t="n">
        <v>26</v>
      </c>
      <c r="AD2" s="62" t="n">
        <v>27</v>
      </c>
      <c r="AE2" s="62" t="n">
        <v>28</v>
      </c>
      <c r="AF2" s="62" t="n">
        <v>29</v>
      </c>
      <c r="AG2" s="62" t="n">
        <v>30</v>
      </c>
      <c r="AH2" s="62" t="n">
        <v>31</v>
      </c>
      <c r="AI2" s="62" t="n">
        <v>32</v>
      </c>
      <c r="AJ2" s="62" t="n">
        <v>33</v>
      </c>
      <c r="AK2" s="62" t="n">
        <v>34</v>
      </c>
      <c r="AL2" s="62" t="n">
        <v>35</v>
      </c>
      <c r="AM2" s="62" t="n">
        <v>36</v>
      </c>
      <c r="AN2" s="62" t="n">
        <v>37</v>
      </c>
      <c r="AO2" s="62" t="n">
        <v>38</v>
      </c>
      <c r="AP2" s="62" t="n">
        <v>39</v>
      </c>
      <c r="AQ2" s="62" t="n">
        <v>40</v>
      </c>
      <c r="AR2" s="62" t="n">
        <v>41</v>
      </c>
      <c r="AS2" s="62" t="n">
        <v>42</v>
      </c>
      <c r="AT2" s="62" t="n">
        <v>43</v>
      </c>
      <c r="AU2" s="62" t="n">
        <v>44</v>
      </c>
      <c r="AV2" s="62" t="n">
        <v>45</v>
      </c>
      <c r="AW2" s="62" t="n">
        <v>46</v>
      </c>
      <c r="AX2" s="62" t="n">
        <v>47</v>
      </c>
      <c r="AY2" s="62" t="n">
        <v>48</v>
      </c>
      <c r="AZ2" s="62" t="n">
        <v>49</v>
      </c>
      <c r="BA2" s="62" t="n">
        <v>50</v>
      </c>
      <c r="BB2" s="62" t="n">
        <v>51</v>
      </c>
      <c r="BC2" s="62" t="n">
        <v>52</v>
      </c>
      <c r="BD2" s="62" t="n">
        <v>53</v>
      </c>
      <c r="BE2" s="62" t="n">
        <v>54</v>
      </c>
      <c r="BF2" s="62" t="n">
        <v>55</v>
      </c>
      <c r="BG2" s="62" t="n">
        <v>56</v>
      </c>
      <c r="BH2" s="62" t="n">
        <v>57</v>
      </c>
      <c r="BI2" s="62" t="n">
        <v>58</v>
      </c>
      <c r="BJ2" s="62" t="n">
        <v>59</v>
      </c>
      <c r="BK2" s="62" t="n">
        <v>60</v>
      </c>
      <c r="BL2" s="62" t="n">
        <v>61</v>
      </c>
      <c r="BM2" s="62" t="n">
        <v>62</v>
      </c>
      <c r="BN2" s="62" t="n">
        <v>63</v>
      </c>
      <c r="BO2" s="62" t="n">
        <v>64</v>
      </c>
      <c r="BP2" s="62" t="n">
        <v>65</v>
      </c>
      <c r="BQ2" s="62" t="n">
        <v>66</v>
      </c>
      <c r="BR2" s="62" t="n">
        <v>67</v>
      </c>
      <c r="BS2" s="62" t="n">
        <v>68</v>
      </c>
      <c r="BT2" s="62" t="n">
        <v>69</v>
      </c>
      <c r="BU2" s="62" t="n">
        <v>70</v>
      </c>
      <c r="BV2" s="62" t="n">
        <v>71</v>
      </c>
      <c r="BW2" s="62" t="n">
        <v>72</v>
      </c>
      <c r="BX2" s="62" t="n">
        <v>73</v>
      </c>
      <c r="BY2" s="62" t="n">
        <v>74</v>
      </c>
      <c r="BZ2" s="62" t="n">
        <v>75</v>
      </c>
      <c r="CA2" s="62" t="n">
        <v>76</v>
      </c>
      <c r="CB2" s="62" t="n">
        <v>77</v>
      </c>
      <c r="CC2" s="62" t="n">
        <v>78</v>
      </c>
      <c r="CD2" s="62" t="n">
        <v>79</v>
      </c>
      <c r="CE2" s="62" t="n">
        <v>80</v>
      </c>
      <c r="CF2" s="62" t="n">
        <v>81</v>
      </c>
      <c r="CG2" s="62" t="n">
        <v>82</v>
      </c>
      <c r="CH2" s="62" t="n">
        <v>83</v>
      </c>
      <c r="CI2" s="62" t="n">
        <v>84</v>
      </c>
      <c r="CJ2" s="62" t="n">
        <v>85</v>
      </c>
      <c r="CK2" s="62" t="n">
        <v>86</v>
      </c>
      <c r="CL2" s="62" t="n">
        <v>87</v>
      </c>
      <c r="CM2" s="62" t="n">
        <v>88</v>
      </c>
      <c r="CN2" s="62" t="n">
        <v>89</v>
      </c>
      <c r="CO2" s="62" t="n">
        <v>90</v>
      </c>
      <c r="CP2" s="62" t="n">
        <v>91</v>
      </c>
      <c r="CQ2" s="62" t="n">
        <v>92</v>
      </c>
      <c r="CR2" s="62" t="n">
        <v>93</v>
      </c>
      <c r="CS2" s="62" t="n">
        <v>94</v>
      </c>
      <c r="CT2" s="62" t="n">
        <v>95</v>
      </c>
      <c r="CU2" s="62" t="n">
        <v>96</v>
      </c>
      <c r="CV2" s="62" t="n">
        <v>97</v>
      </c>
      <c r="CW2" s="62" t="n">
        <v>98</v>
      </c>
      <c r="CX2" s="62" t="n">
        <v>99</v>
      </c>
      <c r="CY2" s="62" t="n">
        <v>100</v>
      </c>
      <c r="CZ2" s="62" t="n">
        <v>101</v>
      </c>
      <c r="DA2" s="62" t="n">
        <v>102</v>
      </c>
      <c r="DB2" s="62" t="n">
        <v>103</v>
      </c>
      <c r="DC2" s="62" t="n">
        <v>104</v>
      </c>
      <c r="DD2" s="62" t="n">
        <v>105</v>
      </c>
      <c r="DE2" s="62" t="n">
        <v>106</v>
      </c>
      <c r="DF2" s="62" t="n">
        <v>107</v>
      </c>
      <c r="DG2" s="62" t="n">
        <v>108</v>
      </c>
      <c r="DH2" s="62" t="n">
        <v>109</v>
      </c>
      <c r="DI2" s="62" t="n">
        <v>110</v>
      </c>
      <c r="DJ2" s="62" t="n">
        <v>111</v>
      </c>
      <c r="DK2" s="62" t="n">
        <v>112</v>
      </c>
      <c r="DL2" s="62" t="n">
        <v>113</v>
      </c>
      <c r="DM2" s="62" t="n">
        <v>114</v>
      </c>
      <c r="DN2" s="62" t="n">
        <v>115</v>
      </c>
      <c r="DO2" s="62" t="n">
        <v>116</v>
      </c>
      <c r="DP2" s="62" t="n">
        <v>117</v>
      </c>
      <c r="DQ2" s="62" t="n">
        <v>118</v>
      </c>
      <c r="DR2" s="62" t="n">
        <v>119</v>
      </c>
      <c r="DS2" s="62" t="n">
        <v>120</v>
      </c>
      <c r="DT2" s="62" t="n">
        <v>121</v>
      </c>
      <c r="DU2" s="62" t="n">
        <v>122</v>
      </c>
      <c r="DV2" s="62" t="n">
        <v>123</v>
      </c>
      <c r="DW2" s="62" t="n">
        <v>124</v>
      </c>
      <c r="DX2" s="62" t="n">
        <v>125</v>
      </c>
      <c r="DY2" s="62" t="n">
        <v>126</v>
      </c>
      <c r="DZ2" s="62" t="n">
        <v>127</v>
      </c>
      <c r="EA2" s="62" t="n">
        <v>128</v>
      </c>
      <c r="EB2" s="62" t="n">
        <v>129</v>
      </c>
      <c r="EC2" s="62" t="n">
        <v>130</v>
      </c>
      <c r="ED2" s="62" t="n">
        <v>131</v>
      </c>
      <c r="EE2" s="62" t="n">
        <v>132</v>
      </c>
      <c r="EF2" s="62" t="n">
        <v>133</v>
      </c>
      <c r="EG2" s="62" t="n">
        <v>134</v>
      </c>
      <c r="EH2" s="62" t="n">
        <v>135</v>
      </c>
      <c r="EI2" s="62" t="n">
        <v>136</v>
      </c>
      <c r="EJ2" s="62" t="n">
        <v>137</v>
      </c>
      <c r="EK2" s="62" t="n">
        <v>138</v>
      </c>
      <c r="EL2" s="62" t="n">
        <v>139</v>
      </c>
      <c r="EM2" s="62" t="n">
        <v>140</v>
      </c>
      <c r="EN2" s="62" t="n">
        <v>141</v>
      </c>
      <c r="EO2" s="62" t="n">
        <v>142</v>
      </c>
      <c r="EP2" s="62" t="n">
        <v>143</v>
      </c>
      <c r="EQ2" s="62" t="n">
        <v>144</v>
      </c>
      <c r="ER2" s="62" t="n">
        <v>145</v>
      </c>
      <c r="ES2" s="62" t="n">
        <v>146</v>
      </c>
      <c r="ET2" s="62" t="n">
        <v>147</v>
      </c>
      <c r="EU2" s="62" t="n">
        <v>148</v>
      </c>
      <c r="EV2" s="62" t="n">
        <v>149</v>
      </c>
      <c r="EW2" s="62" t="n">
        <v>150</v>
      </c>
      <c r="EX2" s="62" t="n">
        <v>151</v>
      </c>
      <c r="EY2" s="62" t="n">
        <v>152</v>
      </c>
      <c r="EZ2" s="62" t="n">
        <v>153</v>
      </c>
      <c r="FA2" s="62" t="n">
        <v>154</v>
      </c>
      <c r="FB2" s="62" t="n">
        <v>155</v>
      </c>
      <c r="FC2" s="62" t="n">
        <v>156</v>
      </c>
      <c r="FD2" s="62" t="n">
        <v>157</v>
      </c>
      <c r="FE2" s="62" t="n">
        <v>158</v>
      </c>
      <c r="FF2" s="62" t="n">
        <v>159</v>
      </c>
      <c r="FG2" s="62" t="n">
        <v>160</v>
      </c>
      <c r="FH2" s="62" t="n">
        <v>161</v>
      </c>
      <c r="FI2" s="62" t="n">
        <v>162</v>
      </c>
      <c r="FJ2" s="62" t="n">
        <v>163</v>
      </c>
      <c r="FK2" s="62" t="n">
        <v>164</v>
      </c>
      <c r="FL2" s="62" t="n">
        <v>165</v>
      </c>
      <c r="FM2" s="62" t="n">
        <v>166</v>
      </c>
      <c r="FN2" s="62" t="n">
        <v>167</v>
      </c>
      <c r="FO2" s="62" t="n">
        <v>168</v>
      </c>
      <c r="FP2" s="62" t="n">
        <v>169</v>
      </c>
      <c r="FQ2" s="62" t="n">
        <v>170</v>
      </c>
      <c r="FR2" s="62" t="n">
        <v>171</v>
      </c>
      <c r="FS2" s="62" t="n">
        <v>172</v>
      </c>
      <c r="FT2" s="62" t="n">
        <v>173</v>
      </c>
      <c r="FU2" s="62" t="n">
        <v>174</v>
      </c>
      <c r="FV2" s="62" t="n">
        <v>175</v>
      </c>
      <c r="FW2" s="62" t="n">
        <v>176</v>
      </c>
      <c r="FX2" s="62" t="n">
        <v>177</v>
      </c>
      <c r="FY2" s="62" t="n">
        <v>178</v>
      </c>
      <c r="FZ2" s="62" t="n">
        <v>179</v>
      </c>
      <c r="GA2" s="62" t="n">
        <v>180</v>
      </c>
      <c r="GB2" s="62" t="n">
        <v>181</v>
      </c>
      <c r="GC2" s="62" t="n">
        <v>182</v>
      </c>
      <c r="GD2" s="62" t="n">
        <v>183</v>
      </c>
      <c r="GE2" s="62" t="n">
        <v>184</v>
      </c>
      <c r="GF2" s="62" t="n">
        <v>185</v>
      </c>
      <c r="GG2" s="62" t="n">
        <v>186</v>
      </c>
      <c r="GH2" s="62" t="n">
        <v>187</v>
      </c>
      <c r="GI2" s="62" t="n">
        <v>188</v>
      </c>
      <c r="GJ2" s="62" t="n">
        <v>189</v>
      </c>
      <c r="GK2" s="62" t="n">
        <v>190</v>
      </c>
      <c r="GL2" s="62" t="n">
        <v>191</v>
      </c>
      <c r="GM2" s="62" t="n">
        <v>192</v>
      </c>
      <c r="GN2" s="62" t="n">
        <v>193</v>
      </c>
      <c r="GO2" s="62" t="n">
        <v>194</v>
      </c>
      <c r="GP2" s="62" t="n">
        <v>195</v>
      </c>
      <c r="GQ2" s="62" t="n">
        <v>196</v>
      </c>
      <c r="GR2" s="62" t="n">
        <v>197</v>
      </c>
      <c r="GS2" s="62" t="n">
        <v>198</v>
      </c>
      <c r="GT2" s="62" t="n">
        <v>199</v>
      </c>
      <c r="GU2" s="62" t="n">
        <v>200</v>
      </c>
      <c r="GV2" s="62" t="n">
        <v>201</v>
      </c>
      <c r="GW2" s="62" t="n">
        <v>202</v>
      </c>
      <c r="GX2" s="62" t="n">
        <v>203</v>
      </c>
      <c r="GY2" s="62" t="n">
        <v>204</v>
      </c>
      <c r="GZ2" s="62" t="n">
        <v>205</v>
      </c>
      <c r="HA2" s="62" t="n">
        <v>206</v>
      </c>
      <c r="HB2" s="62" t="n">
        <v>207</v>
      </c>
      <c r="HC2" s="62" t="n">
        <v>208</v>
      </c>
      <c r="HD2" s="62" t="n">
        <v>209</v>
      </c>
      <c r="HE2" s="62" t="n">
        <v>210</v>
      </c>
      <c r="HF2" s="62" t="n">
        <v>211</v>
      </c>
      <c r="HG2" s="62" t="n">
        <v>212</v>
      </c>
      <c r="HH2" s="62" t="n">
        <v>213</v>
      </c>
      <c r="HI2" s="62" t="n">
        <v>214</v>
      </c>
      <c r="HJ2" s="62" t="n">
        <v>215</v>
      </c>
      <c r="HK2" s="62" t="n">
        <v>216</v>
      </c>
      <c r="HL2" s="62" t="n">
        <v>217</v>
      </c>
      <c r="HM2" s="62" t="n">
        <v>218</v>
      </c>
      <c r="HN2" s="62" t="n">
        <v>219</v>
      </c>
      <c r="HO2" s="62" t="n">
        <v>220</v>
      </c>
      <c r="HP2" s="62" t="n">
        <v>221</v>
      </c>
      <c r="HQ2" s="62" t="n">
        <v>222</v>
      </c>
      <c r="HR2" s="62" t="n">
        <v>223</v>
      </c>
      <c r="HS2" s="62" t="n">
        <v>224</v>
      </c>
      <c r="HT2" s="62" t="n">
        <v>225</v>
      </c>
      <c r="HU2" s="62" t="n">
        <v>226</v>
      </c>
      <c r="HV2" s="62" t="n">
        <v>227</v>
      </c>
      <c r="HW2" s="62" t="n">
        <v>228</v>
      </c>
      <c r="HX2" s="62" t="n">
        <v>229</v>
      </c>
      <c r="HY2" s="62" t="n">
        <v>230</v>
      </c>
      <c r="HZ2" s="62" t="n">
        <v>231</v>
      </c>
      <c r="IA2" s="62" t="n">
        <v>232</v>
      </c>
      <c r="IB2" s="62" t="n">
        <v>233</v>
      </c>
      <c r="IC2" s="62" t="n">
        <v>234</v>
      </c>
      <c r="ID2" s="62" t="n">
        <v>235</v>
      </c>
      <c r="IE2" s="62" t="n">
        <v>236</v>
      </c>
      <c r="IF2" s="62" t="n">
        <v>237</v>
      </c>
      <c r="IG2" s="62" t="n">
        <v>238</v>
      </c>
      <c r="IH2" s="62" t="n">
        <v>239</v>
      </c>
      <c r="II2" s="62" t="n">
        <v>240</v>
      </c>
      <c r="IJ2" s="62" t="n">
        <v>241</v>
      </c>
      <c r="IK2" s="62" t="n">
        <v>242</v>
      </c>
      <c r="IL2" s="62" t="n">
        <v>243</v>
      </c>
      <c r="IM2" s="62" t="n">
        <v>244</v>
      </c>
      <c r="IN2" s="62" t="n">
        <v>245</v>
      </c>
      <c r="IO2" s="62" t="n">
        <v>246</v>
      </c>
      <c r="IP2" s="62" t="n">
        <v>247</v>
      </c>
      <c r="IQ2" s="62" t="n">
        <v>248</v>
      </c>
      <c r="IR2" s="62" t="n">
        <v>249</v>
      </c>
      <c r="IS2" s="62" t="n">
        <v>250</v>
      </c>
      <c r="IT2" s="62" t="n">
        <v>251</v>
      </c>
      <c r="IU2" s="62" t="n">
        <v>252</v>
      </c>
      <c r="IV2" s="62" t="n">
        <v>253</v>
      </c>
      <c r="IW2" s="62" t="n">
        <v>254</v>
      </c>
      <c r="IX2" s="62" t="n">
        <v>255</v>
      </c>
      <c r="IY2" s="62" t="n">
        <v>256</v>
      </c>
      <c r="IZ2" s="62" t="n">
        <v>257</v>
      </c>
      <c r="JA2" s="62" t="n">
        <v>258</v>
      </c>
      <c r="JB2" s="62" t="n">
        <v>259</v>
      </c>
      <c r="JC2" s="62" t="n">
        <v>260</v>
      </c>
      <c r="JD2" s="62" t="n">
        <v>261</v>
      </c>
      <c r="JE2" s="62" t="n">
        <v>262</v>
      </c>
      <c r="JF2" s="62" t="n">
        <v>263</v>
      </c>
      <c r="JG2" s="62" t="n">
        <v>264</v>
      </c>
      <c r="JH2" s="62" t="n">
        <v>265</v>
      </c>
      <c r="JI2" s="62" t="n">
        <v>266</v>
      </c>
      <c r="JJ2" s="62" t="n">
        <v>267</v>
      </c>
      <c r="JK2" s="62" t="n">
        <v>268</v>
      </c>
      <c r="JL2" s="62" t="n">
        <v>269</v>
      </c>
      <c r="JM2" s="62" t="n">
        <v>270</v>
      </c>
      <c r="JN2" s="62" t="n">
        <v>271</v>
      </c>
      <c r="JO2" s="62" t="n">
        <v>272</v>
      </c>
      <c r="JP2" s="62" t="n">
        <v>273</v>
      </c>
      <c r="JQ2" s="62" t="n">
        <v>274</v>
      </c>
      <c r="JR2" s="62" t="n">
        <v>275</v>
      </c>
      <c r="JS2" s="62" t="n">
        <v>276</v>
      </c>
      <c r="JT2" s="62" t="n">
        <v>277</v>
      </c>
      <c r="JU2" s="62" t="n">
        <v>278</v>
      </c>
      <c r="JV2" s="62" t="n">
        <v>279</v>
      </c>
      <c r="JW2" s="62" t="n">
        <v>280</v>
      </c>
      <c r="JX2" s="62" t="n">
        <v>281</v>
      </c>
      <c r="JY2" s="62" t="n">
        <v>282</v>
      </c>
      <c r="JZ2" s="62" t="n">
        <v>283</v>
      </c>
      <c r="KA2" s="62" t="n">
        <v>284</v>
      </c>
      <c r="KB2" s="62" t="n">
        <v>285</v>
      </c>
      <c r="KC2" s="62" t="n">
        <v>286</v>
      </c>
      <c r="KD2" s="62" t="n">
        <v>287</v>
      </c>
      <c r="KE2" s="62" t="n">
        <v>288</v>
      </c>
      <c r="KF2" s="62" t="n">
        <v>289</v>
      </c>
      <c r="KG2" s="62" t="n">
        <v>290</v>
      </c>
      <c r="KH2" s="62" t="n">
        <v>291</v>
      </c>
      <c r="KI2" s="62" t="n">
        <v>292</v>
      </c>
      <c r="KJ2" s="62" t="n">
        <v>293</v>
      </c>
      <c r="KK2" s="62" t="n">
        <v>294</v>
      </c>
      <c r="KL2" s="62" t="n">
        <v>295</v>
      </c>
      <c r="KM2" s="62" t="n">
        <v>296</v>
      </c>
      <c r="KN2" s="62" t="n">
        <v>297</v>
      </c>
      <c r="KO2" s="62" t="n">
        <v>298</v>
      </c>
      <c r="KP2" s="62" t="n">
        <v>299</v>
      </c>
      <c r="KQ2" s="62" t="n">
        <v>300</v>
      </c>
      <c r="KR2" s="62" t="n">
        <v>301</v>
      </c>
      <c r="KS2" s="62" t="n">
        <v>302</v>
      </c>
      <c r="KT2" s="62" t="n">
        <v>303</v>
      </c>
      <c r="KU2" s="62" t="n">
        <v>304</v>
      </c>
      <c r="KV2" s="62" t="n">
        <v>305</v>
      </c>
      <c r="KW2" s="62" t="n">
        <v>306</v>
      </c>
      <c r="KX2" s="62" t="n">
        <v>307</v>
      </c>
      <c r="KY2" s="62" t="n">
        <v>308</v>
      </c>
      <c r="KZ2" s="62" t="n">
        <v>309</v>
      </c>
      <c r="LA2" s="62" t="n">
        <v>310</v>
      </c>
      <c r="LB2" s="62" t="n">
        <v>311</v>
      </c>
      <c r="LC2" s="62" t="n">
        <v>312</v>
      </c>
      <c r="LD2" s="62" t="n">
        <v>313</v>
      </c>
      <c r="LE2" s="62" t="n">
        <v>314</v>
      </c>
      <c r="LF2" s="62" t="n">
        <v>315</v>
      </c>
      <c r="LG2" s="62" t="n">
        <v>316</v>
      </c>
      <c r="LH2" s="62" t="n">
        <v>317</v>
      </c>
      <c r="LI2" s="62" t="n">
        <v>318</v>
      </c>
      <c r="LJ2" s="62" t="n">
        <v>319</v>
      </c>
      <c r="LK2" s="62" t="n">
        <v>320</v>
      </c>
      <c r="LL2" s="62" t="n">
        <v>321</v>
      </c>
      <c r="LM2" s="62" t="n">
        <v>322</v>
      </c>
      <c r="LN2" s="62" t="n">
        <v>323</v>
      </c>
      <c r="LO2" s="62" t="n">
        <v>324</v>
      </c>
      <c r="LP2" s="62" t="n">
        <v>325</v>
      </c>
      <c r="LQ2" s="62" t="n">
        <v>326</v>
      </c>
      <c r="LR2" s="62" t="n">
        <v>327</v>
      </c>
      <c r="LS2" s="62" t="n">
        <v>328</v>
      </c>
      <c r="LT2" s="62" t="n">
        <v>329</v>
      </c>
      <c r="LU2" s="62" t="n">
        <v>330</v>
      </c>
      <c r="LV2" s="62" t="n">
        <v>331</v>
      </c>
      <c r="LW2" s="62" t="n">
        <v>332</v>
      </c>
      <c r="LX2" s="62" t="n">
        <v>333</v>
      </c>
      <c r="LY2" s="62" t="n">
        <v>334</v>
      </c>
      <c r="LZ2" s="62" t="n">
        <v>335</v>
      </c>
      <c r="MA2" s="62" t="n">
        <v>336</v>
      </c>
    </row>
    <row r="3" customFormat="false" ht="15" hidden="false" customHeight="false" outlineLevel="0" collapsed="false">
      <c r="C3" s="8" t="s">
        <v>4</v>
      </c>
      <c r="D3" s="63" t="str">
        <f aca="false">_xlfn.CONCAT("D",D1)</f>
        <v>D1</v>
      </c>
      <c r="E3" s="63" t="str">
        <f aca="false">_xlfn.CONCAT("D",E1)</f>
        <v>D1</v>
      </c>
      <c r="F3" s="63" t="str">
        <f aca="false">_xlfn.CONCAT("D",F1)</f>
        <v>D1</v>
      </c>
      <c r="G3" s="63" t="str">
        <f aca="false">_xlfn.CONCAT("D",G1)</f>
        <v>D1</v>
      </c>
      <c r="H3" s="63" t="str">
        <f aca="false">_xlfn.CONCAT("D",H1)</f>
        <v>D1</v>
      </c>
      <c r="I3" s="63" t="str">
        <f aca="false">_xlfn.CONCAT("D",I1)</f>
        <v>D1</v>
      </c>
      <c r="J3" s="63" t="str">
        <f aca="false">_xlfn.CONCAT("D",J1)</f>
        <v>D1</v>
      </c>
      <c r="K3" s="63" t="str">
        <f aca="false">_xlfn.CONCAT("D",K1)</f>
        <v>D1</v>
      </c>
      <c r="L3" s="63" t="str">
        <f aca="false">_xlfn.CONCAT("D",L1)</f>
        <v>D1</v>
      </c>
      <c r="M3" s="63" t="str">
        <f aca="false">_xlfn.CONCAT("D",M1)</f>
        <v>D1</v>
      </c>
      <c r="N3" s="63" t="str">
        <f aca="false">_xlfn.CONCAT("D",N1)</f>
        <v>D1</v>
      </c>
      <c r="O3" s="63" t="str">
        <f aca="false">_xlfn.CONCAT("D",O1)</f>
        <v>D1</v>
      </c>
      <c r="P3" s="63" t="str">
        <f aca="false">_xlfn.CONCAT("D",P1)</f>
        <v>D1</v>
      </c>
      <c r="Q3" s="63" t="str">
        <f aca="false">_xlfn.CONCAT("D",Q1)</f>
        <v>D1</v>
      </c>
      <c r="R3" s="63" t="str">
        <f aca="false">_xlfn.CONCAT("D",R1)</f>
        <v>D1</v>
      </c>
      <c r="S3" s="63" t="str">
        <f aca="false">_xlfn.CONCAT("D",S1)</f>
        <v>D1</v>
      </c>
      <c r="T3" s="63" t="str">
        <f aca="false">_xlfn.CONCAT("D",T1)</f>
        <v>D1</v>
      </c>
      <c r="U3" s="63" t="str">
        <f aca="false">_xlfn.CONCAT("D",U1)</f>
        <v>D1</v>
      </c>
      <c r="V3" s="63" t="str">
        <f aca="false">_xlfn.CONCAT("D",V1)</f>
        <v>D1</v>
      </c>
      <c r="W3" s="63" t="str">
        <f aca="false">_xlfn.CONCAT("D",W1)</f>
        <v>D1</v>
      </c>
      <c r="X3" s="63" t="str">
        <f aca="false">_xlfn.CONCAT("D",X1)</f>
        <v>D1</v>
      </c>
      <c r="Y3" s="63" t="str">
        <f aca="false">_xlfn.CONCAT("D",Y1)</f>
        <v>D1</v>
      </c>
      <c r="Z3" s="63" t="str">
        <f aca="false">_xlfn.CONCAT("D",Z1)</f>
        <v>D1</v>
      </c>
      <c r="AA3" s="63" t="str">
        <f aca="false">_xlfn.CONCAT("D",AA1)</f>
        <v>D1</v>
      </c>
      <c r="AB3" s="63" t="str">
        <f aca="false">_xlfn.CONCAT("D",AB1)</f>
        <v>D2</v>
      </c>
      <c r="AC3" s="63" t="str">
        <f aca="false">_xlfn.CONCAT("D",AC1)</f>
        <v>D2</v>
      </c>
      <c r="AD3" s="63" t="str">
        <f aca="false">_xlfn.CONCAT("D",AD1)</f>
        <v>D2</v>
      </c>
      <c r="AE3" s="63" t="str">
        <f aca="false">_xlfn.CONCAT("D",AE1)</f>
        <v>D2</v>
      </c>
      <c r="AF3" s="63" t="str">
        <f aca="false">_xlfn.CONCAT("D",AF1)</f>
        <v>D2</v>
      </c>
      <c r="AG3" s="63" t="str">
        <f aca="false">_xlfn.CONCAT("D",AG1)</f>
        <v>D2</v>
      </c>
      <c r="AH3" s="63" t="str">
        <f aca="false">_xlfn.CONCAT("D",AH1)</f>
        <v>D2</v>
      </c>
      <c r="AI3" s="63" t="str">
        <f aca="false">_xlfn.CONCAT("D",AI1)</f>
        <v>D2</v>
      </c>
      <c r="AJ3" s="63" t="str">
        <f aca="false">_xlfn.CONCAT("D",AJ1)</f>
        <v>D2</v>
      </c>
      <c r="AK3" s="63" t="str">
        <f aca="false">_xlfn.CONCAT("D",AK1)</f>
        <v>D2</v>
      </c>
      <c r="AL3" s="63" t="str">
        <f aca="false">_xlfn.CONCAT("D",AL1)</f>
        <v>D2</v>
      </c>
      <c r="AM3" s="63" t="str">
        <f aca="false">_xlfn.CONCAT("D",AM1)</f>
        <v>D2</v>
      </c>
      <c r="AN3" s="63" t="str">
        <f aca="false">_xlfn.CONCAT("D",AN1)</f>
        <v>D2</v>
      </c>
      <c r="AO3" s="63" t="str">
        <f aca="false">_xlfn.CONCAT("D",AO1)</f>
        <v>D2</v>
      </c>
      <c r="AP3" s="63" t="str">
        <f aca="false">_xlfn.CONCAT("D",AP1)</f>
        <v>D2</v>
      </c>
      <c r="AQ3" s="63" t="str">
        <f aca="false">_xlfn.CONCAT("D",AQ1)</f>
        <v>D2</v>
      </c>
      <c r="AR3" s="63" t="str">
        <f aca="false">_xlfn.CONCAT("D",AR1)</f>
        <v>D2</v>
      </c>
      <c r="AS3" s="63" t="str">
        <f aca="false">_xlfn.CONCAT("D",AS1)</f>
        <v>D2</v>
      </c>
      <c r="AT3" s="63" t="str">
        <f aca="false">_xlfn.CONCAT("D",AT1)</f>
        <v>D2</v>
      </c>
      <c r="AU3" s="63" t="str">
        <f aca="false">_xlfn.CONCAT("D",AU1)</f>
        <v>D2</v>
      </c>
      <c r="AV3" s="63" t="str">
        <f aca="false">_xlfn.CONCAT("D",AV1)</f>
        <v>D2</v>
      </c>
      <c r="AW3" s="63" t="str">
        <f aca="false">_xlfn.CONCAT("D",AW1)</f>
        <v>D2</v>
      </c>
      <c r="AX3" s="63" t="str">
        <f aca="false">_xlfn.CONCAT("D",AX1)</f>
        <v>D2</v>
      </c>
      <c r="AY3" s="63" t="str">
        <f aca="false">_xlfn.CONCAT("D",AY1)</f>
        <v>D2</v>
      </c>
      <c r="AZ3" s="63" t="str">
        <f aca="false">_xlfn.CONCAT("D",AZ1)</f>
        <v>D3</v>
      </c>
      <c r="BA3" s="63" t="str">
        <f aca="false">_xlfn.CONCAT("D",BA1)</f>
        <v>D3</v>
      </c>
      <c r="BB3" s="63" t="str">
        <f aca="false">_xlfn.CONCAT("D",BB1)</f>
        <v>D3</v>
      </c>
      <c r="BC3" s="63" t="str">
        <f aca="false">_xlfn.CONCAT("D",BC1)</f>
        <v>D3</v>
      </c>
      <c r="BD3" s="63" t="str">
        <f aca="false">_xlfn.CONCAT("D",BD1)</f>
        <v>D3</v>
      </c>
      <c r="BE3" s="63" t="str">
        <f aca="false">_xlfn.CONCAT("D",BE1)</f>
        <v>D3</v>
      </c>
      <c r="BF3" s="63" t="str">
        <f aca="false">_xlfn.CONCAT("D",BF1)</f>
        <v>D3</v>
      </c>
      <c r="BG3" s="63" t="str">
        <f aca="false">_xlfn.CONCAT("D",BG1)</f>
        <v>D3</v>
      </c>
      <c r="BH3" s="63" t="str">
        <f aca="false">_xlfn.CONCAT("D",BH1)</f>
        <v>D3</v>
      </c>
      <c r="BI3" s="63" t="str">
        <f aca="false">_xlfn.CONCAT("D",BI1)</f>
        <v>D3</v>
      </c>
      <c r="BJ3" s="63" t="str">
        <f aca="false">_xlfn.CONCAT("D",BJ1)</f>
        <v>D3</v>
      </c>
      <c r="BK3" s="63" t="str">
        <f aca="false">_xlfn.CONCAT("D",BK1)</f>
        <v>D3</v>
      </c>
      <c r="BL3" s="63" t="str">
        <f aca="false">_xlfn.CONCAT("D",BL1)</f>
        <v>D3</v>
      </c>
      <c r="BM3" s="63" t="str">
        <f aca="false">_xlfn.CONCAT("D",BM1)</f>
        <v>D3</v>
      </c>
      <c r="BN3" s="63" t="str">
        <f aca="false">_xlfn.CONCAT("D",BN1)</f>
        <v>D3</v>
      </c>
      <c r="BO3" s="63" t="str">
        <f aca="false">_xlfn.CONCAT("D",BO1)</f>
        <v>D3</v>
      </c>
      <c r="BP3" s="63" t="str">
        <f aca="false">_xlfn.CONCAT("D",BP1)</f>
        <v>D3</v>
      </c>
      <c r="BQ3" s="63" t="str">
        <f aca="false">_xlfn.CONCAT("D",BQ1)</f>
        <v>D3</v>
      </c>
      <c r="BR3" s="63" t="str">
        <f aca="false">_xlfn.CONCAT("D",BR1)</f>
        <v>D3</v>
      </c>
      <c r="BS3" s="63" t="str">
        <f aca="false">_xlfn.CONCAT("D",BS1)</f>
        <v>D3</v>
      </c>
      <c r="BT3" s="63" t="str">
        <f aca="false">_xlfn.CONCAT("D",BT1)</f>
        <v>D3</v>
      </c>
      <c r="BU3" s="63" t="str">
        <f aca="false">_xlfn.CONCAT("D",BU1)</f>
        <v>D3</v>
      </c>
      <c r="BV3" s="63" t="str">
        <f aca="false">_xlfn.CONCAT("D",BV1)</f>
        <v>D3</v>
      </c>
      <c r="BW3" s="63" t="str">
        <f aca="false">_xlfn.CONCAT("D",BW1)</f>
        <v>D3</v>
      </c>
      <c r="BX3" s="63" t="str">
        <f aca="false">_xlfn.CONCAT("D",BX1)</f>
        <v>D4</v>
      </c>
      <c r="BY3" s="63" t="str">
        <f aca="false">_xlfn.CONCAT("D",BY1)</f>
        <v>D4</v>
      </c>
      <c r="BZ3" s="63" t="str">
        <f aca="false">_xlfn.CONCAT("D",BZ1)</f>
        <v>D4</v>
      </c>
      <c r="CA3" s="63" t="str">
        <f aca="false">_xlfn.CONCAT("D",CA1)</f>
        <v>D4</v>
      </c>
      <c r="CB3" s="63" t="str">
        <f aca="false">_xlfn.CONCAT("D",CB1)</f>
        <v>D4</v>
      </c>
      <c r="CC3" s="63" t="str">
        <f aca="false">_xlfn.CONCAT("D",CC1)</f>
        <v>D4</v>
      </c>
      <c r="CD3" s="63" t="str">
        <f aca="false">_xlfn.CONCAT("D",CD1)</f>
        <v>D4</v>
      </c>
      <c r="CE3" s="63" t="str">
        <f aca="false">_xlfn.CONCAT("D",CE1)</f>
        <v>D4</v>
      </c>
      <c r="CF3" s="63" t="str">
        <f aca="false">_xlfn.CONCAT("D",CF1)</f>
        <v>D4</v>
      </c>
      <c r="CG3" s="63" t="str">
        <f aca="false">_xlfn.CONCAT("D",CG1)</f>
        <v>D4</v>
      </c>
      <c r="CH3" s="63" t="str">
        <f aca="false">_xlfn.CONCAT("D",CH1)</f>
        <v>D4</v>
      </c>
      <c r="CI3" s="63" t="str">
        <f aca="false">_xlfn.CONCAT("D",CI1)</f>
        <v>D4</v>
      </c>
      <c r="CJ3" s="63" t="str">
        <f aca="false">_xlfn.CONCAT("D",CJ1)</f>
        <v>D4</v>
      </c>
      <c r="CK3" s="63" t="str">
        <f aca="false">_xlfn.CONCAT("D",CK1)</f>
        <v>D4</v>
      </c>
      <c r="CL3" s="63" t="str">
        <f aca="false">_xlfn.CONCAT("D",CL1)</f>
        <v>D4</v>
      </c>
      <c r="CM3" s="63" t="str">
        <f aca="false">_xlfn.CONCAT("D",CM1)</f>
        <v>D4</v>
      </c>
      <c r="CN3" s="63" t="str">
        <f aca="false">_xlfn.CONCAT("D",CN1)</f>
        <v>D4</v>
      </c>
      <c r="CO3" s="63" t="str">
        <f aca="false">_xlfn.CONCAT("D",CO1)</f>
        <v>D4</v>
      </c>
      <c r="CP3" s="63" t="str">
        <f aca="false">_xlfn.CONCAT("D",CP1)</f>
        <v>D4</v>
      </c>
      <c r="CQ3" s="63" t="str">
        <f aca="false">_xlfn.CONCAT("D",CQ1)</f>
        <v>D4</v>
      </c>
      <c r="CR3" s="63" t="str">
        <f aca="false">_xlfn.CONCAT("D",CR1)</f>
        <v>D4</v>
      </c>
      <c r="CS3" s="63" t="str">
        <f aca="false">_xlfn.CONCAT("D",CS1)</f>
        <v>D4</v>
      </c>
      <c r="CT3" s="63" t="str">
        <f aca="false">_xlfn.CONCAT("D",CT1)</f>
        <v>D4</v>
      </c>
      <c r="CU3" s="63" t="str">
        <f aca="false">_xlfn.CONCAT("D",CU1)</f>
        <v>D4</v>
      </c>
      <c r="CV3" s="63" t="str">
        <f aca="false">_xlfn.CONCAT("D",CV1)</f>
        <v>D5</v>
      </c>
      <c r="CW3" s="63" t="str">
        <f aca="false">_xlfn.CONCAT("D",CW1)</f>
        <v>D5</v>
      </c>
      <c r="CX3" s="63" t="str">
        <f aca="false">_xlfn.CONCAT("D",CX1)</f>
        <v>D5</v>
      </c>
      <c r="CY3" s="63" t="str">
        <f aca="false">_xlfn.CONCAT("D",CY1)</f>
        <v>D5</v>
      </c>
      <c r="CZ3" s="63" t="str">
        <f aca="false">_xlfn.CONCAT("D",CZ1)</f>
        <v>D5</v>
      </c>
      <c r="DA3" s="63" t="str">
        <f aca="false">_xlfn.CONCAT("D",DA1)</f>
        <v>D5</v>
      </c>
      <c r="DB3" s="63" t="str">
        <f aca="false">_xlfn.CONCAT("D",DB1)</f>
        <v>D5</v>
      </c>
      <c r="DC3" s="63" t="str">
        <f aca="false">_xlfn.CONCAT("D",DC1)</f>
        <v>D5</v>
      </c>
      <c r="DD3" s="63" t="str">
        <f aca="false">_xlfn.CONCAT("D",DD1)</f>
        <v>D5</v>
      </c>
      <c r="DE3" s="63" t="str">
        <f aca="false">_xlfn.CONCAT("D",DE1)</f>
        <v>D5</v>
      </c>
      <c r="DF3" s="63" t="str">
        <f aca="false">_xlfn.CONCAT("D",DF1)</f>
        <v>D5</v>
      </c>
      <c r="DG3" s="63" t="str">
        <f aca="false">_xlfn.CONCAT("D",DG1)</f>
        <v>D5</v>
      </c>
      <c r="DH3" s="63" t="str">
        <f aca="false">_xlfn.CONCAT("D",DH1)</f>
        <v>D5</v>
      </c>
      <c r="DI3" s="63" t="str">
        <f aca="false">_xlfn.CONCAT("D",DI1)</f>
        <v>D5</v>
      </c>
      <c r="DJ3" s="63" t="str">
        <f aca="false">_xlfn.CONCAT("D",DJ1)</f>
        <v>D5</v>
      </c>
      <c r="DK3" s="63" t="str">
        <f aca="false">_xlfn.CONCAT("D",DK1)</f>
        <v>D5</v>
      </c>
      <c r="DL3" s="63" t="str">
        <f aca="false">_xlfn.CONCAT("D",DL1)</f>
        <v>D5</v>
      </c>
      <c r="DM3" s="63" t="str">
        <f aca="false">_xlfn.CONCAT("D",DM1)</f>
        <v>D5</v>
      </c>
      <c r="DN3" s="63" t="str">
        <f aca="false">_xlfn.CONCAT("D",DN1)</f>
        <v>D5</v>
      </c>
      <c r="DO3" s="63" t="str">
        <f aca="false">_xlfn.CONCAT("D",DO1)</f>
        <v>D5</v>
      </c>
      <c r="DP3" s="63" t="str">
        <f aca="false">_xlfn.CONCAT("D",DP1)</f>
        <v>D5</v>
      </c>
      <c r="DQ3" s="63" t="str">
        <f aca="false">_xlfn.CONCAT("D",DQ1)</f>
        <v>D5</v>
      </c>
      <c r="DR3" s="63" t="str">
        <f aca="false">_xlfn.CONCAT("D",DR1)</f>
        <v>D5</v>
      </c>
      <c r="DS3" s="63" t="str">
        <f aca="false">_xlfn.CONCAT("D",DS1)</f>
        <v>D5</v>
      </c>
      <c r="DT3" s="63" t="str">
        <f aca="false">_xlfn.CONCAT("D",DT1)</f>
        <v>D6</v>
      </c>
      <c r="DU3" s="63" t="str">
        <f aca="false">_xlfn.CONCAT("D",DU1)</f>
        <v>D6</v>
      </c>
      <c r="DV3" s="63" t="str">
        <f aca="false">_xlfn.CONCAT("D",DV1)</f>
        <v>D6</v>
      </c>
      <c r="DW3" s="63" t="str">
        <f aca="false">_xlfn.CONCAT("D",DW1)</f>
        <v>D6</v>
      </c>
      <c r="DX3" s="63" t="str">
        <f aca="false">_xlfn.CONCAT("D",DX1)</f>
        <v>D6</v>
      </c>
      <c r="DY3" s="63" t="str">
        <f aca="false">_xlfn.CONCAT("D",DY1)</f>
        <v>D6</v>
      </c>
      <c r="DZ3" s="63" t="str">
        <f aca="false">_xlfn.CONCAT("D",DZ1)</f>
        <v>D6</v>
      </c>
      <c r="EA3" s="63" t="str">
        <f aca="false">_xlfn.CONCAT("D",EA1)</f>
        <v>D6</v>
      </c>
      <c r="EB3" s="63" t="str">
        <f aca="false">_xlfn.CONCAT("D",EB1)</f>
        <v>D6</v>
      </c>
      <c r="EC3" s="63" t="str">
        <f aca="false">_xlfn.CONCAT("D",EC1)</f>
        <v>D6</v>
      </c>
      <c r="ED3" s="63" t="str">
        <f aca="false">_xlfn.CONCAT("D",ED1)</f>
        <v>D6</v>
      </c>
      <c r="EE3" s="63" t="str">
        <f aca="false">_xlfn.CONCAT("D",EE1)</f>
        <v>D6</v>
      </c>
      <c r="EF3" s="63" t="str">
        <f aca="false">_xlfn.CONCAT("D",EF1)</f>
        <v>D6</v>
      </c>
      <c r="EG3" s="63" t="str">
        <f aca="false">_xlfn.CONCAT("D",EG1)</f>
        <v>D6</v>
      </c>
      <c r="EH3" s="63" t="str">
        <f aca="false">_xlfn.CONCAT("D",EH1)</f>
        <v>D6</v>
      </c>
      <c r="EI3" s="63" t="str">
        <f aca="false">_xlfn.CONCAT("D",EI1)</f>
        <v>D6</v>
      </c>
      <c r="EJ3" s="63" t="str">
        <f aca="false">_xlfn.CONCAT("D",EJ1)</f>
        <v>D6</v>
      </c>
      <c r="EK3" s="63" t="str">
        <f aca="false">_xlfn.CONCAT("D",EK1)</f>
        <v>D6</v>
      </c>
      <c r="EL3" s="63" t="str">
        <f aca="false">_xlfn.CONCAT("D",EL1)</f>
        <v>D6</v>
      </c>
      <c r="EM3" s="63" t="str">
        <f aca="false">_xlfn.CONCAT("D",EM1)</f>
        <v>D6</v>
      </c>
      <c r="EN3" s="63" t="str">
        <f aca="false">_xlfn.CONCAT("D",EN1)</f>
        <v>D6</v>
      </c>
      <c r="EO3" s="63" t="str">
        <f aca="false">_xlfn.CONCAT("D",EO1)</f>
        <v>D6</v>
      </c>
      <c r="EP3" s="63" t="str">
        <f aca="false">_xlfn.CONCAT("D",EP1)</f>
        <v>D6</v>
      </c>
      <c r="EQ3" s="63" t="str">
        <f aca="false">_xlfn.CONCAT("D",EQ1)</f>
        <v>D6</v>
      </c>
      <c r="ER3" s="63" t="str">
        <f aca="false">_xlfn.CONCAT("D",ER1)</f>
        <v>D7</v>
      </c>
      <c r="ES3" s="63" t="str">
        <f aca="false">_xlfn.CONCAT("D",ES1)</f>
        <v>D7</v>
      </c>
      <c r="ET3" s="63" t="str">
        <f aca="false">_xlfn.CONCAT("D",ET1)</f>
        <v>D7</v>
      </c>
      <c r="EU3" s="63" t="str">
        <f aca="false">_xlfn.CONCAT("D",EU1)</f>
        <v>D7</v>
      </c>
      <c r="EV3" s="63" t="str">
        <f aca="false">_xlfn.CONCAT("D",EV1)</f>
        <v>D7</v>
      </c>
      <c r="EW3" s="63" t="str">
        <f aca="false">_xlfn.CONCAT("D",EW1)</f>
        <v>D7</v>
      </c>
      <c r="EX3" s="63" t="str">
        <f aca="false">_xlfn.CONCAT("D",EX1)</f>
        <v>D7</v>
      </c>
      <c r="EY3" s="63" t="str">
        <f aca="false">_xlfn.CONCAT("D",EY1)</f>
        <v>D7</v>
      </c>
      <c r="EZ3" s="63" t="str">
        <f aca="false">_xlfn.CONCAT("D",EZ1)</f>
        <v>D7</v>
      </c>
      <c r="FA3" s="63" t="str">
        <f aca="false">_xlfn.CONCAT("D",FA1)</f>
        <v>D7</v>
      </c>
      <c r="FB3" s="63" t="str">
        <f aca="false">_xlfn.CONCAT("D",FB1)</f>
        <v>D7</v>
      </c>
      <c r="FC3" s="63" t="str">
        <f aca="false">_xlfn.CONCAT("D",FC1)</f>
        <v>D7</v>
      </c>
      <c r="FD3" s="63" t="str">
        <f aca="false">_xlfn.CONCAT("D",FD1)</f>
        <v>D7</v>
      </c>
      <c r="FE3" s="63" t="str">
        <f aca="false">_xlfn.CONCAT("D",FE1)</f>
        <v>D7</v>
      </c>
      <c r="FF3" s="63" t="str">
        <f aca="false">_xlfn.CONCAT("D",FF1)</f>
        <v>D7</v>
      </c>
      <c r="FG3" s="63" t="str">
        <f aca="false">_xlfn.CONCAT("D",FG1)</f>
        <v>D7</v>
      </c>
      <c r="FH3" s="63" t="str">
        <f aca="false">_xlfn.CONCAT("D",FH1)</f>
        <v>D7</v>
      </c>
      <c r="FI3" s="63" t="str">
        <f aca="false">_xlfn.CONCAT("D",FI1)</f>
        <v>D7</v>
      </c>
      <c r="FJ3" s="63" t="str">
        <f aca="false">_xlfn.CONCAT("D",FJ1)</f>
        <v>D7</v>
      </c>
      <c r="FK3" s="63" t="str">
        <f aca="false">_xlfn.CONCAT("D",FK1)</f>
        <v>D7</v>
      </c>
      <c r="FL3" s="63" t="str">
        <f aca="false">_xlfn.CONCAT("D",FL1)</f>
        <v>D7</v>
      </c>
      <c r="FM3" s="63" t="str">
        <f aca="false">_xlfn.CONCAT("D",FM1)</f>
        <v>D7</v>
      </c>
      <c r="FN3" s="63" t="str">
        <f aca="false">_xlfn.CONCAT("D",FN1)</f>
        <v>D7</v>
      </c>
      <c r="FO3" s="63" t="str">
        <f aca="false">_xlfn.CONCAT("D",FO1)</f>
        <v>D7</v>
      </c>
      <c r="FP3" s="63" t="str">
        <f aca="false">_xlfn.CONCAT("D",FP1)</f>
        <v>D8</v>
      </c>
      <c r="FQ3" s="63" t="str">
        <f aca="false">_xlfn.CONCAT("D",FQ1)</f>
        <v>D8</v>
      </c>
      <c r="FR3" s="63" t="str">
        <f aca="false">_xlfn.CONCAT("D",FR1)</f>
        <v>D8</v>
      </c>
      <c r="FS3" s="63" t="str">
        <f aca="false">_xlfn.CONCAT("D",FS1)</f>
        <v>D8</v>
      </c>
      <c r="FT3" s="63" t="str">
        <f aca="false">_xlfn.CONCAT("D",FT1)</f>
        <v>D8</v>
      </c>
      <c r="FU3" s="63" t="str">
        <f aca="false">_xlfn.CONCAT("D",FU1)</f>
        <v>D8</v>
      </c>
      <c r="FV3" s="63" t="str">
        <f aca="false">_xlfn.CONCAT("D",FV1)</f>
        <v>D8</v>
      </c>
      <c r="FW3" s="63" t="str">
        <f aca="false">_xlfn.CONCAT("D",FW1)</f>
        <v>D8</v>
      </c>
      <c r="FX3" s="63" t="str">
        <f aca="false">_xlfn.CONCAT("D",FX1)</f>
        <v>D8</v>
      </c>
      <c r="FY3" s="63" t="str">
        <f aca="false">_xlfn.CONCAT("D",FY1)</f>
        <v>D8</v>
      </c>
      <c r="FZ3" s="63" t="str">
        <f aca="false">_xlfn.CONCAT("D",FZ1)</f>
        <v>D8</v>
      </c>
      <c r="GA3" s="63" t="str">
        <f aca="false">_xlfn.CONCAT("D",GA1)</f>
        <v>D8</v>
      </c>
      <c r="GB3" s="63" t="str">
        <f aca="false">_xlfn.CONCAT("D",GB1)</f>
        <v>D8</v>
      </c>
      <c r="GC3" s="63" t="str">
        <f aca="false">_xlfn.CONCAT("D",GC1)</f>
        <v>D8</v>
      </c>
      <c r="GD3" s="63" t="str">
        <f aca="false">_xlfn.CONCAT("D",GD1)</f>
        <v>D8</v>
      </c>
      <c r="GE3" s="63" t="str">
        <f aca="false">_xlfn.CONCAT("D",GE1)</f>
        <v>D8</v>
      </c>
      <c r="GF3" s="63" t="str">
        <f aca="false">_xlfn.CONCAT("D",GF1)</f>
        <v>D8</v>
      </c>
      <c r="GG3" s="63" t="str">
        <f aca="false">_xlfn.CONCAT("D",GG1)</f>
        <v>D8</v>
      </c>
      <c r="GH3" s="63" t="str">
        <f aca="false">_xlfn.CONCAT("D",GH1)</f>
        <v>D8</v>
      </c>
      <c r="GI3" s="63" t="str">
        <f aca="false">_xlfn.CONCAT("D",GI1)</f>
        <v>D8</v>
      </c>
      <c r="GJ3" s="63" t="str">
        <f aca="false">_xlfn.CONCAT("D",GJ1)</f>
        <v>D8</v>
      </c>
      <c r="GK3" s="63" t="str">
        <f aca="false">_xlfn.CONCAT("D",GK1)</f>
        <v>D8</v>
      </c>
      <c r="GL3" s="63" t="str">
        <f aca="false">_xlfn.CONCAT("D",GL1)</f>
        <v>D8</v>
      </c>
      <c r="GM3" s="63" t="str">
        <f aca="false">_xlfn.CONCAT("D",GM1)</f>
        <v>D8</v>
      </c>
      <c r="GN3" s="63" t="str">
        <f aca="false">_xlfn.CONCAT("D",GN1)</f>
        <v>D9</v>
      </c>
      <c r="GO3" s="63" t="str">
        <f aca="false">_xlfn.CONCAT("D",GO1)</f>
        <v>D9</v>
      </c>
      <c r="GP3" s="63" t="str">
        <f aca="false">_xlfn.CONCAT("D",GP1)</f>
        <v>D9</v>
      </c>
      <c r="GQ3" s="63" t="str">
        <f aca="false">_xlfn.CONCAT("D",GQ1)</f>
        <v>D9</v>
      </c>
      <c r="GR3" s="63" t="str">
        <f aca="false">_xlfn.CONCAT("D",GR1)</f>
        <v>D9</v>
      </c>
      <c r="GS3" s="63" t="str">
        <f aca="false">_xlfn.CONCAT("D",GS1)</f>
        <v>D9</v>
      </c>
      <c r="GT3" s="63" t="str">
        <f aca="false">_xlfn.CONCAT("D",GT1)</f>
        <v>D9</v>
      </c>
      <c r="GU3" s="63" t="str">
        <f aca="false">_xlfn.CONCAT("D",GU1)</f>
        <v>D9</v>
      </c>
      <c r="GV3" s="63" t="str">
        <f aca="false">_xlfn.CONCAT("D",GV1)</f>
        <v>D9</v>
      </c>
      <c r="GW3" s="63" t="str">
        <f aca="false">_xlfn.CONCAT("D",GW1)</f>
        <v>D9</v>
      </c>
      <c r="GX3" s="63" t="str">
        <f aca="false">_xlfn.CONCAT("D",GX1)</f>
        <v>D9</v>
      </c>
      <c r="GY3" s="63" t="str">
        <f aca="false">_xlfn.CONCAT("D",GY1)</f>
        <v>D9</v>
      </c>
      <c r="GZ3" s="63" t="str">
        <f aca="false">_xlfn.CONCAT("D",GZ1)</f>
        <v>D9</v>
      </c>
      <c r="HA3" s="63" t="str">
        <f aca="false">_xlfn.CONCAT("D",HA1)</f>
        <v>D9</v>
      </c>
      <c r="HB3" s="63" t="str">
        <f aca="false">_xlfn.CONCAT("D",HB1)</f>
        <v>D9</v>
      </c>
      <c r="HC3" s="63" t="str">
        <f aca="false">_xlfn.CONCAT("D",HC1)</f>
        <v>D9</v>
      </c>
      <c r="HD3" s="63" t="str">
        <f aca="false">_xlfn.CONCAT("D",HD1)</f>
        <v>D9</v>
      </c>
      <c r="HE3" s="63" t="str">
        <f aca="false">_xlfn.CONCAT("D",HE1)</f>
        <v>D9</v>
      </c>
      <c r="HF3" s="63" t="str">
        <f aca="false">_xlfn.CONCAT("D",HF1)</f>
        <v>D9</v>
      </c>
      <c r="HG3" s="63" t="str">
        <f aca="false">_xlfn.CONCAT("D",HG1)</f>
        <v>D9</v>
      </c>
      <c r="HH3" s="63" t="str">
        <f aca="false">_xlfn.CONCAT("D",HH1)</f>
        <v>D9</v>
      </c>
      <c r="HI3" s="63" t="str">
        <f aca="false">_xlfn.CONCAT("D",HI1)</f>
        <v>D9</v>
      </c>
      <c r="HJ3" s="63" t="str">
        <f aca="false">_xlfn.CONCAT("D",HJ1)</f>
        <v>D9</v>
      </c>
      <c r="HK3" s="63" t="str">
        <f aca="false">_xlfn.CONCAT("D",HK1)</f>
        <v>D9</v>
      </c>
      <c r="HL3" s="63" t="str">
        <f aca="false">_xlfn.CONCAT("D",HL1)</f>
        <v>D10</v>
      </c>
      <c r="HM3" s="63" t="str">
        <f aca="false">_xlfn.CONCAT("D",HM1)</f>
        <v>D10</v>
      </c>
      <c r="HN3" s="63" t="str">
        <f aca="false">_xlfn.CONCAT("D",HN1)</f>
        <v>D10</v>
      </c>
      <c r="HO3" s="63" t="str">
        <f aca="false">_xlfn.CONCAT("D",HO1)</f>
        <v>D10</v>
      </c>
      <c r="HP3" s="63" t="str">
        <f aca="false">_xlfn.CONCAT("D",HP1)</f>
        <v>D10</v>
      </c>
      <c r="HQ3" s="63" t="str">
        <f aca="false">_xlfn.CONCAT("D",HQ1)</f>
        <v>D10</v>
      </c>
      <c r="HR3" s="63" t="str">
        <f aca="false">_xlfn.CONCAT("D",HR1)</f>
        <v>D10</v>
      </c>
      <c r="HS3" s="63" t="str">
        <f aca="false">_xlfn.CONCAT("D",HS1)</f>
        <v>D10</v>
      </c>
      <c r="HT3" s="63" t="str">
        <f aca="false">_xlfn.CONCAT("D",HT1)</f>
        <v>D10</v>
      </c>
      <c r="HU3" s="63" t="str">
        <f aca="false">_xlfn.CONCAT("D",HU1)</f>
        <v>D10</v>
      </c>
      <c r="HV3" s="63" t="str">
        <f aca="false">_xlfn.CONCAT("D",HV1)</f>
        <v>D10</v>
      </c>
      <c r="HW3" s="63" t="str">
        <f aca="false">_xlfn.CONCAT("D",HW1)</f>
        <v>D10</v>
      </c>
      <c r="HX3" s="63" t="str">
        <f aca="false">_xlfn.CONCAT("D",HX1)</f>
        <v>D10</v>
      </c>
      <c r="HY3" s="63" t="str">
        <f aca="false">_xlfn.CONCAT("D",HY1)</f>
        <v>D10</v>
      </c>
      <c r="HZ3" s="63" t="str">
        <f aca="false">_xlfn.CONCAT("D",HZ1)</f>
        <v>D10</v>
      </c>
      <c r="IA3" s="63" t="str">
        <f aca="false">_xlfn.CONCAT("D",IA1)</f>
        <v>D10</v>
      </c>
      <c r="IB3" s="63" t="str">
        <f aca="false">_xlfn.CONCAT("D",IB1)</f>
        <v>D10</v>
      </c>
      <c r="IC3" s="63" t="str">
        <f aca="false">_xlfn.CONCAT("D",IC1)</f>
        <v>D10</v>
      </c>
      <c r="ID3" s="63" t="str">
        <f aca="false">_xlfn.CONCAT("D",ID1)</f>
        <v>D10</v>
      </c>
      <c r="IE3" s="63" t="str">
        <f aca="false">_xlfn.CONCAT("D",IE1)</f>
        <v>D10</v>
      </c>
      <c r="IF3" s="63" t="str">
        <f aca="false">_xlfn.CONCAT("D",IF1)</f>
        <v>D10</v>
      </c>
      <c r="IG3" s="63" t="str">
        <f aca="false">_xlfn.CONCAT("D",IG1)</f>
        <v>D10</v>
      </c>
      <c r="IH3" s="63" t="str">
        <f aca="false">_xlfn.CONCAT("D",IH1)</f>
        <v>D10</v>
      </c>
      <c r="II3" s="63" t="str">
        <f aca="false">_xlfn.CONCAT("D",II1)</f>
        <v>D10</v>
      </c>
      <c r="IJ3" s="63" t="str">
        <f aca="false">_xlfn.CONCAT("D",IJ1)</f>
        <v>D11</v>
      </c>
      <c r="IK3" s="63" t="str">
        <f aca="false">_xlfn.CONCAT("D",IK1)</f>
        <v>D11</v>
      </c>
      <c r="IL3" s="63" t="str">
        <f aca="false">_xlfn.CONCAT("D",IL1)</f>
        <v>D11</v>
      </c>
      <c r="IM3" s="63" t="str">
        <f aca="false">_xlfn.CONCAT("D",IM1)</f>
        <v>D11</v>
      </c>
      <c r="IN3" s="63" t="str">
        <f aca="false">_xlfn.CONCAT("D",IN1)</f>
        <v>D11</v>
      </c>
      <c r="IO3" s="63" t="str">
        <f aca="false">_xlfn.CONCAT("D",IO1)</f>
        <v>D11</v>
      </c>
      <c r="IP3" s="63" t="str">
        <f aca="false">_xlfn.CONCAT("D",IP1)</f>
        <v>D11</v>
      </c>
      <c r="IQ3" s="63" t="str">
        <f aca="false">_xlfn.CONCAT("D",IQ1)</f>
        <v>D11</v>
      </c>
      <c r="IR3" s="63" t="str">
        <f aca="false">_xlfn.CONCAT("D",IR1)</f>
        <v>D11</v>
      </c>
      <c r="IS3" s="63" t="str">
        <f aca="false">_xlfn.CONCAT("D",IS1)</f>
        <v>D11</v>
      </c>
      <c r="IT3" s="63" t="str">
        <f aca="false">_xlfn.CONCAT("D",IT1)</f>
        <v>D11</v>
      </c>
      <c r="IU3" s="63" t="str">
        <f aca="false">_xlfn.CONCAT("D",IU1)</f>
        <v>D11</v>
      </c>
      <c r="IV3" s="63" t="str">
        <f aca="false">_xlfn.CONCAT("D",IV1)</f>
        <v>D11</v>
      </c>
      <c r="IW3" s="63" t="str">
        <f aca="false">_xlfn.CONCAT("D",IW1)</f>
        <v>D11</v>
      </c>
      <c r="IX3" s="63" t="str">
        <f aca="false">_xlfn.CONCAT("D",IX1)</f>
        <v>D11</v>
      </c>
      <c r="IY3" s="63" t="str">
        <f aca="false">_xlfn.CONCAT("D",IY1)</f>
        <v>D11</v>
      </c>
      <c r="IZ3" s="63" t="str">
        <f aca="false">_xlfn.CONCAT("D",IZ1)</f>
        <v>D11</v>
      </c>
      <c r="JA3" s="63" t="str">
        <f aca="false">_xlfn.CONCAT("D",JA1)</f>
        <v>D11</v>
      </c>
      <c r="JB3" s="63" t="str">
        <f aca="false">_xlfn.CONCAT("D",JB1)</f>
        <v>D11</v>
      </c>
      <c r="JC3" s="63" t="str">
        <f aca="false">_xlfn.CONCAT("D",JC1)</f>
        <v>D11</v>
      </c>
      <c r="JD3" s="63" t="str">
        <f aca="false">_xlfn.CONCAT("D",JD1)</f>
        <v>D11</v>
      </c>
      <c r="JE3" s="63" t="str">
        <f aca="false">_xlfn.CONCAT("D",JE1)</f>
        <v>D11</v>
      </c>
      <c r="JF3" s="63" t="str">
        <f aca="false">_xlfn.CONCAT("D",JF1)</f>
        <v>D11</v>
      </c>
      <c r="JG3" s="63" t="str">
        <f aca="false">_xlfn.CONCAT("D",JG1)</f>
        <v>D11</v>
      </c>
      <c r="JH3" s="63" t="str">
        <f aca="false">_xlfn.CONCAT("D",JH1)</f>
        <v>D12</v>
      </c>
      <c r="JI3" s="63" t="str">
        <f aca="false">_xlfn.CONCAT("D",JI1)</f>
        <v>D12</v>
      </c>
      <c r="JJ3" s="63" t="str">
        <f aca="false">_xlfn.CONCAT("D",JJ1)</f>
        <v>D12</v>
      </c>
      <c r="JK3" s="63" t="str">
        <f aca="false">_xlfn.CONCAT("D",JK1)</f>
        <v>D12</v>
      </c>
      <c r="JL3" s="63" t="str">
        <f aca="false">_xlfn.CONCAT("D",JL1)</f>
        <v>D12</v>
      </c>
      <c r="JM3" s="63" t="str">
        <f aca="false">_xlfn.CONCAT("D",JM1)</f>
        <v>D12</v>
      </c>
      <c r="JN3" s="63" t="str">
        <f aca="false">_xlfn.CONCAT("D",JN1)</f>
        <v>D12</v>
      </c>
      <c r="JO3" s="63" t="str">
        <f aca="false">_xlfn.CONCAT("D",JO1)</f>
        <v>D12</v>
      </c>
      <c r="JP3" s="63" t="str">
        <f aca="false">_xlfn.CONCAT("D",JP1)</f>
        <v>D12</v>
      </c>
      <c r="JQ3" s="63" t="str">
        <f aca="false">_xlfn.CONCAT("D",JQ1)</f>
        <v>D12</v>
      </c>
      <c r="JR3" s="63" t="str">
        <f aca="false">_xlfn.CONCAT("D",JR1)</f>
        <v>D12</v>
      </c>
      <c r="JS3" s="63" t="str">
        <f aca="false">_xlfn.CONCAT("D",JS1)</f>
        <v>D12</v>
      </c>
      <c r="JT3" s="63" t="str">
        <f aca="false">_xlfn.CONCAT("D",JT1)</f>
        <v>D12</v>
      </c>
      <c r="JU3" s="63" t="str">
        <f aca="false">_xlfn.CONCAT("D",JU1)</f>
        <v>D12</v>
      </c>
      <c r="JV3" s="63" t="str">
        <f aca="false">_xlfn.CONCAT("D",JV1)</f>
        <v>D12</v>
      </c>
      <c r="JW3" s="63" t="str">
        <f aca="false">_xlfn.CONCAT("D",JW1)</f>
        <v>D12</v>
      </c>
      <c r="JX3" s="63" t="str">
        <f aca="false">_xlfn.CONCAT("D",JX1)</f>
        <v>D12</v>
      </c>
      <c r="JY3" s="63" t="str">
        <f aca="false">_xlfn.CONCAT("D",JY1)</f>
        <v>D12</v>
      </c>
      <c r="JZ3" s="63" t="str">
        <f aca="false">_xlfn.CONCAT("D",JZ1)</f>
        <v>D12</v>
      </c>
      <c r="KA3" s="63" t="str">
        <f aca="false">_xlfn.CONCAT("D",KA1)</f>
        <v>D12</v>
      </c>
      <c r="KB3" s="63" t="str">
        <f aca="false">_xlfn.CONCAT("D",KB1)</f>
        <v>D12</v>
      </c>
      <c r="KC3" s="63" t="str">
        <f aca="false">_xlfn.CONCAT("D",KC1)</f>
        <v>D12</v>
      </c>
      <c r="KD3" s="63" t="str">
        <f aca="false">_xlfn.CONCAT("D",KD1)</f>
        <v>D12</v>
      </c>
      <c r="KE3" s="63" t="str">
        <f aca="false">_xlfn.CONCAT("D",KE1)</f>
        <v>D12</v>
      </c>
      <c r="KF3" s="63" t="str">
        <f aca="false">_xlfn.CONCAT("D",KF1)</f>
        <v>D13</v>
      </c>
      <c r="KG3" s="63" t="str">
        <f aca="false">_xlfn.CONCAT("D",KG1)</f>
        <v>D13</v>
      </c>
      <c r="KH3" s="63" t="str">
        <f aca="false">_xlfn.CONCAT("D",KH1)</f>
        <v>D13</v>
      </c>
      <c r="KI3" s="63" t="str">
        <f aca="false">_xlfn.CONCAT("D",KI1)</f>
        <v>D13</v>
      </c>
      <c r="KJ3" s="63" t="str">
        <f aca="false">_xlfn.CONCAT("D",KJ1)</f>
        <v>D13</v>
      </c>
      <c r="KK3" s="63" t="str">
        <f aca="false">_xlfn.CONCAT("D",KK1)</f>
        <v>D13</v>
      </c>
      <c r="KL3" s="63" t="str">
        <f aca="false">_xlfn.CONCAT("D",KL1)</f>
        <v>D13</v>
      </c>
      <c r="KM3" s="63" t="str">
        <f aca="false">_xlfn.CONCAT("D",KM1)</f>
        <v>D13</v>
      </c>
      <c r="KN3" s="63" t="str">
        <f aca="false">_xlfn.CONCAT("D",KN1)</f>
        <v>D13</v>
      </c>
      <c r="KO3" s="63" t="str">
        <f aca="false">_xlfn.CONCAT("D",KO1)</f>
        <v>D13</v>
      </c>
      <c r="KP3" s="63" t="str">
        <f aca="false">_xlfn.CONCAT("D",KP1)</f>
        <v>D13</v>
      </c>
      <c r="KQ3" s="63" t="str">
        <f aca="false">_xlfn.CONCAT("D",KQ1)</f>
        <v>D13</v>
      </c>
      <c r="KR3" s="63" t="str">
        <f aca="false">_xlfn.CONCAT("D",KR1)</f>
        <v>D13</v>
      </c>
      <c r="KS3" s="63" t="str">
        <f aca="false">_xlfn.CONCAT("D",KS1)</f>
        <v>D13</v>
      </c>
      <c r="KT3" s="63" t="str">
        <f aca="false">_xlfn.CONCAT("D",KT1)</f>
        <v>D13</v>
      </c>
      <c r="KU3" s="63" t="str">
        <f aca="false">_xlfn.CONCAT("D",KU1)</f>
        <v>D13</v>
      </c>
      <c r="KV3" s="63" t="str">
        <f aca="false">_xlfn.CONCAT("D",KV1)</f>
        <v>D13</v>
      </c>
      <c r="KW3" s="63" t="str">
        <f aca="false">_xlfn.CONCAT("D",KW1)</f>
        <v>D13</v>
      </c>
      <c r="KX3" s="63" t="str">
        <f aca="false">_xlfn.CONCAT("D",KX1)</f>
        <v>D13</v>
      </c>
      <c r="KY3" s="63" t="str">
        <f aca="false">_xlfn.CONCAT("D",KY1)</f>
        <v>D13</v>
      </c>
      <c r="KZ3" s="63" t="str">
        <f aca="false">_xlfn.CONCAT("D",KZ1)</f>
        <v>D13</v>
      </c>
      <c r="LA3" s="63" t="str">
        <f aca="false">_xlfn.CONCAT("D",LA1)</f>
        <v>D13</v>
      </c>
      <c r="LB3" s="63" t="str">
        <f aca="false">_xlfn.CONCAT("D",LB1)</f>
        <v>D13</v>
      </c>
      <c r="LC3" s="63" t="str">
        <f aca="false">_xlfn.CONCAT("D",LC1)</f>
        <v>D13</v>
      </c>
      <c r="LD3" s="63" t="str">
        <f aca="false">_xlfn.CONCAT("D",LD1)</f>
        <v>D14</v>
      </c>
      <c r="LE3" s="63" t="str">
        <f aca="false">_xlfn.CONCAT("D",LE1)</f>
        <v>D14</v>
      </c>
      <c r="LF3" s="63" t="str">
        <f aca="false">_xlfn.CONCAT("D",LF1)</f>
        <v>D14</v>
      </c>
      <c r="LG3" s="63" t="str">
        <f aca="false">_xlfn.CONCAT("D",LG1)</f>
        <v>D14</v>
      </c>
      <c r="LH3" s="63" t="str">
        <f aca="false">_xlfn.CONCAT("D",LH1)</f>
        <v>D14</v>
      </c>
      <c r="LI3" s="63" t="str">
        <f aca="false">_xlfn.CONCAT("D",LI1)</f>
        <v>D14</v>
      </c>
      <c r="LJ3" s="63" t="str">
        <f aca="false">_xlfn.CONCAT("D",LJ1)</f>
        <v>D14</v>
      </c>
      <c r="LK3" s="63" t="str">
        <f aca="false">_xlfn.CONCAT("D",LK1)</f>
        <v>D14</v>
      </c>
      <c r="LL3" s="63" t="str">
        <f aca="false">_xlfn.CONCAT("D",LL1)</f>
        <v>D14</v>
      </c>
      <c r="LM3" s="63" t="str">
        <f aca="false">_xlfn.CONCAT("D",LM1)</f>
        <v>D14</v>
      </c>
      <c r="LN3" s="63" t="str">
        <f aca="false">_xlfn.CONCAT("D",LN1)</f>
        <v>D14</v>
      </c>
      <c r="LO3" s="63" t="str">
        <f aca="false">_xlfn.CONCAT("D",LO1)</f>
        <v>D14</v>
      </c>
      <c r="LP3" s="63" t="str">
        <f aca="false">_xlfn.CONCAT("D",LP1)</f>
        <v>D14</v>
      </c>
      <c r="LQ3" s="63" t="str">
        <f aca="false">_xlfn.CONCAT("D",LQ1)</f>
        <v>D14</v>
      </c>
      <c r="LR3" s="63" t="str">
        <f aca="false">_xlfn.CONCAT("D",LR1)</f>
        <v>D14</v>
      </c>
      <c r="LS3" s="63" t="str">
        <f aca="false">_xlfn.CONCAT("D",LS1)</f>
        <v>D14</v>
      </c>
      <c r="LT3" s="63" t="str">
        <f aca="false">_xlfn.CONCAT("D",LT1)</f>
        <v>D14</v>
      </c>
      <c r="LU3" s="63" t="str">
        <f aca="false">_xlfn.CONCAT("D",LU1)</f>
        <v>D14</v>
      </c>
      <c r="LV3" s="63" t="str">
        <f aca="false">_xlfn.CONCAT("D",LV1)</f>
        <v>D14</v>
      </c>
      <c r="LW3" s="63" t="str">
        <f aca="false">_xlfn.CONCAT("D",LW1)</f>
        <v>D14</v>
      </c>
      <c r="LX3" s="63" t="str">
        <f aca="false">_xlfn.CONCAT("D",LX1)</f>
        <v>D14</v>
      </c>
      <c r="LY3" s="63" t="str">
        <f aca="false">_xlfn.CONCAT("D",LY1)</f>
        <v>D14</v>
      </c>
      <c r="LZ3" s="63" t="str">
        <f aca="false">_xlfn.CONCAT("D",LZ1)</f>
        <v>D14</v>
      </c>
      <c r="MA3" s="63" t="str">
        <f aca="false">_xlfn.CONCAT("D",MA1)</f>
        <v>D14</v>
      </c>
    </row>
    <row r="4" customFormat="false" ht="15" hidden="false" customHeight="false" outlineLevel="0" collapsed="false">
      <c r="C4" s="8"/>
      <c r="D4" s="8" t="n">
        <v>1</v>
      </c>
      <c r="E4" s="8" t="n">
        <v>2</v>
      </c>
      <c r="F4" s="8" t="n">
        <v>3</v>
      </c>
      <c r="G4" s="8" t="n">
        <v>4</v>
      </c>
      <c r="H4" s="8" t="n">
        <v>5</v>
      </c>
      <c r="I4" s="8" t="n">
        <v>6</v>
      </c>
      <c r="J4" s="8" t="n">
        <v>7</v>
      </c>
      <c r="K4" s="8" t="n">
        <v>8</v>
      </c>
      <c r="L4" s="8" t="n">
        <v>9</v>
      </c>
      <c r="M4" s="8" t="n">
        <v>10</v>
      </c>
      <c r="N4" s="8" t="n">
        <v>11</v>
      </c>
      <c r="O4" s="8" t="n">
        <v>12</v>
      </c>
      <c r="P4" s="8" t="n">
        <v>13</v>
      </c>
      <c r="Q4" s="8" t="n">
        <v>14</v>
      </c>
      <c r="R4" s="8" t="n">
        <v>15</v>
      </c>
      <c r="S4" s="8" t="n">
        <v>16</v>
      </c>
      <c r="T4" s="8" t="n">
        <v>17</v>
      </c>
      <c r="U4" s="8" t="n">
        <v>18</v>
      </c>
      <c r="V4" s="8" t="n">
        <v>19</v>
      </c>
      <c r="W4" s="8" t="n">
        <v>20</v>
      </c>
      <c r="X4" s="8" t="n">
        <v>21</v>
      </c>
      <c r="Y4" s="8" t="n">
        <v>22</v>
      </c>
      <c r="Z4" s="8" t="n">
        <v>23</v>
      </c>
      <c r="AA4" s="8" t="n">
        <v>24</v>
      </c>
      <c r="AB4" s="8" t="n">
        <v>1</v>
      </c>
      <c r="AC4" s="8" t="n">
        <v>2</v>
      </c>
      <c r="AD4" s="8" t="n">
        <v>3</v>
      </c>
      <c r="AE4" s="8" t="n">
        <v>4</v>
      </c>
      <c r="AF4" s="8" t="n">
        <v>5</v>
      </c>
      <c r="AG4" s="8" t="n">
        <v>6</v>
      </c>
      <c r="AH4" s="8" t="n">
        <v>7</v>
      </c>
      <c r="AI4" s="8" t="n">
        <v>8</v>
      </c>
      <c r="AJ4" s="8" t="n">
        <v>9</v>
      </c>
      <c r="AK4" s="8" t="n">
        <v>10</v>
      </c>
      <c r="AL4" s="8" t="n">
        <v>11</v>
      </c>
      <c r="AM4" s="8" t="n">
        <v>12</v>
      </c>
      <c r="AN4" s="8" t="n">
        <v>13</v>
      </c>
      <c r="AO4" s="8" t="n">
        <v>14</v>
      </c>
      <c r="AP4" s="8" t="n">
        <v>15</v>
      </c>
      <c r="AQ4" s="8" t="n">
        <v>16</v>
      </c>
      <c r="AR4" s="8" t="n">
        <v>17</v>
      </c>
      <c r="AS4" s="8" t="n">
        <v>18</v>
      </c>
      <c r="AT4" s="8" t="n">
        <v>19</v>
      </c>
      <c r="AU4" s="8" t="n">
        <v>20</v>
      </c>
      <c r="AV4" s="8" t="n">
        <v>21</v>
      </c>
      <c r="AW4" s="8" t="n">
        <v>22</v>
      </c>
      <c r="AX4" s="8" t="n">
        <v>23</v>
      </c>
      <c r="AY4" s="8" t="n">
        <v>24</v>
      </c>
      <c r="AZ4" s="8" t="n">
        <v>1</v>
      </c>
      <c r="BA4" s="8" t="n">
        <v>2</v>
      </c>
      <c r="BB4" s="8" t="n">
        <v>3</v>
      </c>
      <c r="BC4" s="8" t="n">
        <v>4</v>
      </c>
      <c r="BD4" s="8" t="n">
        <v>5</v>
      </c>
      <c r="BE4" s="8" t="n">
        <v>6</v>
      </c>
      <c r="BF4" s="8" t="n">
        <v>7</v>
      </c>
      <c r="BG4" s="8" t="n">
        <v>8</v>
      </c>
      <c r="BH4" s="8" t="n">
        <v>9</v>
      </c>
      <c r="BI4" s="8" t="n">
        <v>10</v>
      </c>
      <c r="BJ4" s="8" t="n">
        <v>11</v>
      </c>
      <c r="BK4" s="8" t="n">
        <v>12</v>
      </c>
      <c r="BL4" s="8" t="n">
        <v>13</v>
      </c>
      <c r="BM4" s="8" t="n">
        <v>14</v>
      </c>
      <c r="BN4" s="8" t="n">
        <v>15</v>
      </c>
      <c r="BO4" s="8" t="n">
        <v>16</v>
      </c>
      <c r="BP4" s="8" t="n">
        <v>17</v>
      </c>
      <c r="BQ4" s="8" t="n">
        <v>18</v>
      </c>
      <c r="BR4" s="8" t="n">
        <v>19</v>
      </c>
      <c r="BS4" s="8" t="n">
        <v>20</v>
      </c>
      <c r="BT4" s="8" t="n">
        <v>21</v>
      </c>
      <c r="BU4" s="8" t="n">
        <v>22</v>
      </c>
      <c r="BV4" s="8" t="n">
        <v>23</v>
      </c>
      <c r="BW4" s="8" t="n">
        <v>24</v>
      </c>
      <c r="BX4" s="8" t="n">
        <v>1</v>
      </c>
      <c r="BY4" s="8" t="n">
        <v>2</v>
      </c>
      <c r="BZ4" s="8" t="n">
        <v>3</v>
      </c>
      <c r="CA4" s="8" t="n">
        <v>4</v>
      </c>
      <c r="CB4" s="8" t="n">
        <v>5</v>
      </c>
      <c r="CC4" s="8" t="n">
        <v>6</v>
      </c>
      <c r="CD4" s="8" t="n">
        <v>7</v>
      </c>
      <c r="CE4" s="8" t="n">
        <v>8</v>
      </c>
      <c r="CF4" s="8" t="n">
        <v>9</v>
      </c>
      <c r="CG4" s="8" t="n">
        <v>10</v>
      </c>
      <c r="CH4" s="8" t="n">
        <v>11</v>
      </c>
      <c r="CI4" s="8" t="n">
        <v>12</v>
      </c>
      <c r="CJ4" s="8" t="n">
        <v>13</v>
      </c>
      <c r="CK4" s="8" t="n">
        <v>14</v>
      </c>
      <c r="CL4" s="8" t="n">
        <v>15</v>
      </c>
      <c r="CM4" s="8" t="n">
        <v>16</v>
      </c>
      <c r="CN4" s="8" t="n">
        <v>17</v>
      </c>
      <c r="CO4" s="8" t="n">
        <v>18</v>
      </c>
      <c r="CP4" s="8" t="n">
        <v>19</v>
      </c>
      <c r="CQ4" s="8" t="n">
        <v>20</v>
      </c>
      <c r="CR4" s="8" t="n">
        <v>21</v>
      </c>
      <c r="CS4" s="8" t="n">
        <v>22</v>
      </c>
      <c r="CT4" s="8" t="n">
        <v>23</v>
      </c>
      <c r="CU4" s="8" t="n">
        <v>24</v>
      </c>
      <c r="CV4" s="8" t="n">
        <v>1</v>
      </c>
      <c r="CW4" s="8" t="n">
        <v>2</v>
      </c>
      <c r="CX4" s="8" t="n">
        <v>3</v>
      </c>
      <c r="CY4" s="8" t="n">
        <v>4</v>
      </c>
      <c r="CZ4" s="8" t="n">
        <v>5</v>
      </c>
      <c r="DA4" s="8" t="n">
        <v>6</v>
      </c>
      <c r="DB4" s="8" t="n">
        <v>7</v>
      </c>
      <c r="DC4" s="8" t="n">
        <v>8</v>
      </c>
      <c r="DD4" s="8" t="n">
        <v>9</v>
      </c>
      <c r="DE4" s="8" t="n">
        <v>10</v>
      </c>
      <c r="DF4" s="8" t="n">
        <v>11</v>
      </c>
      <c r="DG4" s="8" t="n">
        <v>12</v>
      </c>
      <c r="DH4" s="8" t="n">
        <v>13</v>
      </c>
      <c r="DI4" s="8" t="n">
        <v>14</v>
      </c>
      <c r="DJ4" s="8" t="n">
        <v>15</v>
      </c>
      <c r="DK4" s="8" t="n">
        <v>16</v>
      </c>
      <c r="DL4" s="8" t="n">
        <v>17</v>
      </c>
      <c r="DM4" s="8" t="n">
        <v>18</v>
      </c>
      <c r="DN4" s="8" t="n">
        <v>19</v>
      </c>
      <c r="DO4" s="8" t="n">
        <v>20</v>
      </c>
      <c r="DP4" s="8" t="n">
        <v>21</v>
      </c>
      <c r="DQ4" s="8" t="n">
        <v>22</v>
      </c>
      <c r="DR4" s="8" t="n">
        <v>23</v>
      </c>
      <c r="DS4" s="8" t="n">
        <v>24</v>
      </c>
      <c r="DT4" s="8" t="n">
        <v>1</v>
      </c>
      <c r="DU4" s="8" t="n">
        <v>2</v>
      </c>
      <c r="DV4" s="8" t="n">
        <v>3</v>
      </c>
      <c r="DW4" s="8" t="n">
        <v>4</v>
      </c>
      <c r="DX4" s="8" t="n">
        <v>5</v>
      </c>
      <c r="DY4" s="8" t="n">
        <v>6</v>
      </c>
      <c r="DZ4" s="8" t="n">
        <v>7</v>
      </c>
      <c r="EA4" s="8" t="n">
        <v>8</v>
      </c>
      <c r="EB4" s="8" t="n">
        <v>9</v>
      </c>
      <c r="EC4" s="8" t="n">
        <v>10</v>
      </c>
      <c r="ED4" s="8" t="n">
        <v>11</v>
      </c>
      <c r="EE4" s="8" t="n">
        <v>12</v>
      </c>
      <c r="EF4" s="8" t="n">
        <v>13</v>
      </c>
      <c r="EG4" s="8" t="n">
        <v>14</v>
      </c>
      <c r="EH4" s="8" t="n">
        <v>15</v>
      </c>
      <c r="EI4" s="8" t="n">
        <v>16</v>
      </c>
      <c r="EJ4" s="8" t="n">
        <v>17</v>
      </c>
      <c r="EK4" s="8" t="n">
        <v>18</v>
      </c>
      <c r="EL4" s="8" t="n">
        <v>19</v>
      </c>
      <c r="EM4" s="8" t="n">
        <v>20</v>
      </c>
      <c r="EN4" s="8" t="n">
        <v>21</v>
      </c>
      <c r="EO4" s="8" t="n">
        <v>22</v>
      </c>
      <c r="EP4" s="8" t="n">
        <v>23</v>
      </c>
      <c r="EQ4" s="8" t="n">
        <v>24</v>
      </c>
      <c r="ER4" s="8" t="n">
        <v>1</v>
      </c>
      <c r="ES4" s="8" t="n">
        <v>2</v>
      </c>
      <c r="ET4" s="8" t="n">
        <v>3</v>
      </c>
      <c r="EU4" s="8" t="n">
        <v>4</v>
      </c>
      <c r="EV4" s="8" t="n">
        <v>5</v>
      </c>
      <c r="EW4" s="8" t="n">
        <v>6</v>
      </c>
      <c r="EX4" s="8" t="n">
        <v>7</v>
      </c>
      <c r="EY4" s="8" t="n">
        <v>8</v>
      </c>
      <c r="EZ4" s="8" t="n">
        <v>9</v>
      </c>
      <c r="FA4" s="8" t="n">
        <v>10</v>
      </c>
      <c r="FB4" s="8" t="n">
        <v>11</v>
      </c>
      <c r="FC4" s="8" t="n">
        <v>12</v>
      </c>
      <c r="FD4" s="8" t="n">
        <v>13</v>
      </c>
      <c r="FE4" s="8" t="n">
        <v>14</v>
      </c>
      <c r="FF4" s="8" t="n">
        <v>15</v>
      </c>
      <c r="FG4" s="8" t="n">
        <v>16</v>
      </c>
      <c r="FH4" s="8" t="n">
        <v>17</v>
      </c>
      <c r="FI4" s="8" t="n">
        <v>18</v>
      </c>
      <c r="FJ4" s="8" t="n">
        <v>19</v>
      </c>
      <c r="FK4" s="8" t="n">
        <v>20</v>
      </c>
      <c r="FL4" s="8" t="n">
        <v>21</v>
      </c>
      <c r="FM4" s="8" t="n">
        <v>22</v>
      </c>
      <c r="FN4" s="8" t="n">
        <v>23</v>
      </c>
      <c r="FO4" s="8" t="n">
        <v>24</v>
      </c>
      <c r="FP4" s="8" t="n">
        <v>1</v>
      </c>
      <c r="FQ4" s="8" t="n">
        <v>2</v>
      </c>
      <c r="FR4" s="8" t="n">
        <v>3</v>
      </c>
      <c r="FS4" s="8" t="n">
        <v>4</v>
      </c>
      <c r="FT4" s="8" t="n">
        <v>5</v>
      </c>
      <c r="FU4" s="8" t="n">
        <v>6</v>
      </c>
      <c r="FV4" s="8" t="n">
        <v>7</v>
      </c>
      <c r="FW4" s="8" t="n">
        <v>8</v>
      </c>
      <c r="FX4" s="8" t="n">
        <v>9</v>
      </c>
      <c r="FY4" s="8" t="n">
        <v>10</v>
      </c>
      <c r="FZ4" s="8" t="n">
        <v>11</v>
      </c>
      <c r="GA4" s="8" t="n">
        <v>12</v>
      </c>
      <c r="GB4" s="8" t="n">
        <v>13</v>
      </c>
      <c r="GC4" s="8" t="n">
        <v>14</v>
      </c>
      <c r="GD4" s="8" t="n">
        <v>15</v>
      </c>
      <c r="GE4" s="8" t="n">
        <v>16</v>
      </c>
      <c r="GF4" s="8" t="n">
        <v>17</v>
      </c>
      <c r="GG4" s="8" t="n">
        <v>18</v>
      </c>
      <c r="GH4" s="8" t="n">
        <v>19</v>
      </c>
      <c r="GI4" s="8" t="n">
        <v>20</v>
      </c>
      <c r="GJ4" s="8" t="n">
        <v>21</v>
      </c>
      <c r="GK4" s="8" t="n">
        <v>22</v>
      </c>
      <c r="GL4" s="8" t="n">
        <v>23</v>
      </c>
      <c r="GM4" s="8" t="n">
        <v>24</v>
      </c>
      <c r="GN4" s="8" t="n">
        <v>1</v>
      </c>
      <c r="GO4" s="8" t="n">
        <v>2</v>
      </c>
      <c r="GP4" s="8" t="n">
        <v>3</v>
      </c>
      <c r="GQ4" s="8" t="n">
        <v>4</v>
      </c>
      <c r="GR4" s="8" t="n">
        <v>5</v>
      </c>
      <c r="GS4" s="8" t="n">
        <v>6</v>
      </c>
      <c r="GT4" s="8" t="n">
        <v>7</v>
      </c>
      <c r="GU4" s="8" t="n">
        <v>8</v>
      </c>
      <c r="GV4" s="8" t="n">
        <v>9</v>
      </c>
      <c r="GW4" s="8" t="n">
        <v>10</v>
      </c>
      <c r="GX4" s="8" t="n">
        <v>11</v>
      </c>
      <c r="GY4" s="8" t="n">
        <v>12</v>
      </c>
      <c r="GZ4" s="8" t="n">
        <v>13</v>
      </c>
      <c r="HA4" s="8" t="n">
        <v>14</v>
      </c>
      <c r="HB4" s="8" t="n">
        <v>15</v>
      </c>
      <c r="HC4" s="8" t="n">
        <v>16</v>
      </c>
      <c r="HD4" s="8" t="n">
        <v>17</v>
      </c>
      <c r="HE4" s="8" t="n">
        <v>18</v>
      </c>
      <c r="HF4" s="8" t="n">
        <v>19</v>
      </c>
      <c r="HG4" s="8" t="n">
        <v>20</v>
      </c>
      <c r="HH4" s="8" t="n">
        <v>21</v>
      </c>
      <c r="HI4" s="8" t="n">
        <v>22</v>
      </c>
      <c r="HJ4" s="8" t="n">
        <v>23</v>
      </c>
      <c r="HK4" s="8" t="n">
        <v>24</v>
      </c>
      <c r="HL4" s="8" t="n">
        <v>1</v>
      </c>
      <c r="HM4" s="8" t="n">
        <v>2</v>
      </c>
      <c r="HN4" s="8" t="n">
        <v>3</v>
      </c>
      <c r="HO4" s="8" t="n">
        <v>4</v>
      </c>
      <c r="HP4" s="8" t="n">
        <v>5</v>
      </c>
      <c r="HQ4" s="8" t="n">
        <v>6</v>
      </c>
      <c r="HR4" s="8" t="n">
        <v>7</v>
      </c>
      <c r="HS4" s="8" t="n">
        <v>8</v>
      </c>
      <c r="HT4" s="8" t="n">
        <v>9</v>
      </c>
      <c r="HU4" s="8" t="n">
        <v>10</v>
      </c>
      <c r="HV4" s="8" t="n">
        <v>11</v>
      </c>
      <c r="HW4" s="8" t="n">
        <v>12</v>
      </c>
      <c r="HX4" s="8" t="n">
        <v>13</v>
      </c>
      <c r="HY4" s="8" t="n">
        <v>14</v>
      </c>
      <c r="HZ4" s="8" t="n">
        <v>15</v>
      </c>
      <c r="IA4" s="8" t="n">
        <v>16</v>
      </c>
      <c r="IB4" s="8" t="n">
        <v>17</v>
      </c>
      <c r="IC4" s="8" t="n">
        <v>18</v>
      </c>
      <c r="ID4" s="8" t="n">
        <v>19</v>
      </c>
      <c r="IE4" s="8" t="n">
        <v>20</v>
      </c>
      <c r="IF4" s="8" t="n">
        <v>21</v>
      </c>
      <c r="IG4" s="8" t="n">
        <v>22</v>
      </c>
      <c r="IH4" s="8" t="n">
        <v>23</v>
      </c>
      <c r="II4" s="8" t="n">
        <v>24</v>
      </c>
      <c r="IJ4" s="8" t="n">
        <v>1</v>
      </c>
      <c r="IK4" s="8" t="n">
        <v>2</v>
      </c>
      <c r="IL4" s="8" t="n">
        <v>3</v>
      </c>
      <c r="IM4" s="8" t="n">
        <v>4</v>
      </c>
      <c r="IN4" s="8" t="n">
        <v>5</v>
      </c>
      <c r="IO4" s="8" t="n">
        <v>6</v>
      </c>
      <c r="IP4" s="8" t="n">
        <v>7</v>
      </c>
      <c r="IQ4" s="8" t="n">
        <v>8</v>
      </c>
      <c r="IR4" s="8" t="n">
        <v>9</v>
      </c>
      <c r="IS4" s="8" t="n">
        <v>10</v>
      </c>
      <c r="IT4" s="8" t="n">
        <v>11</v>
      </c>
      <c r="IU4" s="8" t="n">
        <v>12</v>
      </c>
      <c r="IV4" s="8" t="n">
        <v>13</v>
      </c>
      <c r="IW4" s="8" t="n">
        <v>14</v>
      </c>
      <c r="IX4" s="8" t="n">
        <v>15</v>
      </c>
      <c r="IY4" s="8" t="n">
        <v>16</v>
      </c>
      <c r="IZ4" s="8" t="n">
        <v>17</v>
      </c>
      <c r="JA4" s="8" t="n">
        <v>18</v>
      </c>
      <c r="JB4" s="8" t="n">
        <v>19</v>
      </c>
      <c r="JC4" s="8" t="n">
        <v>20</v>
      </c>
      <c r="JD4" s="8" t="n">
        <v>21</v>
      </c>
      <c r="JE4" s="8" t="n">
        <v>22</v>
      </c>
      <c r="JF4" s="8" t="n">
        <v>23</v>
      </c>
      <c r="JG4" s="8" t="n">
        <v>24</v>
      </c>
      <c r="JH4" s="8" t="n">
        <v>1</v>
      </c>
      <c r="JI4" s="8" t="n">
        <v>2</v>
      </c>
      <c r="JJ4" s="8" t="n">
        <v>3</v>
      </c>
      <c r="JK4" s="8" t="n">
        <v>4</v>
      </c>
      <c r="JL4" s="8" t="n">
        <v>5</v>
      </c>
      <c r="JM4" s="8" t="n">
        <v>6</v>
      </c>
      <c r="JN4" s="8" t="n">
        <v>7</v>
      </c>
      <c r="JO4" s="8" t="n">
        <v>8</v>
      </c>
      <c r="JP4" s="8" t="n">
        <v>9</v>
      </c>
      <c r="JQ4" s="8" t="n">
        <v>10</v>
      </c>
      <c r="JR4" s="8" t="n">
        <v>11</v>
      </c>
      <c r="JS4" s="8" t="n">
        <v>12</v>
      </c>
      <c r="JT4" s="8" t="n">
        <v>13</v>
      </c>
      <c r="JU4" s="8" t="n">
        <v>14</v>
      </c>
      <c r="JV4" s="8" t="n">
        <v>15</v>
      </c>
      <c r="JW4" s="8" t="n">
        <v>16</v>
      </c>
      <c r="JX4" s="8" t="n">
        <v>17</v>
      </c>
      <c r="JY4" s="8" t="n">
        <v>18</v>
      </c>
      <c r="JZ4" s="8" t="n">
        <v>19</v>
      </c>
      <c r="KA4" s="8" t="n">
        <v>20</v>
      </c>
      <c r="KB4" s="8" t="n">
        <v>21</v>
      </c>
      <c r="KC4" s="8" t="n">
        <v>22</v>
      </c>
      <c r="KD4" s="8" t="n">
        <v>23</v>
      </c>
      <c r="KE4" s="8" t="n">
        <v>24</v>
      </c>
      <c r="KF4" s="8" t="n">
        <v>1</v>
      </c>
      <c r="KG4" s="8" t="n">
        <v>2</v>
      </c>
      <c r="KH4" s="8" t="n">
        <v>3</v>
      </c>
      <c r="KI4" s="8" t="n">
        <v>4</v>
      </c>
      <c r="KJ4" s="8" t="n">
        <v>5</v>
      </c>
      <c r="KK4" s="8" t="n">
        <v>6</v>
      </c>
      <c r="KL4" s="8" t="n">
        <v>7</v>
      </c>
      <c r="KM4" s="8" t="n">
        <v>8</v>
      </c>
      <c r="KN4" s="8" t="n">
        <v>9</v>
      </c>
      <c r="KO4" s="8" t="n">
        <v>10</v>
      </c>
      <c r="KP4" s="8" t="n">
        <v>11</v>
      </c>
      <c r="KQ4" s="8" t="n">
        <v>12</v>
      </c>
      <c r="KR4" s="8" t="n">
        <v>13</v>
      </c>
      <c r="KS4" s="8" t="n">
        <v>14</v>
      </c>
      <c r="KT4" s="8" t="n">
        <v>15</v>
      </c>
      <c r="KU4" s="8" t="n">
        <v>16</v>
      </c>
      <c r="KV4" s="8" t="n">
        <v>17</v>
      </c>
      <c r="KW4" s="8" t="n">
        <v>18</v>
      </c>
      <c r="KX4" s="8" t="n">
        <v>19</v>
      </c>
      <c r="KY4" s="8" t="n">
        <v>20</v>
      </c>
      <c r="KZ4" s="8" t="n">
        <v>21</v>
      </c>
      <c r="LA4" s="8" t="n">
        <v>22</v>
      </c>
      <c r="LB4" s="8" t="n">
        <v>23</v>
      </c>
      <c r="LC4" s="8" t="n">
        <v>24</v>
      </c>
      <c r="LD4" s="8" t="n">
        <v>1</v>
      </c>
      <c r="LE4" s="8" t="n">
        <v>2</v>
      </c>
      <c r="LF4" s="8" t="n">
        <v>3</v>
      </c>
      <c r="LG4" s="8" t="n">
        <v>4</v>
      </c>
      <c r="LH4" s="8" t="n">
        <v>5</v>
      </c>
      <c r="LI4" s="8" t="n">
        <v>6</v>
      </c>
      <c r="LJ4" s="8" t="n">
        <v>7</v>
      </c>
      <c r="LK4" s="8" t="n">
        <v>8</v>
      </c>
      <c r="LL4" s="8" t="n">
        <v>9</v>
      </c>
      <c r="LM4" s="8" t="n">
        <v>10</v>
      </c>
      <c r="LN4" s="8" t="n">
        <v>11</v>
      </c>
      <c r="LO4" s="8" t="n">
        <v>12</v>
      </c>
      <c r="LP4" s="8" t="n">
        <v>13</v>
      </c>
      <c r="LQ4" s="8" t="n">
        <v>14</v>
      </c>
      <c r="LR4" s="8" t="n">
        <v>15</v>
      </c>
      <c r="LS4" s="8" t="n">
        <v>16</v>
      </c>
      <c r="LT4" s="8" t="n">
        <v>17</v>
      </c>
      <c r="LU4" s="8" t="n">
        <v>18</v>
      </c>
      <c r="LV4" s="8" t="n">
        <v>19</v>
      </c>
      <c r="LW4" s="8" t="n">
        <v>20</v>
      </c>
      <c r="LX4" s="8" t="n">
        <v>21</v>
      </c>
      <c r="LY4" s="8" t="n">
        <v>22</v>
      </c>
      <c r="LZ4" s="8" t="n">
        <v>23</v>
      </c>
      <c r="MA4" s="8" t="n">
        <v>24</v>
      </c>
    </row>
    <row r="5" customFormat="false" ht="15.75" hidden="false" customHeight="false" outlineLevel="0" collapsed="false">
      <c r="A5" s="48" t="s">
        <v>70</v>
      </c>
      <c r="B5" s="11" t="s">
        <v>68</v>
      </c>
      <c r="C5" s="64" t="n">
        <f aca="false">'MINERODUTO(-D3)'!BV5</f>
        <v>8494.13404801846</v>
      </c>
      <c r="D5" s="64" t="n">
        <f aca="false">C5+HLOOKUP(D3,MINA!$E$1:$R$24,24,0)-HLOOKUP(D3,MINA!$E$1:$R$37,37,0)*D6</f>
        <v>8066.10875416229</v>
      </c>
      <c r="E5" s="64" t="n">
        <f aca="false">D5+HLOOKUP(E3,MINA!$E$1:$R$24,24,0)-HLOOKUP(E3,MINA!$E$1:$R$37,37,0)*E6</f>
        <v>7638.08346030612</v>
      </c>
      <c r="F5" s="64" t="n">
        <f aca="false">E5+HLOOKUP(F3,MINA!$E$1:$R$24,24,0)-HLOOKUP(F3,MINA!$E$1:$R$37,37,0)*F6</f>
        <v>7210.05816644995</v>
      </c>
      <c r="G5" s="64" t="n">
        <f aca="false">F5+HLOOKUP(G3,MINA!$E$1:$R$24,24,0)-HLOOKUP(G3,MINA!$E$1:$R$37,37,0)*G6</f>
        <v>6782.03287259378</v>
      </c>
      <c r="H5" s="64" t="n">
        <f aca="false">G5+HLOOKUP(H3,MINA!$E$1:$R$24,24,0)-HLOOKUP(H3,MINA!$E$1:$R$37,37,0)*H6</f>
        <v>6354.00757873761</v>
      </c>
      <c r="I5" s="64" t="n">
        <f aca="false">H5+HLOOKUP(I3,MINA!$E$1:$R$24,24,0)-HLOOKUP(I3,MINA!$E$1:$R$37,37,0)*I6</f>
        <v>5925.98228488143</v>
      </c>
      <c r="J5" s="64" t="n">
        <f aca="false">I5+HLOOKUP(J3,MINA!$E$1:$R$24,24,0)-HLOOKUP(J3,MINA!$E$1:$R$37,37,0)*J6</f>
        <v>5497.95699102526</v>
      </c>
      <c r="K5" s="64" t="n">
        <f aca="false">J5+HLOOKUP(K3,MINA!$E$1:$R$24,24,0)-HLOOKUP(K3,MINA!$E$1:$R$37,37,0)*K6</f>
        <v>5069.93169716909</v>
      </c>
      <c r="L5" s="64" t="n">
        <f aca="false">K5+HLOOKUP(L3,MINA!$E$1:$R$24,24,0)-HLOOKUP(L3,MINA!$E$1:$R$37,37,0)*L6</f>
        <v>4641.90640331292</v>
      </c>
      <c r="M5" s="64" t="n">
        <f aca="false">L5+HLOOKUP(M3,MINA!$E$1:$R$24,24,0)-HLOOKUP(M3,MINA!$E$1:$R$37,37,0)*M6</f>
        <v>4213.88110945675</v>
      </c>
      <c r="N5" s="64" t="n">
        <f aca="false">M5+HLOOKUP(N3,MINA!$E$1:$R$24,24,0)-HLOOKUP(N3,MINA!$E$1:$R$37,37,0)*N6</f>
        <v>3785.85581560058</v>
      </c>
      <c r="O5" s="64" t="n">
        <f aca="false">N5+HLOOKUP(O3,MINA!$E$1:$R$24,24,0)-HLOOKUP(O3,MINA!$E$1:$R$37,37,0)*O6</f>
        <v>3357.83052174441</v>
      </c>
      <c r="P5" s="64" t="n">
        <f aca="false">O5+HLOOKUP(P3,MINA!$E$1:$R$24,24,0)-HLOOKUP(P3,MINA!$E$1:$R$37,37,0)*P6</f>
        <v>4199.80522788824</v>
      </c>
      <c r="Q5" s="64" t="n">
        <f aca="false">P5+HLOOKUP(Q3,MINA!$E$1:$R$24,24,0)-HLOOKUP(Q3,MINA!$E$1:$R$37,37,0)*Q6</f>
        <v>5041.77993403207</v>
      </c>
      <c r="R5" s="64" t="n">
        <f aca="false">Q5+HLOOKUP(R3,MINA!$E$1:$R$24,24,0)-HLOOKUP(R3,MINA!$E$1:$R$37,37,0)*R6</f>
        <v>5883.7546401759</v>
      </c>
      <c r="S5" s="64" t="n">
        <f aca="false">R5+HLOOKUP(S3,MINA!$E$1:$R$24,24,0)-HLOOKUP(S3,MINA!$E$1:$R$37,37,0)*S6</f>
        <v>6725.72934631973</v>
      </c>
      <c r="T5" s="64" t="n">
        <f aca="false">S5+HLOOKUP(T3,MINA!$E$1:$R$24,24,0)-HLOOKUP(T3,MINA!$E$1:$R$37,37,0)*T6</f>
        <v>7567.70405246356</v>
      </c>
      <c r="U5" s="64" t="n">
        <f aca="false">T5+HLOOKUP(U3,MINA!$E$1:$R$24,24,0)-HLOOKUP(U3,MINA!$E$1:$R$37,37,0)*U6</f>
        <v>8409.67875860738</v>
      </c>
      <c r="V5" s="64" t="n">
        <f aca="false">U5+HLOOKUP(V3,MINA!$E$1:$R$24,24,0)-HLOOKUP(V3,MINA!$E$1:$R$37,37,0)*V6</f>
        <v>9251.65346475121</v>
      </c>
      <c r="W5" s="64" t="n">
        <f aca="false">V5+HLOOKUP(W3,MINA!$E$1:$R$24,24,0)-HLOOKUP(W3,MINA!$E$1:$R$37,37,0)*W6</f>
        <v>8823.62817089504</v>
      </c>
      <c r="X5" s="64" t="n">
        <f aca="false">W5+HLOOKUP(X3,MINA!$E$1:$R$24,24,0)-HLOOKUP(X3,MINA!$E$1:$R$37,37,0)*X6</f>
        <v>8395.60287703887</v>
      </c>
      <c r="Y5" s="64" t="n">
        <f aca="false">X5+HLOOKUP(Y3,MINA!$E$1:$R$24,24,0)-HLOOKUP(Y3,MINA!$E$1:$R$37,37,0)*Y6</f>
        <v>7967.5775831827</v>
      </c>
      <c r="Z5" s="64" t="n">
        <f aca="false">Y5+HLOOKUP(Z3,MINA!$E$1:$R$24,24,0)-HLOOKUP(Z3,MINA!$E$1:$R$37,37,0)*Z6</f>
        <v>7539.55228932653</v>
      </c>
      <c r="AA5" s="64" t="n">
        <f aca="false">Z5+HLOOKUP(AA3,MINA!$E$1:$R$24,24,0)-HLOOKUP(AA3,MINA!$E$1:$R$37,37,0)*AA6</f>
        <v>7111.52699547035</v>
      </c>
      <c r="AB5" s="64" t="n">
        <f aca="false">AA5+HLOOKUP(AB3,MINA!$E$1:$R$24,24,0)-HLOOKUP(AB3,MINA!$E$1:$R$37,37,0)*AB6</f>
        <v>6712.35303971028</v>
      </c>
      <c r="AC5" s="64" t="n">
        <f aca="false">AB5+HLOOKUP(AC3,MINA!$E$1:$R$24,24,0)-HLOOKUP(AC3,MINA!$E$1:$R$37,37,0)*AC6</f>
        <v>6313.1790839502</v>
      </c>
      <c r="AD5" s="64" t="n">
        <f aca="false">AC5+HLOOKUP(AD3,MINA!$E$1:$R$24,24,0)-HLOOKUP(AD3,MINA!$E$1:$R$37,37,0)*AD6</f>
        <v>5914.00512819012</v>
      </c>
      <c r="AE5" s="64" t="n">
        <f aca="false">AD5+HLOOKUP(AE3,MINA!$E$1:$R$24,24,0)-HLOOKUP(AE3,MINA!$E$1:$R$37,37,0)*AE6</f>
        <v>5514.83117243005</v>
      </c>
      <c r="AF5" s="64" t="n">
        <f aca="false">AE5+HLOOKUP(AF3,MINA!$E$1:$R$24,24,0)-HLOOKUP(AF3,MINA!$E$1:$R$37,37,0)*AF6</f>
        <v>5115.65721666997</v>
      </c>
      <c r="AG5" s="64" t="n">
        <f aca="false">AF5+HLOOKUP(AG3,MINA!$E$1:$R$24,24,0)-HLOOKUP(AG3,MINA!$E$1:$R$37,37,0)*AG6</f>
        <v>4716.48326090989</v>
      </c>
      <c r="AH5" s="64" t="n">
        <f aca="false">AG5+HLOOKUP(AH3,MINA!$E$1:$R$24,24,0)-HLOOKUP(AH3,MINA!$E$1:$R$37,37,0)*AH6</f>
        <v>4317.30930514982</v>
      </c>
      <c r="AI5" s="64" t="n">
        <f aca="false">AH5+HLOOKUP(AI3,MINA!$E$1:$R$24,24,0)-HLOOKUP(AI3,MINA!$E$1:$R$37,37,0)*AI6</f>
        <v>3918.13534938974</v>
      </c>
      <c r="AJ5" s="64" t="n">
        <f aca="false">AI5+HLOOKUP(AJ3,MINA!$E$1:$R$24,24,0)-HLOOKUP(AJ3,MINA!$E$1:$R$37,37,0)*AJ6</f>
        <v>4788.96139362966</v>
      </c>
      <c r="AK5" s="64" t="n">
        <f aca="false">AJ5+HLOOKUP(AK3,MINA!$E$1:$R$24,24,0)-HLOOKUP(AK3,MINA!$E$1:$R$37,37,0)*AK6</f>
        <v>5659.78743786959</v>
      </c>
      <c r="AL5" s="64" t="n">
        <f aca="false">AK5+HLOOKUP(AL3,MINA!$E$1:$R$24,24,0)-HLOOKUP(AL3,MINA!$E$1:$R$37,37,0)*AL6</f>
        <v>6530.61348210951</v>
      </c>
      <c r="AM5" s="64" t="n">
        <f aca="false">AL5+HLOOKUP(AM3,MINA!$E$1:$R$24,24,0)-HLOOKUP(AM3,MINA!$E$1:$R$37,37,0)*AM6</f>
        <v>7401.43952634943</v>
      </c>
      <c r="AN5" s="64" t="n">
        <f aca="false">AM5+HLOOKUP(AN3,MINA!$E$1:$R$24,24,0)-HLOOKUP(AN3,MINA!$E$1:$R$37,37,0)*AN6</f>
        <v>8272.26557058936</v>
      </c>
      <c r="AO5" s="64" t="n">
        <f aca="false">AN5+HLOOKUP(AO3,MINA!$E$1:$R$24,24,0)-HLOOKUP(AO3,MINA!$E$1:$R$37,37,0)*AO6</f>
        <v>9143.09161482928</v>
      </c>
      <c r="AP5" s="64" t="n">
        <f aca="false">AO5+HLOOKUP(AP3,MINA!$E$1:$R$24,24,0)-HLOOKUP(AP3,MINA!$E$1:$R$37,37,0)*AP6</f>
        <v>8743.9176590692</v>
      </c>
      <c r="AQ5" s="64" t="n">
        <f aca="false">AP5+HLOOKUP(AQ3,MINA!$E$1:$R$24,24,0)-HLOOKUP(AQ3,MINA!$E$1:$R$37,37,0)*AQ6</f>
        <v>8344.74370330912</v>
      </c>
      <c r="AR5" s="64" t="n">
        <f aca="false">AQ5+HLOOKUP(AR3,MINA!$E$1:$R$24,24,0)-HLOOKUP(AR3,MINA!$E$1:$R$37,37,0)*AR6</f>
        <v>7945.56974754905</v>
      </c>
      <c r="AS5" s="64" t="n">
        <f aca="false">AR5+HLOOKUP(AS3,MINA!$E$1:$R$24,24,0)-HLOOKUP(AS3,MINA!$E$1:$R$37,37,0)*AS6</f>
        <v>7546.39579178897</v>
      </c>
      <c r="AT5" s="64" t="n">
        <f aca="false">AS5+HLOOKUP(AT3,MINA!$E$1:$R$24,24,0)-HLOOKUP(AT3,MINA!$E$1:$R$37,37,0)*AT6</f>
        <v>7147.22183602889</v>
      </c>
      <c r="AU5" s="64" t="n">
        <f aca="false">AT5+HLOOKUP(AU3,MINA!$E$1:$R$24,24,0)-HLOOKUP(AU3,MINA!$E$1:$R$37,37,0)*AU6</f>
        <v>6748.04788026881</v>
      </c>
      <c r="AV5" s="64" t="n">
        <f aca="false">AU5+HLOOKUP(AV3,MINA!$E$1:$R$24,24,0)-HLOOKUP(AV3,MINA!$E$1:$R$37,37,0)*AV6</f>
        <v>6348.87392450874</v>
      </c>
      <c r="AW5" s="64" t="n">
        <f aca="false">AV5+HLOOKUP(AW3,MINA!$E$1:$R$24,24,0)-HLOOKUP(AW3,MINA!$E$1:$R$37,37,0)*AW6</f>
        <v>5949.69996874866</v>
      </c>
      <c r="AX5" s="64" t="n">
        <f aca="false">AW5+HLOOKUP(AX3,MINA!$E$1:$R$24,24,0)-HLOOKUP(AX3,MINA!$E$1:$R$37,37,0)*AX6</f>
        <v>5550.52601298858</v>
      </c>
      <c r="AY5" s="64" t="n">
        <f aca="false">AX5+HLOOKUP(AY3,MINA!$E$1:$R$24,24,0)-HLOOKUP(AY3,MINA!$E$1:$R$37,37,0)*AY6</f>
        <v>5151.35205722851</v>
      </c>
      <c r="AZ5" s="64" t="n">
        <f aca="false">AY5+HLOOKUP(AZ3,MINA!$E$1:$R$24,24,0)-HLOOKUP(AZ3,MINA!$E$1:$R$37,37,0)*AZ6</f>
        <v>4750.43407436152</v>
      </c>
      <c r="BA5" s="64" t="n">
        <f aca="false">AZ5+HLOOKUP(BA3,MINA!$E$1:$R$24,24,0)-HLOOKUP(BA3,MINA!$E$1:$R$37,37,0)*BA6</f>
        <v>4349.51609149454</v>
      </c>
      <c r="BB5" s="64" t="n">
        <f aca="false">BA5+HLOOKUP(BB3,MINA!$E$1:$R$24,24,0)-HLOOKUP(BB3,MINA!$E$1:$R$37,37,0)*BB6</f>
        <v>3948.59810862755</v>
      </c>
      <c r="BC5" s="64" t="n">
        <f aca="false">BB5+HLOOKUP(BC3,MINA!$E$1:$R$24,24,0)-HLOOKUP(BC3,MINA!$E$1:$R$37,37,0)*BC6</f>
        <v>4817.68012576057</v>
      </c>
      <c r="BD5" s="64" t="n">
        <f aca="false">BC5+HLOOKUP(BD3,MINA!$E$1:$R$24,24,0)-HLOOKUP(BD3,MINA!$E$1:$R$37,37,0)*BD6</f>
        <v>5686.76214289358</v>
      </c>
      <c r="BE5" s="64" t="n">
        <f aca="false">BD5+HLOOKUP(BE3,MINA!$E$1:$R$24,24,0)-HLOOKUP(BE3,MINA!$E$1:$R$37,37,0)*BE6</f>
        <v>6555.8441600266</v>
      </c>
      <c r="BF5" s="64" t="n">
        <f aca="false">BE5+HLOOKUP(BF3,MINA!$E$1:$R$24,24,0)-HLOOKUP(BF3,MINA!$E$1:$R$37,37,0)*BF6</f>
        <v>7424.92617715961</v>
      </c>
      <c r="BG5" s="64" t="n">
        <f aca="false">BF5+HLOOKUP(BG3,MINA!$E$1:$R$24,24,0)-HLOOKUP(BG3,MINA!$E$1:$R$37,37,0)*BG6</f>
        <v>8294.00819429263</v>
      </c>
      <c r="BH5" s="64" t="n">
        <f aca="false">BG5+HLOOKUP(BH3,MINA!$E$1:$R$24,24,0)-HLOOKUP(BH3,MINA!$E$1:$R$37,37,0)*BH6</f>
        <v>9163.09021142564</v>
      </c>
      <c r="BI5" s="64" t="n">
        <f aca="false">BH5+HLOOKUP(BI3,MINA!$E$1:$R$24,24,0)-HLOOKUP(BI3,MINA!$E$1:$R$37,37,0)*BI6</f>
        <v>8762.17222855865</v>
      </c>
      <c r="BJ5" s="64" t="n">
        <f aca="false">BI5+HLOOKUP(BJ3,MINA!$E$1:$R$24,24,0)-HLOOKUP(BJ3,MINA!$E$1:$R$37,37,0)*BJ6</f>
        <v>8361.25424569167</v>
      </c>
      <c r="BK5" s="64" t="n">
        <f aca="false">BJ5+HLOOKUP(BK3,MINA!$E$1:$R$24,24,0)-HLOOKUP(BK3,MINA!$E$1:$R$37,37,0)*BK6</f>
        <v>7960.33626282468</v>
      </c>
      <c r="BL5" s="64" t="n">
        <f aca="false">BK5+HLOOKUP(BL3,MINA!$E$1:$R$24,24,0)-HLOOKUP(BL3,MINA!$E$1:$R$37,37,0)*BL6</f>
        <v>7559.4182799577</v>
      </c>
      <c r="BM5" s="64" t="n">
        <f aca="false">BL5+HLOOKUP(BM3,MINA!$E$1:$R$24,24,0)-HLOOKUP(BM3,MINA!$E$1:$R$37,37,0)*BM6</f>
        <v>7158.50029709071</v>
      </c>
      <c r="BN5" s="64" t="n">
        <f aca="false">BM5+HLOOKUP(BN3,MINA!$E$1:$R$24,24,0)-HLOOKUP(BN3,MINA!$E$1:$R$37,37,0)*BN6</f>
        <v>6757.58231422373</v>
      </c>
      <c r="BO5" s="64" t="n">
        <f aca="false">BN5+HLOOKUP(BO3,MINA!$E$1:$R$24,24,0)-HLOOKUP(BO3,MINA!$E$1:$R$37,37,0)*BO6</f>
        <v>6356.66433135674</v>
      </c>
      <c r="BP5" s="64" t="n">
        <f aca="false">BO5+HLOOKUP(BP3,MINA!$E$1:$R$24,24,0)-HLOOKUP(BP3,MINA!$E$1:$R$37,37,0)*BP6</f>
        <v>5955.74634848976</v>
      </c>
      <c r="BQ5" s="64" t="n">
        <f aca="false">BP5+HLOOKUP(BQ3,MINA!$E$1:$R$24,24,0)-HLOOKUP(BQ3,MINA!$E$1:$R$37,37,0)*BQ6</f>
        <v>5554.82836562277</v>
      </c>
      <c r="BR5" s="64" t="n">
        <f aca="false">BQ5+HLOOKUP(BR3,MINA!$E$1:$R$24,24,0)-HLOOKUP(BR3,MINA!$E$1:$R$37,37,0)*BR6</f>
        <v>5153.91038275579</v>
      </c>
      <c r="BS5" s="64" t="n">
        <f aca="false">BR5+HLOOKUP(BS3,MINA!$E$1:$R$24,24,0)-HLOOKUP(BS3,MINA!$E$1:$R$37,37,0)*BS6</f>
        <v>4752.9923998888</v>
      </c>
      <c r="BT5" s="64" t="n">
        <f aca="false">BS5+HLOOKUP(BT3,MINA!$E$1:$R$24,24,0)-HLOOKUP(BT3,MINA!$E$1:$R$37,37,0)*BT6</f>
        <v>4352.07441702182</v>
      </c>
      <c r="BU5" s="64" t="n">
        <f aca="false">BT5+HLOOKUP(BU3,MINA!$E$1:$R$24,24,0)-HLOOKUP(BU3,MINA!$E$1:$R$37,37,0)*BU6</f>
        <v>3951.15643415483</v>
      </c>
      <c r="BV5" s="64" t="n">
        <f aca="false">BU5+HLOOKUP(BV3,MINA!$E$1:$R$24,24,0)-HLOOKUP(BV3,MINA!$E$1:$R$37,37,0)*BV6</f>
        <v>4820.23845128785</v>
      </c>
      <c r="BW5" s="64" t="n">
        <f aca="false">BV5+HLOOKUP(BW3,MINA!$E$1:$R$24,24,0)-HLOOKUP(BW3,MINA!$E$1:$R$37,37,0)*BW6</f>
        <v>5689.32046842086</v>
      </c>
      <c r="BX5" s="64" t="n">
        <f aca="false">BW5+HLOOKUP(BX3,MINA!$E$1:$R$24,24,0)-HLOOKUP(BX3,MINA!$E$1:$R$37,37,0)*BX6</f>
        <v>6567.35883029303</v>
      </c>
      <c r="BY5" s="64" t="n">
        <f aca="false">BX5+HLOOKUP(BY3,MINA!$E$1:$R$24,24,0)-HLOOKUP(BY3,MINA!$E$1:$R$37,37,0)*BY6</f>
        <v>7445.3971921652</v>
      </c>
      <c r="BZ5" s="64" t="n">
        <f aca="false">BY5+HLOOKUP(BZ3,MINA!$E$1:$R$24,24,0)-HLOOKUP(BZ3,MINA!$E$1:$R$37,37,0)*BZ6</f>
        <v>8323.43555403736</v>
      </c>
      <c r="CA5" s="64" t="n">
        <f aca="false">BZ5+HLOOKUP(CA3,MINA!$E$1:$R$24,24,0)-HLOOKUP(CA3,MINA!$E$1:$R$37,37,0)*CA6</f>
        <v>9201.47391590953</v>
      </c>
      <c r="CB5" s="64" t="n">
        <f aca="false">CA5+HLOOKUP(CB3,MINA!$E$1:$R$24,24,0)-HLOOKUP(CB3,MINA!$E$1:$R$37,37,0)*CB6</f>
        <v>8809.51227778169</v>
      </c>
      <c r="CC5" s="64" t="n">
        <f aca="false">CB5+HLOOKUP(CC3,MINA!$E$1:$R$24,24,0)-HLOOKUP(CC3,MINA!$E$1:$R$37,37,0)*CC6</f>
        <v>8417.55063965386</v>
      </c>
      <c r="CD5" s="64" t="n">
        <f aca="false">CC5+HLOOKUP(CD3,MINA!$E$1:$R$24,24,0)-HLOOKUP(CD3,MINA!$E$1:$R$37,37,0)*CD6</f>
        <v>8025.58900152603</v>
      </c>
      <c r="CE5" s="64" t="n">
        <f aca="false">CD5+HLOOKUP(CE3,MINA!$E$1:$R$24,24,0)-HLOOKUP(CE3,MINA!$E$1:$R$37,37,0)*CE6</f>
        <v>7633.62736339819</v>
      </c>
      <c r="CF5" s="64" t="n">
        <f aca="false">CE5+HLOOKUP(CF3,MINA!$E$1:$R$24,24,0)-HLOOKUP(CF3,MINA!$E$1:$R$37,37,0)*CF6</f>
        <v>7241.66572527036</v>
      </c>
      <c r="CG5" s="64" t="n">
        <f aca="false">CF5+HLOOKUP(CG3,MINA!$E$1:$R$24,24,0)-HLOOKUP(CG3,MINA!$E$1:$R$37,37,0)*CG6</f>
        <v>6849.70408714253</v>
      </c>
      <c r="CH5" s="64" t="n">
        <f aca="false">CG5+HLOOKUP(CH3,MINA!$E$1:$R$24,24,0)-HLOOKUP(CH3,MINA!$E$1:$R$37,37,0)*CH6</f>
        <v>6457.74244901469</v>
      </c>
      <c r="CI5" s="64" t="n">
        <f aca="false">CH5+HLOOKUP(CI3,MINA!$E$1:$R$24,24,0)-HLOOKUP(CI3,MINA!$E$1:$R$37,37,0)*CI6</f>
        <v>6065.78081088686</v>
      </c>
      <c r="CJ5" s="64" t="n">
        <f aca="false">CI5+HLOOKUP(CJ3,MINA!$E$1:$R$24,24,0)-HLOOKUP(CJ3,MINA!$E$1:$R$37,37,0)*CJ6</f>
        <v>5673.81917275902</v>
      </c>
      <c r="CK5" s="64" t="n">
        <f aca="false">CJ5+HLOOKUP(CK3,MINA!$E$1:$R$24,24,0)-HLOOKUP(CK3,MINA!$E$1:$R$37,37,0)*CK6</f>
        <v>5281.85753463119</v>
      </c>
      <c r="CL5" s="64" t="n">
        <f aca="false">CK5+HLOOKUP(CL3,MINA!$E$1:$R$24,24,0)-HLOOKUP(CL3,MINA!$E$1:$R$37,37,0)*CL6</f>
        <v>4889.89589650336</v>
      </c>
      <c r="CM5" s="64" t="n">
        <f aca="false">CL5+HLOOKUP(CM3,MINA!$E$1:$R$24,24,0)-HLOOKUP(CM3,MINA!$E$1:$R$37,37,0)*CM6</f>
        <v>4497.93425837552</v>
      </c>
      <c r="CN5" s="64" t="n">
        <f aca="false">CM5+HLOOKUP(CN3,MINA!$E$1:$R$24,24,0)-HLOOKUP(CN3,MINA!$E$1:$R$37,37,0)*CN6</f>
        <v>4105.97262024769</v>
      </c>
      <c r="CO5" s="64" t="n">
        <f aca="false">CN5+HLOOKUP(CO3,MINA!$E$1:$R$24,24,0)-HLOOKUP(CO3,MINA!$E$1:$R$37,37,0)*CO6</f>
        <v>4984.01098211985</v>
      </c>
      <c r="CP5" s="64" t="n">
        <f aca="false">CO5+HLOOKUP(CP3,MINA!$E$1:$R$24,24,0)-HLOOKUP(CP3,MINA!$E$1:$R$37,37,0)*CP6</f>
        <v>5862.04934399202</v>
      </c>
      <c r="CQ5" s="64" t="n">
        <f aca="false">CP5+HLOOKUP(CQ3,MINA!$E$1:$R$24,24,0)-HLOOKUP(CQ3,MINA!$E$1:$R$37,37,0)*CQ6</f>
        <v>6740.08770586419</v>
      </c>
      <c r="CR5" s="64" t="n">
        <f aca="false">CQ5+HLOOKUP(CR3,MINA!$E$1:$R$24,24,0)-HLOOKUP(CR3,MINA!$E$1:$R$37,37,0)*CR6</f>
        <v>7618.12606773635</v>
      </c>
      <c r="CS5" s="64" t="n">
        <f aca="false">CR5+HLOOKUP(CS3,MINA!$E$1:$R$24,24,0)-HLOOKUP(CS3,MINA!$E$1:$R$37,37,0)*CS6</f>
        <v>8496.16442960852</v>
      </c>
      <c r="CT5" s="64" t="n">
        <f aca="false">CS5+HLOOKUP(CT3,MINA!$E$1:$R$24,24,0)-HLOOKUP(CT3,MINA!$E$1:$R$37,37,0)*CT6</f>
        <v>9374.20279148069</v>
      </c>
      <c r="CU5" s="64" t="n">
        <f aca="false">CT5+HLOOKUP(CU3,MINA!$E$1:$R$24,24,0)-HLOOKUP(CU3,MINA!$E$1:$R$37,37,0)*CU6</f>
        <v>10252.2411533529</v>
      </c>
      <c r="CV5" s="64" t="n">
        <f aca="false">CU5+HLOOKUP(CV3,MINA!$E$1:$R$24,24,0)-HLOOKUP(CV3,MINA!$E$1:$R$37,37,0)*CV6</f>
        <v>9856.21480635519</v>
      </c>
      <c r="CW5" s="64" t="n">
        <f aca="false">CV5+HLOOKUP(CW3,MINA!$E$1:$R$24,24,0)-HLOOKUP(CW3,MINA!$E$1:$R$37,37,0)*CW6</f>
        <v>9460.18845935753</v>
      </c>
      <c r="CX5" s="64" t="n">
        <f aca="false">CW5+HLOOKUP(CX3,MINA!$E$1:$R$24,24,0)-HLOOKUP(CX3,MINA!$E$1:$R$37,37,0)*CX6</f>
        <v>9064.16211235987</v>
      </c>
      <c r="CY5" s="64" t="n">
        <f aca="false">CX5+HLOOKUP(CY3,MINA!$E$1:$R$24,24,0)-HLOOKUP(CY3,MINA!$E$1:$R$37,37,0)*CY6</f>
        <v>8668.13576536221</v>
      </c>
      <c r="CZ5" s="64" t="n">
        <f aca="false">CY5+HLOOKUP(CZ3,MINA!$E$1:$R$24,24,0)-HLOOKUP(CZ3,MINA!$E$1:$R$37,37,0)*CZ6</f>
        <v>8272.10941836455</v>
      </c>
      <c r="DA5" s="64" t="n">
        <f aca="false">CZ5+HLOOKUP(DA3,MINA!$E$1:$R$24,24,0)-HLOOKUP(DA3,MINA!$E$1:$R$37,37,0)*DA6</f>
        <v>7876.0830713669</v>
      </c>
      <c r="DB5" s="64" t="n">
        <f aca="false">DA5+HLOOKUP(DB3,MINA!$E$1:$R$24,24,0)-HLOOKUP(DB3,MINA!$E$1:$R$37,37,0)*DB6</f>
        <v>7480.05672436924</v>
      </c>
      <c r="DC5" s="64" t="n">
        <f aca="false">DB5+HLOOKUP(DC3,MINA!$E$1:$R$24,24,0)-HLOOKUP(DC3,MINA!$E$1:$R$37,37,0)*DC6</f>
        <v>7084.03037737158</v>
      </c>
      <c r="DD5" s="64" t="n">
        <f aca="false">DC5+HLOOKUP(DD3,MINA!$E$1:$R$24,24,0)-HLOOKUP(DD3,MINA!$E$1:$R$37,37,0)*DD6</f>
        <v>6688.00403037392</v>
      </c>
      <c r="DE5" s="64" t="n">
        <f aca="false">DD5+HLOOKUP(DE3,MINA!$E$1:$R$24,24,0)-HLOOKUP(DE3,MINA!$E$1:$R$37,37,0)*DE6</f>
        <v>6291.97768337626</v>
      </c>
      <c r="DF5" s="64" t="n">
        <f aca="false">DE5+HLOOKUP(DF3,MINA!$E$1:$R$24,24,0)-HLOOKUP(DF3,MINA!$E$1:$R$37,37,0)*DF6</f>
        <v>5895.9513363786</v>
      </c>
      <c r="DG5" s="64" t="n">
        <f aca="false">DF5+HLOOKUP(DG3,MINA!$E$1:$R$24,24,0)-HLOOKUP(DG3,MINA!$E$1:$R$37,37,0)*DG6</f>
        <v>5499.92498938094</v>
      </c>
      <c r="DH5" s="64" t="n">
        <f aca="false">DG5+HLOOKUP(DH3,MINA!$E$1:$R$24,24,0)-HLOOKUP(DH3,MINA!$E$1:$R$37,37,0)*DH6</f>
        <v>5103.89864238328</v>
      </c>
      <c r="DI5" s="64" t="n">
        <f aca="false">DH5+HLOOKUP(DI3,MINA!$E$1:$R$24,24,0)-HLOOKUP(DI3,MINA!$E$1:$R$37,37,0)*DI6</f>
        <v>5977.87229538562</v>
      </c>
      <c r="DJ5" s="64" t="n">
        <f aca="false">DI5+HLOOKUP(DJ3,MINA!$E$1:$R$24,24,0)-HLOOKUP(DJ3,MINA!$E$1:$R$37,37,0)*DJ6</f>
        <v>6851.84594838796</v>
      </c>
      <c r="DK5" s="64" t="n">
        <f aca="false">DJ5+HLOOKUP(DK3,MINA!$E$1:$R$24,24,0)-HLOOKUP(DK3,MINA!$E$1:$R$37,37,0)*DK6</f>
        <v>7725.8196013903</v>
      </c>
      <c r="DL5" s="64" t="n">
        <f aca="false">DK5+HLOOKUP(DL3,MINA!$E$1:$R$24,24,0)-HLOOKUP(DL3,MINA!$E$1:$R$37,37,0)*DL6</f>
        <v>8599.79325439264</v>
      </c>
      <c r="DM5" s="64" t="n">
        <f aca="false">DL5+HLOOKUP(DM3,MINA!$E$1:$R$24,24,0)-HLOOKUP(DM3,MINA!$E$1:$R$37,37,0)*DM6</f>
        <v>9473.76690739498</v>
      </c>
      <c r="DN5" s="64" t="n">
        <f aca="false">DM5+HLOOKUP(DN3,MINA!$E$1:$R$24,24,0)-HLOOKUP(DN3,MINA!$E$1:$R$37,37,0)*DN6</f>
        <v>10347.7405603973</v>
      </c>
      <c r="DO5" s="64" t="n">
        <f aca="false">DN5+HLOOKUP(DO3,MINA!$E$1:$R$24,24,0)-HLOOKUP(DO3,MINA!$E$1:$R$37,37,0)*DO6</f>
        <v>9951.71421339966</v>
      </c>
      <c r="DP5" s="64" t="n">
        <f aca="false">DO5+HLOOKUP(DP3,MINA!$E$1:$R$24,24,0)-HLOOKUP(DP3,MINA!$E$1:$R$37,37,0)*DP6</f>
        <v>9555.687866402</v>
      </c>
      <c r="DQ5" s="64" t="n">
        <f aca="false">DP5+HLOOKUP(DQ3,MINA!$E$1:$R$24,24,0)-HLOOKUP(DQ3,MINA!$E$1:$R$37,37,0)*DQ6</f>
        <v>9159.66151940435</v>
      </c>
      <c r="DR5" s="64" t="n">
        <f aca="false">DQ5+HLOOKUP(DR3,MINA!$E$1:$R$24,24,0)-HLOOKUP(DR3,MINA!$E$1:$R$37,37,0)*DR6</f>
        <v>8763.63517240669</v>
      </c>
      <c r="DS5" s="64" t="n">
        <f aca="false">DR5+HLOOKUP(DS3,MINA!$E$1:$R$24,24,0)-HLOOKUP(DS3,MINA!$E$1:$R$37,37,0)*DS6</f>
        <v>8367.60882540903</v>
      </c>
      <c r="DT5" s="64" t="n">
        <f aca="false">DS5+HLOOKUP(DT3,MINA!$E$1:$R$24,24,0)-HLOOKUP(DT3,MINA!$E$1:$R$37,37,0)*DT6</f>
        <v>7928.35465815796</v>
      </c>
      <c r="DU5" s="64" t="n">
        <f aca="false">DT5+HLOOKUP(DU3,MINA!$E$1:$R$24,24,0)-HLOOKUP(DU3,MINA!$E$1:$R$37,37,0)*DU6</f>
        <v>7489.1004909069</v>
      </c>
      <c r="DV5" s="64" t="n">
        <f aca="false">DU5+HLOOKUP(DV3,MINA!$E$1:$R$24,24,0)-HLOOKUP(DV3,MINA!$E$1:$R$37,37,0)*DV6</f>
        <v>7049.84632365584</v>
      </c>
      <c r="DW5" s="64" t="n">
        <f aca="false">DV5+HLOOKUP(DW3,MINA!$E$1:$R$24,24,0)-HLOOKUP(DW3,MINA!$E$1:$R$37,37,0)*DW6</f>
        <v>6610.59215640478</v>
      </c>
      <c r="DX5" s="64" t="n">
        <f aca="false">DW5+HLOOKUP(DX3,MINA!$E$1:$R$24,24,0)-HLOOKUP(DX3,MINA!$E$1:$R$37,37,0)*DX6</f>
        <v>6171.33798915372</v>
      </c>
      <c r="DY5" s="64" t="n">
        <f aca="false">DX5+HLOOKUP(DY3,MINA!$E$1:$R$24,24,0)-HLOOKUP(DY3,MINA!$E$1:$R$37,37,0)*DY6</f>
        <v>5732.08382190266</v>
      </c>
      <c r="DZ5" s="64" t="n">
        <f aca="false">DY5+HLOOKUP(DZ3,MINA!$E$1:$R$24,24,0)-HLOOKUP(DZ3,MINA!$E$1:$R$37,37,0)*DZ6</f>
        <v>5292.8296546516</v>
      </c>
      <c r="EA5" s="64" t="n">
        <f aca="false">DZ5+HLOOKUP(EA3,MINA!$E$1:$R$24,24,0)-HLOOKUP(EA3,MINA!$E$1:$R$37,37,0)*EA6</f>
        <v>4853.57548740054</v>
      </c>
      <c r="EB5" s="64" t="n">
        <f aca="false">EA5+HLOOKUP(EB3,MINA!$E$1:$R$24,24,0)-HLOOKUP(EB3,MINA!$E$1:$R$37,37,0)*EB6</f>
        <v>5684.32132014948</v>
      </c>
      <c r="EC5" s="64" t="n">
        <f aca="false">EB5+HLOOKUP(EC3,MINA!$E$1:$R$24,24,0)-HLOOKUP(EC3,MINA!$E$1:$R$37,37,0)*EC6</f>
        <v>6515.06715289842</v>
      </c>
      <c r="ED5" s="64" t="n">
        <f aca="false">EC5+HLOOKUP(ED3,MINA!$E$1:$R$24,24,0)-HLOOKUP(ED3,MINA!$E$1:$R$37,37,0)*ED6</f>
        <v>7345.81298564736</v>
      </c>
      <c r="EE5" s="64" t="n">
        <f aca="false">ED5+HLOOKUP(EE3,MINA!$E$1:$R$24,24,0)-HLOOKUP(EE3,MINA!$E$1:$R$37,37,0)*EE6</f>
        <v>8176.5588183963</v>
      </c>
      <c r="EF5" s="64" t="n">
        <f aca="false">EE5+HLOOKUP(EF3,MINA!$E$1:$R$24,24,0)-HLOOKUP(EF3,MINA!$E$1:$R$37,37,0)*EF6</f>
        <v>9007.30465114523</v>
      </c>
      <c r="EG5" s="64" t="n">
        <f aca="false">EF5+HLOOKUP(EG3,MINA!$E$1:$R$24,24,0)-HLOOKUP(EG3,MINA!$E$1:$R$37,37,0)*EG6</f>
        <v>9838.05048389417</v>
      </c>
      <c r="EH5" s="64" t="n">
        <f aca="false">EG5+HLOOKUP(EH3,MINA!$E$1:$R$24,24,0)-HLOOKUP(EH3,MINA!$E$1:$R$37,37,0)*EH6</f>
        <v>9398.79631664311</v>
      </c>
      <c r="EI5" s="64" t="n">
        <f aca="false">EH5+HLOOKUP(EI3,MINA!$E$1:$R$24,24,0)-HLOOKUP(EI3,MINA!$E$1:$R$37,37,0)*EI6</f>
        <v>8959.54214939205</v>
      </c>
      <c r="EJ5" s="64" t="n">
        <f aca="false">EI5+HLOOKUP(EJ3,MINA!$E$1:$R$24,24,0)-HLOOKUP(EJ3,MINA!$E$1:$R$37,37,0)*EJ6</f>
        <v>8520.28798214099</v>
      </c>
      <c r="EK5" s="64" t="n">
        <f aca="false">EJ5+HLOOKUP(EK3,MINA!$E$1:$R$24,24,0)-HLOOKUP(EK3,MINA!$E$1:$R$37,37,0)*EK6</f>
        <v>8081.03381488993</v>
      </c>
      <c r="EL5" s="64" t="n">
        <f aca="false">EK5+HLOOKUP(EL3,MINA!$E$1:$R$24,24,0)-HLOOKUP(EL3,MINA!$E$1:$R$37,37,0)*EL6</f>
        <v>7641.77964763887</v>
      </c>
      <c r="EM5" s="64" t="n">
        <f aca="false">EL5+HLOOKUP(EM3,MINA!$E$1:$R$24,24,0)-HLOOKUP(EM3,MINA!$E$1:$R$37,37,0)*EM6</f>
        <v>7202.5254803878</v>
      </c>
      <c r="EN5" s="64" t="n">
        <f aca="false">EM5+HLOOKUP(EN3,MINA!$E$1:$R$24,24,0)-HLOOKUP(EN3,MINA!$E$1:$R$37,37,0)*EN6</f>
        <v>6763.27131313674</v>
      </c>
      <c r="EO5" s="64" t="n">
        <f aca="false">EN5+HLOOKUP(EO3,MINA!$E$1:$R$24,24,0)-HLOOKUP(EO3,MINA!$E$1:$R$37,37,0)*EO6</f>
        <v>6324.01714588568</v>
      </c>
      <c r="EP5" s="64" t="n">
        <f aca="false">EO5+HLOOKUP(EP3,MINA!$E$1:$R$24,24,0)-HLOOKUP(EP3,MINA!$E$1:$R$37,37,0)*EP6</f>
        <v>5884.76297863462</v>
      </c>
      <c r="EQ5" s="64" t="n">
        <f aca="false">EP5+HLOOKUP(EQ3,MINA!$E$1:$R$24,24,0)-HLOOKUP(EQ3,MINA!$E$1:$R$37,37,0)*EQ6</f>
        <v>5445.50881138356</v>
      </c>
      <c r="ER5" s="64" t="n">
        <f aca="false">EQ5+HLOOKUP(ER3,MINA!$E$1:$R$24,24,0)-HLOOKUP(ER3,MINA!$E$1:$R$37,37,0)*ER6</f>
        <v>4773.49796183835</v>
      </c>
      <c r="ES5" s="64" t="n">
        <f aca="false">ER5+HLOOKUP(ES3,MINA!$E$1:$R$24,24,0)-HLOOKUP(ES3,MINA!$E$1:$R$37,37,0)*ES6</f>
        <v>4101.48711229314</v>
      </c>
      <c r="ET5" s="64" t="n">
        <f aca="false">ES5+HLOOKUP(ET3,MINA!$E$1:$R$24,24,0)-HLOOKUP(ET3,MINA!$E$1:$R$37,37,0)*ET6</f>
        <v>3429.47626274793</v>
      </c>
      <c r="EU5" s="64" t="n">
        <f aca="false">ET5+HLOOKUP(EU3,MINA!$E$1:$R$24,24,0)-HLOOKUP(EU3,MINA!$E$1:$R$37,37,0)*EU6</f>
        <v>4027.46541320272</v>
      </c>
      <c r="EV5" s="64" t="n">
        <f aca="false">EU5+HLOOKUP(EV3,MINA!$E$1:$R$24,24,0)-HLOOKUP(EV3,MINA!$E$1:$R$37,37,0)*EV6</f>
        <v>4625.45456365751</v>
      </c>
      <c r="EW5" s="64" t="n">
        <f aca="false">EV5+HLOOKUP(EW3,MINA!$E$1:$R$24,24,0)-HLOOKUP(EW3,MINA!$E$1:$R$37,37,0)*EW6</f>
        <v>5223.4437141123</v>
      </c>
      <c r="EX5" s="64" t="n">
        <f aca="false">EW5+HLOOKUP(EX3,MINA!$E$1:$R$24,24,0)-HLOOKUP(EX3,MINA!$E$1:$R$37,37,0)*EX6</f>
        <v>5821.43286456709</v>
      </c>
      <c r="EY5" s="64" t="n">
        <f aca="false">EX5+HLOOKUP(EY3,MINA!$E$1:$R$24,24,0)-HLOOKUP(EY3,MINA!$E$1:$R$37,37,0)*EY6</f>
        <v>6419.42201502188</v>
      </c>
      <c r="EZ5" s="64" t="n">
        <f aca="false">EY5+HLOOKUP(EZ3,MINA!$E$1:$R$24,24,0)-HLOOKUP(EZ3,MINA!$E$1:$R$37,37,0)*EZ6</f>
        <v>7017.41116547667</v>
      </c>
      <c r="FA5" s="64" t="n">
        <f aca="false">EZ5+HLOOKUP(FA3,MINA!$E$1:$R$24,24,0)-HLOOKUP(FA3,MINA!$E$1:$R$37,37,0)*FA6</f>
        <v>7615.40031593146</v>
      </c>
      <c r="FB5" s="64" t="n">
        <f aca="false">FA5+HLOOKUP(FB3,MINA!$E$1:$R$24,24,0)-HLOOKUP(FB3,MINA!$E$1:$R$37,37,0)*FB6</f>
        <v>6943.38946638625</v>
      </c>
      <c r="FC5" s="64" t="n">
        <f aca="false">FB5+HLOOKUP(FC3,MINA!$E$1:$R$24,24,0)-HLOOKUP(FC3,MINA!$E$1:$R$37,37,0)*FC6</f>
        <v>6271.37861684104</v>
      </c>
      <c r="FD5" s="64" t="n">
        <f aca="false">FC5+HLOOKUP(FD3,MINA!$E$1:$R$24,24,0)-HLOOKUP(FD3,MINA!$E$1:$R$37,37,0)*FD6</f>
        <v>5599.36776729584</v>
      </c>
      <c r="FE5" s="64" t="n">
        <f aca="false">FD5+HLOOKUP(FE3,MINA!$E$1:$R$24,24,0)-HLOOKUP(FE3,MINA!$E$1:$R$37,37,0)*FE6</f>
        <v>4927.35691775063</v>
      </c>
      <c r="FF5" s="64" t="n">
        <f aca="false">FE5+HLOOKUP(FF3,MINA!$E$1:$R$24,24,0)-HLOOKUP(FF3,MINA!$E$1:$R$37,37,0)*FF6</f>
        <v>4255.34606820542</v>
      </c>
      <c r="FG5" s="64" t="n">
        <f aca="false">FF5+HLOOKUP(FG3,MINA!$E$1:$R$24,24,0)-HLOOKUP(FG3,MINA!$E$1:$R$37,37,0)*FG6</f>
        <v>3583.33521866021</v>
      </c>
      <c r="FH5" s="64" t="n">
        <f aca="false">FG5+HLOOKUP(FH3,MINA!$E$1:$R$24,24,0)-HLOOKUP(FH3,MINA!$E$1:$R$37,37,0)*FH6</f>
        <v>2911.324369115</v>
      </c>
      <c r="FI5" s="64" t="n">
        <f aca="false">FH5+HLOOKUP(FI3,MINA!$E$1:$R$24,24,0)-HLOOKUP(FI3,MINA!$E$1:$R$37,37,0)*FI6</f>
        <v>3509.31351956979</v>
      </c>
      <c r="FJ5" s="64" t="n">
        <f aca="false">FI5+HLOOKUP(FJ3,MINA!$E$1:$R$24,24,0)-HLOOKUP(FJ3,MINA!$E$1:$R$37,37,0)*FJ6</f>
        <v>4107.30267002458</v>
      </c>
      <c r="FK5" s="64" t="n">
        <f aca="false">FJ5+HLOOKUP(FK3,MINA!$E$1:$R$24,24,0)-HLOOKUP(FK3,MINA!$E$1:$R$37,37,0)*FK6</f>
        <v>4705.29182047937</v>
      </c>
      <c r="FL5" s="64" t="n">
        <f aca="false">FK5+HLOOKUP(FL3,MINA!$E$1:$R$24,24,0)-HLOOKUP(FL3,MINA!$E$1:$R$37,37,0)*FL6</f>
        <v>5303.28097093416</v>
      </c>
      <c r="FM5" s="64" t="n">
        <f aca="false">FL5+HLOOKUP(FM3,MINA!$E$1:$R$24,24,0)-HLOOKUP(FM3,MINA!$E$1:$R$37,37,0)*FM6</f>
        <v>5901.27012138895</v>
      </c>
      <c r="FN5" s="64" t="n">
        <f aca="false">FM5+HLOOKUP(FN3,MINA!$E$1:$R$24,24,0)-HLOOKUP(FN3,MINA!$E$1:$R$37,37,0)*FN6</f>
        <v>6499.25927184374</v>
      </c>
      <c r="FO5" s="64" t="n">
        <f aca="false">FN5+HLOOKUP(FO3,MINA!$E$1:$R$24,24,0)-HLOOKUP(FO3,MINA!$E$1:$R$37,37,0)*FO6</f>
        <v>7097.24842229853</v>
      </c>
      <c r="FP5" s="64" t="n">
        <f aca="false">FO5+HLOOKUP(FP3,MINA!$E$1:$R$24,24,0)-HLOOKUP(FP3,MINA!$E$1:$R$37,37,0)*FP6</f>
        <v>6696.16677055634</v>
      </c>
      <c r="FQ5" s="64" t="n">
        <f aca="false">FP5+HLOOKUP(FQ3,MINA!$E$1:$R$24,24,0)-HLOOKUP(FQ3,MINA!$E$1:$R$37,37,0)*FQ6</f>
        <v>6295.08511881414</v>
      </c>
      <c r="FR5" s="64" t="n">
        <f aca="false">FQ5+HLOOKUP(FR3,MINA!$E$1:$R$24,24,0)-HLOOKUP(FR3,MINA!$E$1:$R$37,37,0)*FR6</f>
        <v>5894.00346707195</v>
      </c>
      <c r="FS5" s="64" t="n">
        <f aca="false">FR5+HLOOKUP(FS3,MINA!$E$1:$R$24,24,0)-HLOOKUP(FS3,MINA!$E$1:$R$37,37,0)*FS6</f>
        <v>5492.92181532976</v>
      </c>
      <c r="FT5" s="64" t="n">
        <f aca="false">FS5+HLOOKUP(FT3,MINA!$E$1:$R$24,24,0)-HLOOKUP(FT3,MINA!$E$1:$R$37,37,0)*FT6</f>
        <v>5091.84016358757</v>
      </c>
      <c r="FU5" s="64" t="n">
        <f aca="false">FT5+HLOOKUP(FU3,MINA!$E$1:$R$24,24,0)-HLOOKUP(FU3,MINA!$E$1:$R$37,37,0)*FU6</f>
        <v>4690.75851184538</v>
      </c>
      <c r="FV5" s="64" t="n">
        <f aca="false">FU5+HLOOKUP(FV3,MINA!$E$1:$R$24,24,0)-HLOOKUP(FV3,MINA!$E$1:$R$37,37,0)*FV6</f>
        <v>4289.67686010319</v>
      </c>
      <c r="FW5" s="64" t="n">
        <f aca="false">FV5+HLOOKUP(FW3,MINA!$E$1:$R$24,24,0)-HLOOKUP(FW3,MINA!$E$1:$R$37,37,0)*FW6</f>
        <v>3888.59520836099</v>
      </c>
      <c r="FX5" s="64" t="n">
        <f aca="false">FW5+HLOOKUP(FX3,MINA!$E$1:$R$24,24,0)-HLOOKUP(FX3,MINA!$E$1:$R$37,37,0)*FX6</f>
        <v>3487.5135566188</v>
      </c>
      <c r="FY5" s="64" t="n">
        <f aca="false">FX5+HLOOKUP(FY3,MINA!$E$1:$R$24,24,0)-HLOOKUP(FY3,MINA!$E$1:$R$37,37,0)*FY6</f>
        <v>3086.43190487661</v>
      </c>
      <c r="FZ5" s="64" t="n">
        <f aca="false">FY5+HLOOKUP(FZ3,MINA!$E$1:$R$24,24,0)-HLOOKUP(FZ3,MINA!$E$1:$R$37,37,0)*FZ6</f>
        <v>2685.35025313442</v>
      </c>
      <c r="GA5" s="64" t="n">
        <f aca="false">FZ5+HLOOKUP(GA3,MINA!$E$1:$R$24,24,0)-HLOOKUP(GA3,MINA!$E$1:$R$37,37,0)*GA6</f>
        <v>2284.26860139223</v>
      </c>
      <c r="GB5" s="64" t="n">
        <f aca="false">GA5+HLOOKUP(GB3,MINA!$E$1:$R$24,24,0)-HLOOKUP(GB3,MINA!$E$1:$R$37,37,0)*GB6</f>
        <v>1883.18694965003</v>
      </c>
      <c r="GC5" s="64" t="n">
        <f aca="false">GB5+HLOOKUP(GC3,MINA!$E$1:$R$24,24,0)-HLOOKUP(GC3,MINA!$E$1:$R$37,37,0)*GC6</f>
        <v>2752.10529790784</v>
      </c>
      <c r="GD5" s="64" t="n">
        <f aca="false">GC5+HLOOKUP(GD3,MINA!$E$1:$R$24,24,0)-HLOOKUP(GD3,MINA!$E$1:$R$37,37,0)*GD6</f>
        <v>3621.02364616565</v>
      </c>
      <c r="GE5" s="64" t="n">
        <f aca="false">GD5+HLOOKUP(GE3,MINA!$E$1:$R$24,24,0)-HLOOKUP(GE3,MINA!$E$1:$R$37,37,0)*GE6</f>
        <v>4489.94199442346</v>
      </c>
      <c r="GF5" s="64" t="n">
        <f aca="false">GE5+HLOOKUP(GF3,MINA!$E$1:$R$24,24,0)-HLOOKUP(GF3,MINA!$E$1:$R$37,37,0)*GF6</f>
        <v>5358.86034268127</v>
      </c>
      <c r="GG5" s="64" t="n">
        <f aca="false">GF5+HLOOKUP(GG3,MINA!$E$1:$R$24,24,0)-HLOOKUP(GG3,MINA!$E$1:$R$37,37,0)*GG6</f>
        <v>6227.77869093908</v>
      </c>
      <c r="GH5" s="64" t="n">
        <f aca="false">GG5+HLOOKUP(GH3,MINA!$E$1:$R$24,24,0)-HLOOKUP(GH3,MINA!$E$1:$R$37,37,0)*GH6</f>
        <v>7096.69703919688</v>
      </c>
      <c r="GI5" s="64" t="n">
        <f aca="false">GH5+HLOOKUP(GI3,MINA!$E$1:$R$24,24,0)-HLOOKUP(GI3,MINA!$E$1:$R$37,37,0)*GI6</f>
        <v>7965.61538745469</v>
      </c>
      <c r="GJ5" s="64" t="n">
        <f aca="false">GI5+HLOOKUP(GJ3,MINA!$E$1:$R$24,24,0)-HLOOKUP(GJ3,MINA!$E$1:$R$37,37,0)*GJ6</f>
        <v>7564.5337357125</v>
      </c>
      <c r="GK5" s="64" t="n">
        <f aca="false">GJ5+HLOOKUP(GK3,MINA!$E$1:$R$24,24,0)-HLOOKUP(GK3,MINA!$E$1:$R$37,37,0)*GK6</f>
        <v>7163.45208397031</v>
      </c>
      <c r="GL5" s="64" t="n">
        <f aca="false">GK5+HLOOKUP(GL3,MINA!$E$1:$R$24,24,0)-HLOOKUP(GL3,MINA!$E$1:$R$37,37,0)*GL6</f>
        <v>6762.37043222812</v>
      </c>
      <c r="GM5" s="64" t="n">
        <f aca="false">GL5+HLOOKUP(GM3,MINA!$E$1:$R$24,24,0)-HLOOKUP(GM3,MINA!$E$1:$R$37,37,0)*GM6</f>
        <v>6361.28878048593</v>
      </c>
      <c r="GN5" s="64" t="n">
        <f aca="false">GM5+HLOOKUP(GN3,MINA!$E$1:$R$24,24,0)-HLOOKUP(GN3,MINA!$E$1:$R$37,37,0)*GN6</f>
        <v>5965.51282992633</v>
      </c>
      <c r="GO5" s="64" t="n">
        <f aca="false">GN5+HLOOKUP(GO3,MINA!$E$1:$R$24,24,0)-HLOOKUP(GO3,MINA!$E$1:$R$37,37,0)*GO6</f>
        <v>5569.73687936673</v>
      </c>
      <c r="GP5" s="64" t="n">
        <f aca="false">GO5+HLOOKUP(GP3,MINA!$E$1:$R$24,24,0)-HLOOKUP(GP3,MINA!$E$1:$R$37,37,0)*GP6</f>
        <v>5173.96092880712</v>
      </c>
      <c r="GQ5" s="64" t="n">
        <f aca="false">GP5+HLOOKUP(GQ3,MINA!$E$1:$R$24,24,0)-HLOOKUP(GQ3,MINA!$E$1:$R$37,37,0)*GQ6</f>
        <v>4778.18497824752</v>
      </c>
      <c r="GR5" s="64" t="n">
        <f aca="false">GQ5+HLOOKUP(GR3,MINA!$E$1:$R$24,24,0)-HLOOKUP(GR3,MINA!$E$1:$R$37,37,0)*GR6</f>
        <v>4382.40902768792</v>
      </c>
      <c r="GS5" s="64" t="n">
        <f aca="false">GR5+HLOOKUP(GS3,MINA!$E$1:$R$24,24,0)-HLOOKUP(GS3,MINA!$E$1:$R$37,37,0)*GS6</f>
        <v>3986.63307712832</v>
      </c>
      <c r="GT5" s="64" t="n">
        <f aca="false">GS5+HLOOKUP(GT3,MINA!$E$1:$R$24,24,0)-HLOOKUP(GT3,MINA!$E$1:$R$37,37,0)*GT6</f>
        <v>3590.85712656872</v>
      </c>
      <c r="GU5" s="64" t="n">
        <f aca="false">GT5+HLOOKUP(GU3,MINA!$E$1:$R$24,24,0)-HLOOKUP(GU3,MINA!$E$1:$R$37,37,0)*GU6</f>
        <v>3195.08117600912</v>
      </c>
      <c r="GV5" s="64" t="n">
        <f aca="false">GU5+HLOOKUP(GV3,MINA!$E$1:$R$24,24,0)-HLOOKUP(GV3,MINA!$E$1:$R$37,37,0)*GV6</f>
        <v>2799.30522544952</v>
      </c>
      <c r="GW5" s="64" t="n">
        <f aca="false">GV5+HLOOKUP(GW3,MINA!$E$1:$R$24,24,0)-HLOOKUP(GW3,MINA!$E$1:$R$37,37,0)*GW6</f>
        <v>3673.52927488992</v>
      </c>
      <c r="GX5" s="64" t="n">
        <f aca="false">GW5+HLOOKUP(GX3,MINA!$E$1:$R$24,24,0)-HLOOKUP(GX3,MINA!$E$1:$R$37,37,0)*GX6</f>
        <v>4547.75332433032</v>
      </c>
      <c r="GY5" s="64" t="n">
        <f aca="false">GX5+HLOOKUP(GY3,MINA!$E$1:$R$24,24,0)-HLOOKUP(GY3,MINA!$E$1:$R$37,37,0)*GY6</f>
        <v>5421.97737377072</v>
      </c>
      <c r="GZ5" s="64" t="n">
        <f aca="false">GY5+HLOOKUP(GZ3,MINA!$E$1:$R$24,24,0)-HLOOKUP(GZ3,MINA!$E$1:$R$37,37,0)*GZ6</f>
        <v>6296.20142321112</v>
      </c>
      <c r="HA5" s="64" t="n">
        <f aca="false">GZ5+HLOOKUP(HA3,MINA!$E$1:$R$24,24,0)-HLOOKUP(HA3,MINA!$E$1:$R$37,37,0)*HA6</f>
        <v>7170.42547265152</v>
      </c>
      <c r="HB5" s="64" t="n">
        <f aca="false">HA5+HLOOKUP(HB3,MINA!$E$1:$R$24,24,0)-HLOOKUP(HB3,MINA!$E$1:$R$37,37,0)*HB6</f>
        <v>8044.64952209192</v>
      </c>
      <c r="HC5" s="64" t="n">
        <f aca="false">HB5+HLOOKUP(HC3,MINA!$E$1:$R$24,24,0)-HLOOKUP(HC3,MINA!$E$1:$R$37,37,0)*HC6</f>
        <v>8918.87357153232</v>
      </c>
      <c r="HD5" s="64" t="n">
        <f aca="false">HC5+HLOOKUP(HD3,MINA!$E$1:$R$24,24,0)-HLOOKUP(HD3,MINA!$E$1:$R$37,37,0)*HD6</f>
        <v>8523.09762097272</v>
      </c>
      <c r="HE5" s="64" t="n">
        <f aca="false">HD5+HLOOKUP(HE3,MINA!$E$1:$R$24,24,0)-HLOOKUP(HE3,MINA!$E$1:$R$37,37,0)*HE6</f>
        <v>8127.32167041312</v>
      </c>
      <c r="HF5" s="64" t="n">
        <f aca="false">HE5+HLOOKUP(HF3,MINA!$E$1:$R$24,24,0)-HLOOKUP(HF3,MINA!$E$1:$R$37,37,0)*HF6</f>
        <v>7731.54571985352</v>
      </c>
      <c r="HG5" s="64" t="n">
        <f aca="false">HF5+HLOOKUP(HG3,MINA!$E$1:$R$24,24,0)-HLOOKUP(HG3,MINA!$E$1:$R$37,37,0)*HG6</f>
        <v>7335.76976929392</v>
      </c>
      <c r="HH5" s="64" t="n">
        <f aca="false">HG5+HLOOKUP(HH3,MINA!$E$1:$R$24,24,0)-HLOOKUP(HH3,MINA!$E$1:$R$37,37,0)*HH6</f>
        <v>6939.99381873432</v>
      </c>
      <c r="HI5" s="64" t="n">
        <f aca="false">HH5+HLOOKUP(HI3,MINA!$E$1:$R$24,24,0)-HLOOKUP(HI3,MINA!$E$1:$R$37,37,0)*HI6</f>
        <v>6544.21786817472</v>
      </c>
      <c r="HJ5" s="64" t="n">
        <f aca="false">HI5+HLOOKUP(HJ3,MINA!$E$1:$R$24,24,0)-HLOOKUP(HJ3,MINA!$E$1:$R$37,37,0)*HJ6</f>
        <v>6148.44191761512</v>
      </c>
      <c r="HK5" s="64" t="n">
        <f aca="false">HJ5+HLOOKUP(HK3,MINA!$E$1:$R$24,24,0)-HLOOKUP(HK3,MINA!$E$1:$R$37,37,0)*HK6</f>
        <v>5752.66596705552</v>
      </c>
      <c r="HL5" s="64" t="n">
        <f aca="false">HK5+HLOOKUP(HL3,MINA!$E$1:$R$24,24,0)-HLOOKUP(HL3,MINA!$E$1:$R$37,37,0)*HL6</f>
        <v>5373.45199419072</v>
      </c>
      <c r="HM5" s="64" t="n">
        <f aca="false">HL5+HLOOKUP(HM3,MINA!$E$1:$R$24,24,0)-HLOOKUP(HM3,MINA!$E$1:$R$37,37,0)*HM6</f>
        <v>4994.23802132592</v>
      </c>
      <c r="HN5" s="64" t="n">
        <f aca="false">HM5+HLOOKUP(HN3,MINA!$E$1:$R$24,24,0)-HLOOKUP(HN3,MINA!$E$1:$R$37,37,0)*HN6</f>
        <v>4615.02404846112</v>
      </c>
      <c r="HO5" s="64" t="n">
        <f aca="false">HN5+HLOOKUP(HO3,MINA!$E$1:$R$24,24,0)-HLOOKUP(HO3,MINA!$E$1:$R$37,37,0)*HO6</f>
        <v>4235.81007559632</v>
      </c>
      <c r="HP5" s="64" t="n">
        <f aca="false">HO5+HLOOKUP(HP3,MINA!$E$1:$R$24,24,0)-HLOOKUP(HP3,MINA!$E$1:$R$37,37,0)*HP6</f>
        <v>3856.59610273153</v>
      </c>
      <c r="HQ5" s="64" t="n">
        <f aca="false">HP5+HLOOKUP(HQ3,MINA!$E$1:$R$24,24,0)-HLOOKUP(HQ3,MINA!$E$1:$R$37,37,0)*HQ6</f>
        <v>4747.38212986673</v>
      </c>
      <c r="HR5" s="64" t="n">
        <f aca="false">HQ5+HLOOKUP(HR3,MINA!$E$1:$R$24,24,0)-HLOOKUP(HR3,MINA!$E$1:$R$37,37,0)*HR6</f>
        <v>5638.16815700193</v>
      </c>
      <c r="HS5" s="64" t="n">
        <f aca="false">HR5+HLOOKUP(HS3,MINA!$E$1:$R$24,24,0)-HLOOKUP(HS3,MINA!$E$1:$R$37,37,0)*HS6</f>
        <v>6528.95418413713</v>
      </c>
      <c r="HT5" s="64" t="n">
        <f aca="false">HS5+HLOOKUP(HT3,MINA!$E$1:$R$24,24,0)-HLOOKUP(HT3,MINA!$E$1:$R$37,37,0)*HT6</f>
        <v>7419.74021127233</v>
      </c>
      <c r="HU5" s="64" t="n">
        <f aca="false">HT5+HLOOKUP(HU3,MINA!$E$1:$R$24,24,0)-HLOOKUP(HU3,MINA!$E$1:$R$37,37,0)*HU6</f>
        <v>8310.52623840754</v>
      </c>
      <c r="HV5" s="64" t="n">
        <f aca="false">HU5+HLOOKUP(HV3,MINA!$E$1:$R$24,24,0)-HLOOKUP(HV3,MINA!$E$1:$R$37,37,0)*HV6</f>
        <v>9201.31226554274</v>
      </c>
      <c r="HW5" s="64" t="n">
        <f aca="false">HV5+HLOOKUP(HW3,MINA!$E$1:$R$24,24,0)-HLOOKUP(HW3,MINA!$E$1:$R$37,37,0)*HW6</f>
        <v>10092.0982926779</v>
      </c>
      <c r="HX5" s="64" t="n">
        <f aca="false">HW5+HLOOKUP(HX3,MINA!$E$1:$R$24,24,0)-HLOOKUP(HX3,MINA!$E$1:$R$37,37,0)*HX6</f>
        <v>9712.88431981314</v>
      </c>
      <c r="HY5" s="64" t="n">
        <f aca="false">HX5+HLOOKUP(HY3,MINA!$E$1:$R$24,24,0)-HLOOKUP(HY3,MINA!$E$1:$R$37,37,0)*HY6</f>
        <v>9333.67034694834</v>
      </c>
      <c r="HZ5" s="64" t="n">
        <f aca="false">HY5+HLOOKUP(HZ3,MINA!$E$1:$R$24,24,0)-HLOOKUP(HZ3,MINA!$E$1:$R$37,37,0)*HZ6</f>
        <v>8954.45637408355</v>
      </c>
      <c r="IA5" s="64" t="n">
        <f aca="false">HZ5+HLOOKUP(IA3,MINA!$E$1:$R$24,24,0)-HLOOKUP(IA3,MINA!$E$1:$R$37,37,0)*IA6</f>
        <v>8575.24240121875</v>
      </c>
      <c r="IB5" s="64" t="n">
        <f aca="false">IA5+HLOOKUP(IB3,MINA!$E$1:$R$24,24,0)-HLOOKUP(IB3,MINA!$E$1:$R$37,37,0)*IB6</f>
        <v>8196.02842835395</v>
      </c>
      <c r="IC5" s="64" t="n">
        <f aca="false">IB5+HLOOKUP(IC3,MINA!$E$1:$R$24,24,0)-HLOOKUP(IC3,MINA!$E$1:$R$37,37,0)*IC6</f>
        <v>7816.81445548915</v>
      </c>
      <c r="ID5" s="64" t="n">
        <f aca="false">IC5+HLOOKUP(ID3,MINA!$E$1:$R$24,24,0)-HLOOKUP(ID3,MINA!$E$1:$R$37,37,0)*ID6</f>
        <v>7437.60048262435</v>
      </c>
      <c r="IE5" s="64" t="n">
        <f aca="false">ID5+HLOOKUP(IE3,MINA!$E$1:$R$24,24,0)-HLOOKUP(IE3,MINA!$E$1:$R$37,37,0)*IE6</f>
        <v>7058.38650975956</v>
      </c>
      <c r="IF5" s="64" t="n">
        <f aca="false">IE5+HLOOKUP(IF3,MINA!$E$1:$R$24,24,0)-HLOOKUP(IF3,MINA!$E$1:$R$37,37,0)*IF6</f>
        <v>6679.17253689476</v>
      </c>
      <c r="IG5" s="64" t="n">
        <f aca="false">IF5+HLOOKUP(IG3,MINA!$E$1:$R$24,24,0)-HLOOKUP(IG3,MINA!$E$1:$R$37,37,0)*IG6</f>
        <v>6299.95856402996</v>
      </c>
      <c r="IH5" s="64" t="n">
        <f aca="false">IG5+HLOOKUP(IH3,MINA!$E$1:$R$24,24,0)-HLOOKUP(IH3,MINA!$E$1:$R$37,37,0)*IH6</f>
        <v>5920.74459116516</v>
      </c>
      <c r="II5" s="64" t="n">
        <f aca="false">IH5+HLOOKUP(II3,MINA!$E$1:$R$24,24,0)-HLOOKUP(II3,MINA!$E$1:$R$37,37,0)*II6</f>
        <v>5541.53061830036</v>
      </c>
      <c r="IJ5" s="64" t="n">
        <f aca="false">II5+HLOOKUP(IJ3,MINA!$E$1:$R$24,24,0)-HLOOKUP(IJ3,MINA!$E$1:$R$37,37,0)*IJ6</f>
        <v>5148.90381489701</v>
      </c>
      <c r="IK5" s="64" t="n">
        <f aca="false">IJ5+HLOOKUP(IK3,MINA!$E$1:$R$24,24,0)-HLOOKUP(IK3,MINA!$E$1:$R$37,37,0)*IK6</f>
        <v>6026.27701149366</v>
      </c>
      <c r="IL5" s="64" t="n">
        <f aca="false">IK5+HLOOKUP(IL3,MINA!$E$1:$R$24,24,0)-HLOOKUP(IL3,MINA!$E$1:$R$37,37,0)*IL6</f>
        <v>6903.65020809031</v>
      </c>
      <c r="IM5" s="64" t="n">
        <f aca="false">IL5+HLOOKUP(IM3,MINA!$E$1:$R$24,24,0)-HLOOKUP(IM3,MINA!$E$1:$R$37,37,0)*IM6</f>
        <v>7781.02340468695</v>
      </c>
      <c r="IN5" s="64" t="n">
        <f aca="false">IM5+HLOOKUP(IN3,MINA!$E$1:$R$24,24,0)-HLOOKUP(IN3,MINA!$E$1:$R$37,37,0)*IN6</f>
        <v>8658.3966012836</v>
      </c>
      <c r="IO5" s="64" t="n">
        <f aca="false">IN5+HLOOKUP(IO3,MINA!$E$1:$R$24,24,0)-HLOOKUP(IO3,MINA!$E$1:$R$37,37,0)*IO6</f>
        <v>9535.76979788025</v>
      </c>
      <c r="IP5" s="64" t="n">
        <f aca="false">IO5+HLOOKUP(IP3,MINA!$E$1:$R$24,24,0)-HLOOKUP(IP3,MINA!$E$1:$R$37,37,0)*IP6</f>
        <v>10413.1429944769</v>
      </c>
      <c r="IQ5" s="64" t="n">
        <f aca="false">IP5+HLOOKUP(IQ3,MINA!$E$1:$R$24,24,0)-HLOOKUP(IQ3,MINA!$E$1:$R$37,37,0)*IQ6</f>
        <v>10020.5161910735</v>
      </c>
      <c r="IR5" s="64" t="n">
        <f aca="false">IQ5+HLOOKUP(IR3,MINA!$E$1:$R$24,24,0)-HLOOKUP(IR3,MINA!$E$1:$R$37,37,0)*IR6</f>
        <v>9627.88938767019</v>
      </c>
      <c r="IS5" s="64" t="n">
        <f aca="false">IR5+HLOOKUP(IS3,MINA!$E$1:$R$24,24,0)-HLOOKUP(IS3,MINA!$E$1:$R$37,37,0)*IS6</f>
        <v>9235.26258426683</v>
      </c>
      <c r="IT5" s="64" t="n">
        <f aca="false">IS5+HLOOKUP(IT3,MINA!$E$1:$R$24,24,0)-HLOOKUP(IT3,MINA!$E$1:$R$37,37,0)*IT6</f>
        <v>8842.63578086348</v>
      </c>
      <c r="IU5" s="64" t="n">
        <f aca="false">IT5+HLOOKUP(IU3,MINA!$E$1:$R$24,24,0)-HLOOKUP(IU3,MINA!$E$1:$R$37,37,0)*IU6</f>
        <v>8450.00897746013</v>
      </c>
      <c r="IV5" s="64" t="n">
        <f aca="false">IU5+HLOOKUP(IV3,MINA!$E$1:$R$24,24,0)-HLOOKUP(IV3,MINA!$E$1:$R$37,37,0)*IV6</f>
        <v>8057.38217405678</v>
      </c>
      <c r="IW5" s="64" t="n">
        <f aca="false">IV5+HLOOKUP(IW3,MINA!$E$1:$R$24,24,0)-HLOOKUP(IW3,MINA!$E$1:$R$37,37,0)*IW6</f>
        <v>7664.75537065342</v>
      </c>
      <c r="IX5" s="64" t="n">
        <f aca="false">IW5+HLOOKUP(IX3,MINA!$E$1:$R$24,24,0)-HLOOKUP(IX3,MINA!$E$1:$R$37,37,0)*IX6</f>
        <v>7272.12856725007</v>
      </c>
      <c r="IY5" s="64" t="n">
        <f aca="false">IX5+HLOOKUP(IY3,MINA!$E$1:$R$24,24,0)-HLOOKUP(IY3,MINA!$E$1:$R$37,37,0)*IY6</f>
        <v>6879.50176384672</v>
      </c>
      <c r="IZ5" s="64" t="n">
        <f aca="false">IY5+HLOOKUP(IZ3,MINA!$E$1:$R$24,24,0)-HLOOKUP(IZ3,MINA!$E$1:$R$37,37,0)*IZ6</f>
        <v>6486.87496044337</v>
      </c>
      <c r="JA5" s="64" t="n">
        <f aca="false">IZ5+HLOOKUP(JA3,MINA!$E$1:$R$24,24,0)-HLOOKUP(JA3,MINA!$E$1:$R$37,37,0)*JA6</f>
        <v>6094.24815704001</v>
      </c>
      <c r="JB5" s="64" t="n">
        <f aca="false">JA5+HLOOKUP(JB3,MINA!$E$1:$R$24,24,0)-HLOOKUP(JB3,MINA!$E$1:$R$37,37,0)*JB6</f>
        <v>5701.62135363666</v>
      </c>
      <c r="JC5" s="64" t="n">
        <f aca="false">JB5+HLOOKUP(JC3,MINA!$E$1:$R$24,24,0)-HLOOKUP(JC3,MINA!$E$1:$R$37,37,0)*JC6</f>
        <v>5308.99455023331</v>
      </c>
      <c r="JD5" s="64" t="n">
        <f aca="false">JC5+HLOOKUP(JD3,MINA!$E$1:$R$24,24,0)-HLOOKUP(JD3,MINA!$E$1:$R$37,37,0)*JD6</f>
        <v>6186.36774682995</v>
      </c>
      <c r="JE5" s="64" t="n">
        <f aca="false">JD5+HLOOKUP(JE3,MINA!$E$1:$R$24,24,0)-HLOOKUP(JE3,MINA!$E$1:$R$37,37,0)*JE6</f>
        <v>7063.7409434266</v>
      </c>
      <c r="JF5" s="64" t="n">
        <f aca="false">JE5+HLOOKUP(JF3,MINA!$E$1:$R$24,24,0)-HLOOKUP(JF3,MINA!$E$1:$R$37,37,0)*JF6</f>
        <v>7941.11414002325</v>
      </c>
      <c r="JG5" s="64" t="n">
        <f aca="false">JF5+HLOOKUP(JG3,MINA!$E$1:$R$24,24,0)-HLOOKUP(JG3,MINA!$E$1:$R$37,37,0)*JG6</f>
        <v>8818.4873366199</v>
      </c>
      <c r="JH5" s="64" t="n">
        <f aca="false">JG5+HLOOKUP(JH3,MINA!$E$1:$R$24,24,0)-HLOOKUP(JH3,MINA!$E$1:$R$37,37,0)*JH6</f>
        <v>9678.60630361885</v>
      </c>
      <c r="JI5" s="64" t="n">
        <f aca="false">JH5+HLOOKUP(JI3,MINA!$E$1:$R$24,24,0)-HLOOKUP(JI3,MINA!$E$1:$R$37,37,0)*JI6</f>
        <v>10538.7252706178</v>
      </c>
      <c r="JJ5" s="64" t="n">
        <f aca="false">JI5+HLOOKUP(JJ3,MINA!$E$1:$R$24,24,0)-HLOOKUP(JJ3,MINA!$E$1:$R$37,37,0)*JJ6</f>
        <v>10128.8442376167</v>
      </c>
      <c r="JK5" s="64" t="n">
        <f aca="false">JJ5+HLOOKUP(JK3,MINA!$E$1:$R$24,24,0)-HLOOKUP(JK3,MINA!$E$1:$R$37,37,0)*JK6</f>
        <v>9718.9632046157</v>
      </c>
      <c r="JL5" s="64" t="n">
        <f aca="false">JK5+HLOOKUP(JL3,MINA!$E$1:$R$24,24,0)-HLOOKUP(JL3,MINA!$E$1:$R$37,37,0)*JL6</f>
        <v>9309.08217161465</v>
      </c>
      <c r="JM5" s="64" t="n">
        <f aca="false">JL5+HLOOKUP(JM3,MINA!$E$1:$R$24,24,0)-HLOOKUP(JM3,MINA!$E$1:$R$37,37,0)*JM6</f>
        <v>8899.2011386136</v>
      </c>
      <c r="JN5" s="64" t="n">
        <f aca="false">JM5+HLOOKUP(JN3,MINA!$E$1:$R$24,24,0)-HLOOKUP(JN3,MINA!$E$1:$R$37,37,0)*JN6</f>
        <v>8489.32010561255</v>
      </c>
      <c r="JO5" s="64" t="n">
        <f aca="false">JN5+HLOOKUP(JO3,MINA!$E$1:$R$24,24,0)-HLOOKUP(JO3,MINA!$E$1:$R$37,37,0)*JO6</f>
        <v>8079.4390726115</v>
      </c>
      <c r="JP5" s="64" t="n">
        <f aca="false">JO5+HLOOKUP(JP3,MINA!$E$1:$R$24,24,0)-HLOOKUP(JP3,MINA!$E$1:$R$37,37,0)*JP6</f>
        <v>7669.55803961045</v>
      </c>
      <c r="JQ5" s="64" t="n">
        <f aca="false">JP5+HLOOKUP(JQ3,MINA!$E$1:$R$24,24,0)-HLOOKUP(JQ3,MINA!$E$1:$R$37,37,0)*JQ6</f>
        <v>7259.6770066094</v>
      </c>
      <c r="JR5" s="64" t="n">
        <f aca="false">JQ5+HLOOKUP(JR3,MINA!$E$1:$R$24,24,0)-HLOOKUP(JR3,MINA!$E$1:$R$37,37,0)*JR6</f>
        <v>6849.79597360835</v>
      </c>
      <c r="JS5" s="64" t="n">
        <f aca="false">JR5+HLOOKUP(JS3,MINA!$E$1:$R$24,24,0)-HLOOKUP(JS3,MINA!$E$1:$R$37,37,0)*JS6</f>
        <v>6439.9149406073</v>
      </c>
      <c r="JT5" s="64" t="n">
        <f aca="false">JS5+HLOOKUP(JT3,MINA!$E$1:$R$24,24,0)-HLOOKUP(JT3,MINA!$E$1:$R$37,37,0)*JT6</f>
        <v>6030.03390760625</v>
      </c>
      <c r="JU5" s="64" t="n">
        <f aca="false">JT5+HLOOKUP(JU3,MINA!$E$1:$R$24,24,0)-HLOOKUP(JU3,MINA!$E$1:$R$37,37,0)*JU6</f>
        <v>5620.1528746052</v>
      </c>
      <c r="JV5" s="64" t="n">
        <f aca="false">JU5+HLOOKUP(JV3,MINA!$E$1:$R$24,24,0)-HLOOKUP(JV3,MINA!$E$1:$R$37,37,0)*JV6</f>
        <v>5210.27184160415</v>
      </c>
      <c r="JW5" s="64" t="n">
        <f aca="false">JV5+HLOOKUP(JW3,MINA!$E$1:$R$24,24,0)-HLOOKUP(JW3,MINA!$E$1:$R$37,37,0)*JW6</f>
        <v>6070.3908086031</v>
      </c>
      <c r="JX5" s="64" t="n">
        <f aca="false">JW5+HLOOKUP(JX3,MINA!$E$1:$R$24,24,0)-HLOOKUP(JX3,MINA!$E$1:$R$37,37,0)*JX6</f>
        <v>6930.50977560205</v>
      </c>
      <c r="JY5" s="64" t="n">
        <f aca="false">JX5+HLOOKUP(JY3,MINA!$E$1:$R$24,24,0)-HLOOKUP(JY3,MINA!$E$1:$R$37,37,0)*JY6</f>
        <v>7790.628742601</v>
      </c>
      <c r="JZ5" s="64" t="n">
        <f aca="false">JY5+HLOOKUP(JZ3,MINA!$E$1:$R$24,24,0)-HLOOKUP(JZ3,MINA!$E$1:$R$37,37,0)*JZ6</f>
        <v>8650.74770959995</v>
      </c>
      <c r="KA5" s="64" t="n">
        <f aca="false">JZ5+HLOOKUP(KA3,MINA!$E$1:$R$24,24,0)-HLOOKUP(KA3,MINA!$E$1:$R$37,37,0)*KA6</f>
        <v>9510.8666765989</v>
      </c>
      <c r="KB5" s="64" t="n">
        <f aca="false">KA5+HLOOKUP(KB3,MINA!$E$1:$R$24,24,0)-HLOOKUP(KB3,MINA!$E$1:$R$37,37,0)*KB6</f>
        <v>10370.9856435979</v>
      </c>
      <c r="KC5" s="64" t="n">
        <f aca="false">KB5+HLOOKUP(KC3,MINA!$E$1:$R$24,24,0)-HLOOKUP(KC3,MINA!$E$1:$R$37,37,0)*KC6</f>
        <v>9961.10461059681</v>
      </c>
      <c r="KD5" s="64" t="n">
        <f aca="false">KC5+HLOOKUP(KD3,MINA!$E$1:$R$24,24,0)-HLOOKUP(KD3,MINA!$E$1:$R$37,37,0)*KD6</f>
        <v>9551.22357759576</v>
      </c>
      <c r="KE5" s="64" t="n">
        <f aca="false">KD5+HLOOKUP(KE3,MINA!$E$1:$R$24,24,0)-HLOOKUP(KE3,MINA!$E$1:$R$37,37,0)*KE6</f>
        <v>9141.34254459471</v>
      </c>
      <c r="KF5" s="64" t="n">
        <f aca="false">KE5+HLOOKUP(KF3,MINA!$E$1:$R$24,24,0)-HLOOKUP(KF3,MINA!$E$1:$R$37,37,0)*KF6</f>
        <v>8713.8240177322</v>
      </c>
      <c r="KG5" s="64" t="n">
        <f aca="false">KF5+HLOOKUP(KG3,MINA!$E$1:$R$24,24,0)-HLOOKUP(KG3,MINA!$E$1:$R$37,37,0)*KG6</f>
        <v>8286.3054908697</v>
      </c>
      <c r="KH5" s="64" t="n">
        <f aca="false">KG5+HLOOKUP(KH3,MINA!$E$1:$R$24,24,0)-HLOOKUP(KH3,MINA!$E$1:$R$37,37,0)*KH6</f>
        <v>7858.7869640072</v>
      </c>
      <c r="KI5" s="64" t="n">
        <f aca="false">KH5+HLOOKUP(KI3,MINA!$E$1:$R$24,24,0)-HLOOKUP(KI3,MINA!$E$1:$R$37,37,0)*KI6</f>
        <v>7431.2684371447</v>
      </c>
      <c r="KJ5" s="64" t="n">
        <f aca="false">KI5+HLOOKUP(KJ3,MINA!$E$1:$R$24,24,0)-HLOOKUP(KJ3,MINA!$E$1:$R$37,37,0)*KJ6</f>
        <v>7003.74991028219</v>
      </c>
      <c r="KK5" s="64" t="n">
        <f aca="false">KJ5+HLOOKUP(KK3,MINA!$E$1:$R$24,24,0)-HLOOKUP(KK3,MINA!$E$1:$R$37,37,0)*KK6</f>
        <v>6576.23138341969</v>
      </c>
      <c r="KL5" s="64" t="n">
        <f aca="false">KK5+HLOOKUP(KL3,MINA!$E$1:$R$24,24,0)-HLOOKUP(KL3,MINA!$E$1:$R$37,37,0)*KL6</f>
        <v>6148.71285655719</v>
      </c>
      <c r="KM5" s="64" t="n">
        <f aca="false">KL5+HLOOKUP(KM3,MINA!$E$1:$R$24,24,0)-HLOOKUP(KM3,MINA!$E$1:$R$37,37,0)*KM6</f>
        <v>5721.19432969468</v>
      </c>
      <c r="KN5" s="64" t="n">
        <f aca="false">KM5+HLOOKUP(KN3,MINA!$E$1:$R$24,24,0)-HLOOKUP(KN3,MINA!$E$1:$R$37,37,0)*KN6</f>
        <v>5293.67580283218</v>
      </c>
      <c r="KO5" s="64" t="n">
        <f aca="false">KN5+HLOOKUP(KO3,MINA!$E$1:$R$24,24,0)-HLOOKUP(KO3,MINA!$E$1:$R$37,37,0)*KO6</f>
        <v>4866.15727596968</v>
      </c>
      <c r="KP5" s="64" t="n">
        <f aca="false">KO5+HLOOKUP(KP3,MINA!$E$1:$R$24,24,0)-HLOOKUP(KP3,MINA!$E$1:$R$37,37,0)*KP6</f>
        <v>5708.63874910718</v>
      </c>
      <c r="KQ5" s="64" t="n">
        <f aca="false">KP5+HLOOKUP(KQ3,MINA!$E$1:$R$24,24,0)-HLOOKUP(KQ3,MINA!$E$1:$R$37,37,0)*KQ6</f>
        <v>6551.12022224467</v>
      </c>
      <c r="KR5" s="64" t="n">
        <f aca="false">KQ5+HLOOKUP(KR3,MINA!$E$1:$R$24,24,0)-HLOOKUP(KR3,MINA!$E$1:$R$37,37,0)*KR6</f>
        <v>7393.60169538217</v>
      </c>
      <c r="KS5" s="64" t="n">
        <f aca="false">KR5+HLOOKUP(KS3,MINA!$E$1:$R$24,24,0)-HLOOKUP(KS3,MINA!$E$1:$R$37,37,0)*KS6</f>
        <v>8236.08316851967</v>
      </c>
      <c r="KT5" s="64" t="n">
        <f aca="false">KS5+HLOOKUP(KT3,MINA!$E$1:$R$24,24,0)-HLOOKUP(KT3,MINA!$E$1:$R$37,37,0)*KT6</f>
        <v>9078.56464165717</v>
      </c>
      <c r="KU5" s="64" t="n">
        <f aca="false">KT5+HLOOKUP(KU3,MINA!$E$1:$R$24,24,0)-HLOOKUP(KU3,MINA!$E$1:$R$37,37,0)*KU6</f>
        <v>9921.04611479466</v>
      </c>
      <c r="KV5" s="64" t="n">
        <f aca="false">KU5+HLOOKUP(KV3,MINA!$E$1:$R$24,24,0)-HLOOKUP(KV3,MINA!$E$1:$R$37,37,0)*KV6</f>
        <v>10763.5275879322</v>
      </c>
      <c r="KW5" s="64" t="n">
        <f aca="false">KV5+HLOOKUP(KW3,MINA!$E$1:$R$24,24,0)-HLOOKUP(KW3,MINA!$E$1:$R$37,37,0)*KW6</f>
        <v>10336.0090610697</v>
      </c>
      <c r="KX5" s="64" t="n">
        <f aca="false">KW5+HLOOKUP(KX3,MINA!$E$1:$R$24,24,0)-HLOOKUP(KX3,MINA!$E$1:$R$37,37,0)*KX6</f>
        <v>9908.49053420715</v>
      </c>
      <c r="KY5" s="64" t="n">
        <f aca="false">KX5+HLOOKUP(KY3,MINA!$E$1:$R$24,24,0)-HLOOKUP(KY3,MINA!$E$1:$R$37,37,0)*KY6</f>
        <v>9480.97200734465</v>
      </c>
      <c r="KZ5" s="64" t="n">
        <f aca="false">KY5+HLOOKUP(KZ3,MINA!$E$1:$R$24,24,0)-HLOOKUP(KZ3,MINA!$E$1:$R$37,37,0)*KZ6</f>
        <v>9053.45348048215</v>
      </c>
      <c r="LA5" s="64" t="n">
        <f aca="false">KZ5+HLOOKUP(LA3,MINA!$E$1:$R$24,24,0)-HLOOKUP(LA3,MINA!$E$1:$R$37,37,0)*LA6</f>
        <v>8625.93495361965</v>
      </c>
      <c r="LB5" s="64" t="n">
        <f aca="false">LA5+HLOOKUP(LB3,MINA!$E$1:$R$24,24,0)-HLOOKUP(LB3,MINA!$E$1:$R$37,37,0)*LB6</f>
        <v>8198.41642675714</v>
      </c>
      <c r="LC5" s="64" t="n">
        <f aca="false">LB5+HLOOKUP(LC3,MINA!$E$1:$R$24,24,0)-HLOOKUP(LC3,MINA!$E$1:$R$37,37,0)*LC6</f>
        <v>7770.89789989464</v>
      </c>
      <c r="LD5" s="64" t="n">
        <f aca="false">LC5+HLOOKUP(LD3,MINA!$E$1:$R$24,24,0)-HLOOKUP(LD3,MINA!$E$1:$R$37,37,0)*LD6</f>
        <v>7347.11351261605</v>
      </c>
      <c r="LE5" s="64" t="n">
        <f aca="false">LD5+HLOOKUP(LE3,MINA!$E$1:$R$24,24,0)-HLOOKUP(LE3,MINA!$E$1:$R$37,37,0)*LE6</f>
        <v>6923.32912533746</v>
      </c>
      <c r="LF5" s="64" t="n">
        <f aca="false">LE5+HLOOKUP(LF3,MINA!$E$1:$R$24,24,0)-HLOOKUP(LF3,MINA!$E$1:$R$37,37,0)*LF6</f>
        <v>6499.54473805887</v>
      </c>
      <c r="LG5" s="64" t="n">
        <f aca="false">LF5+HLOOKUP(LG3,MINA!$E$1:$R$24,24,0)-HLOOKUP(LG3,MINA!$E$1:$R$37,37,0)*LG6</f>
        <v>6075.76035078028</v>
      </c>
      <c r="LH5" s="64" t="n">
        <f aca="false">LG5+HLOOKUP(LH3,MINA!$E$1:$R$24,24,0)-HLOOKUP(LH3,MINA!$E$1:$R$37,37,0)*LH6</f>
        <v>5651.97596350169</v>
      </c>
      <c r="LI5" s="64" t="n">
        <f aca="false">LH5+HLOOKUP(LI3,MINA!$E$1:$R$24,24,0)-HLOOKUP(LI3,MINA!$E$1:$R$37,37,0)*LI6</f>
        <v>5228.1915762231</v>
      </c>
      <c r="LJ5" s="64" t="n">
        <f aca="false">LI5+HLOOKUP(LJ3,MINA!$E$1:$R$24,24,0)-HLOOKUP(LJ3,MINA!$E$1:$R$37,37,0)*LJ6</f>
        <v>6074.40718894451</v>
      </c>
      <c r="LK5" s="64" t="n">
        <f aca="false">LJ5+HLOOKUP(LK3,MINA!$E$1:$R$24,24,0)-HLOOKUP(LK3,MINA!$E$1:$R$37,37,0)*LK6</f>
        <v>6920.62280166592</v>
      </c>
      <c r="LL5" s="64" t="n">
        <f aca="false">LK5+HLOOKUP(LL3,MINA!$E$1:$R$24,24,0)-HLOOKUP(LL3,MINA!$E$1:$R$37,37,0)*LL6</f>
        <v>7766.83841438732</v>
      </c>
      <c r="LM5" s="64" t="n">
        <f aca="false">LL5+HLOOKUP(LM3,MINA!$E$1:$R$24,24,0)-HLOOKUP(LM3,MINA!$E$1:$R$37,37,0)*LM6</f>
        <v>8613.05402710873</v>
      </c>
      <c r="LN5" s="64" t="n">
        <f aca="false">LM5+HLOOKUP(LN3,MINA!$E$1:$R$24,24,0)-HLOOKUP(LN3,MINA!$E$1:$R$37,37,0)*LN6</f>
        <v>9459.26963983014</v>
      </c>
      <c r="LO5" s="64" t="n">
        <f aca="false">LN5+HLOOKUP(LO3,MINA!$E$1:$R$24,24,0)-HLOOKUP(LO3,MINA!$E$1:$R$37,37,0)*LO6</f>
        <v>10305.4852525516</v>
      </c>
      <c r="LP5" s="64" t="n">
        <f aca="false">LO5+HLOOKUP(LP3,MINA!$E$1:$R$24,24,0)-HLOOKUP(LP3,MINA!$E$1:$R$37,37,0)*LP6</f>
        <v>9881.70086527296</v>
      </c>
      <c r="LQ5" s="64" t="n">
        <f aca="false">LP5+HLOOKUP(LQ3,MINA!$E$1:$R$24,24,0)-HLOOKUP(LQ3,MINA!$E$1:$R$37,37,0)*LQ6</f>
        <v>9457.91647799437</v>
      </c>
      <c r="LR5" s="64" t="n">
        <f aca="false">LQ5+HLOOKUP(LR3,MINA!$E$1:$R$24,24,0)-HLOOKUP(LR3,MINA!$E$1:$R$37,37,0)*LR6</f>
        <v>9034.13209071578</v>
      </c>
      <c r="LS5" s="64" t="n">
        <f aca="false">LR5+HLOOKUP(LS3,MINA!$E$1:$R$24,24,0)-HLOOKUP(LS3,MINA!$E$1:$R$37,37,0)*LS6</f>
        <v>8610.34770343719</v>
      </c>
      <c r="LT5" s="64" t="n">
        <f aca="false">LS5+HLOOKUP(LT3,MINA!$E$1:$R$24,24,0)-HLOOKUP(LT3,MINA!$E$1:$R$37,37,0)*LT6</f>
        <v>8186.5633161586</v>
      </c>
      <c r="LU5" s="64" t="n">
        <f aca="false">LT5+HLOOKUP(LU3,MINA!$E$1:$R$24,24,0)-HLOOKUP(LU3,MINA!$E$1:$R$37,37,0)*LU6</f>
        <v>7762.77892888001</v>
      </c>
      <c r="LV5" s="64" t="n">
        <f aca="false">LU5+HLOOKUP(LV3,MINA!$E$1:$R$24,24,0)-HLOOKUP(LV3,MINA!$E$1:$R$37,37,0)*LV6</f>
        <v>7338.99454160142</v>
      </c>
      <c r="LW5" s="64" t="n">
        <f aca="false">LV5+HLOOKUP(LW3,MINA!$E$1:$R$24,24,0)-HLOOKUP(LW3,MINA!$E$1:$R$37,37,0)*LW6</f>
        <v>6915.21015432283</v>
      </c>
      <c r="LX5" s="64" t="n">
        <f aca="false">LW5+HLOOKUP(LX3,MINA!$E$1:$R$24,24,0)-HLOOKUP(LX3,MINA!$E$1:$R$37,37,0)*LX6</f>
        <v>6491.42576704424</v>
      </c>
      <c r="LY5" s="64" t="n">
        <f aca="false">LX5+HLOOKUP(LY3,MINA!$E$1:$R$24,24,0)-HLOOKUP(LY3,MINA!$E$1:$R$37,37,0)*LY6</f>
        <v>6067.64137976565</v>
      </c>
      <c r="LZ5" s="64" t="n">
        <f aca="false">LY5+HLOOKUP(LZ3,MINA!$E$1:$R$24,24,0)-HLOOKUP(LZ3,MINA!$E$1:$R$37,37,0)*LZ6</f>
        <v>5643.85699248706</v>
      </c>
      <c r="MA5" s="64" t="n">
        <f aca="false">LZ5+HLOOKUP(MA3,MINA!$E$1:$R$24,24,0)-HLOOKUP(MA3,MINA!$E$1:$R$37,37,0)*MA6</f>
        <v>5220.07260520847</v>
      </c>
    </row>
    <row r="6" customFormat="false" ht="15.75" hidden="false" customHeight="false" outlineLevel="0" collapsed="false">
      <c r="A6" s="65" t="s">
        <v>71</v>
      </c>
      <c r="B6" s="11" t="s">
        <v>72</v>
      </c>
      <c r="C6" s="66"/>
      <c r="D6" s="66" t="n">
        <v>1</v>
      </c>
      <c r="E6" s="66" t="n">
        <v>1</v>
      </c>
      <c r="F6" s="66" t="n">
        <v>1</v>
      </c>
      <c r="G6" s="66" t="n">
        <v>1</v>
      </c>
      <c r="H6" s="66" t="n">
        <v>1</v>
      </c>
      <c r="I6" s="66" t="n">
        <v>1</v>
      </c>
      <c r="J6" s="66" t="n">
        <v>1</v>
      </c>
      <c r="K6" s="66" t="n">
        <v>1</v>
      </c>
      <c r="L6" s="66" t="n">
        <v>1</v>
      </c>
      <c r="M6" s="66" t="n">
        <v>1</v>
      </c>
      <c r="N6" s="66" t="n">
        <v>1</v>
      </c>
      <c r="O6" s="66" t="n">
        <v>1</v>
      </c>
      <c r="P6" s="66" t="n">
        <v>0</v>
      </c>
      <c r="Q6" s="66" t="n">
        <v>0</v>
      </c>
      <c r="R6" s="66" t="n">
        <v>0</v>
      </c>
      <c r="S6" s="66" t="n">
        <v>0</v>
      </c>
      <c r="T6" s="66" t="n">
        <v>0</v>
      </c>
      <c r="U6" s="66" t="n">
        <v>0</v>
      </c>
      <c r="V6" s="66" t="n">
        <v>0</v>
      </c>
      <c r="W6" s="66" t="n">
        <v>1</v>
      </c>
      <c r="X6" s="66" t="n">
        <v>1</v>
      </c>
      <c r="Y6" s="66" t="n">
        <v>1</v>
      </c>
      <c r="Z6" s="66" t="n">
        <v>1</v>
      </c>
      <c r="AA6" s="66" t="n">
        <v>1</v>
      </c>
      <c r="AB6" s="66" t="n">
        <v>1</v>
      </c>
      <c r="AC6" s="66" t="n">
        <v>1</v>
      </c>
      <c r="AD6" s="66" t="n">
        <v>1</v>
      </c>
      <c r="AE6" s="66" t="n">
        <v>1</v>
      </c>
      <c r="AF6" s="66" t="n">
        <v>1</v>
      </c>
      <c r="AG6" s="66" t="n">
        <v>1</v>
      </c>
      <c r="AH6" s="66" t="n">
        <v>1</v>
      </c>
      <c r="AI6" s="66" t="n">
        <v>1</v>
      </c>
      <c r="AJ6" s="66" t="n">
        <v>0</v>
      </c>
      <c r="AK6" s="66" t="n">
        <v>0</v>
      </c>
      <c r="AL6" s="66" t="n">
        <v>0</v>
      </c>
      <c r="AM6" s="66" t="n">
        <v>0</v>
      </c>
      <c r="AN6" s="66" t="n">
        <v>0</v>
      </c>
      <c r="AO6" s="66" t="n">
        <v>0</v>
      </c>
      <c r="AP6" s="66" t="n">
        <v>1</v>
      </c>
      <c r="AQ6" s="66" t="n">
        <v>1</v>
      </c>
      <c r="AR6" s="66" t="n">
        <v>1</v>
      </c>
      <c r="AS6" s="66" t="n">
        <v>1</v>
      </c>
      <c r="AT6" s="66" t="n">
        <v>1</v>
      </c>
      <c r="AU6" s="66" t="n">
        <v>1</v>
      </c>
      <c r="AV6" s="66" t="n">
        <v>1</v>
      </c>
      <c r="AW6" s="66" t="n">
        <v>1</v>
      </c>
      <c r="AX6" s="66" t="n">
        <v>1</v>
      </c>
      <c r="AY6" s="66" t="n">
        <v>1</v>
      </c>
      <c r="AZ6" s="66" t="n">
        <v>1</v>
      </c>
      <c r="BA6" s="66" t="n">
        <v>1</v>
      </c>
      <c r="BB6" s="66" t="n">
        <v>1</v>
      </c>
      <c r="BC6" s="66" t="n">
        <v>0</v>
      </c>
      <c r="BD6" s="66" t="n">
        <v>0</v>
      </c>
      <c r="BE6" s="66" t="n">
        <v>0</v>
      </c>
      <c r="BF6" s="66" t="n">
        <v>0</v>
      </c>
      <c r="BG6" s="66" t="n">
        <v>0</v>
      </c>
      <c r="BH6" s="66" t="n">
        <v>0</v>
      </c>
      <c r="BI6" s="66" t="n">
        <v>1</v>
      </c>
      <c r="BJ6" s="66" t="n">
        <v>1</v>
      </c>
      <c r="BK6" s="66" t="n">
        <v>1</v>
      </c>
      <c r="BL6" s="66" t="n">
        <v>1</v>
      </c>
      <c r="BM6" s="66" t="n">
        <v>1</v>
      </c>
      <c r="BN6" s="66" t="n">
        <v>1</v>
      </c>
      <c r="BO6" s="66" t="n">
        <v>1</v>
      </c>
      <c r="BP6" s="66" t="n">
        <v>1</v>
      </c>
      <c r="BQ6" s="66" t="n">
        <v>1</v>
      </c>
      <c r="BR6" s="66" t="n">
        <v>1</v>
      </c>
      <c r="BS6" s="66" t="n">
        <v>1</v>
      </c>
      <c r="BT6" s="66" t="n">
        <v>1</v>
      </c>
      <c r="BU6" s="66" t="n">
        <v>1</v>
      </c>
      <c r="BV6" s="66" t="n">
        <v>0</v>
      </c>
      <c r="BW6" s="66" t="n">
        <v>0</v>
      </c>
      <c r="BX6" s="66" t="n">
        <v>0</v>
      </c>
      <c r="BY6" s="66" t="n">
        <v>0</v>
      </c>
      <c r="BZ6" s="66" t="n">
        <v>0</v>
      </c>
      <c r="CA6" s="66" t="n">
        <v>0</v>
      </c>
      <c r="CB6" s="66" t="n">
        <v>1</v>
      </c>
      <c r="CC6" s="66" t="n">
        <v>1</v>
      </c>
      <c r="CD6" s="66" t="n">
        <v>1</v>
      </c>
      <c r="CE6" s="66" t="n">
        <v>1</v>
      </c>
      <c r="CF6" s="66" t="n">
        <v>1</v>
      </c>
      <c r="CG6" s="66" t="n">
        <v>1</v>
      </c>
      <c r="CH6" s="66" t="n">
        <v>1</v>
      </c>
      <c r="CI6" s="66" t="n">
        <v>1</v>
      </c>
      <c r="CJ6" s="66" t="n">
        <v>1</v>
      </c>
      <c r="CK6" s="66" t="n">
        <v>1</v>
      </c>
      <c r="CL6" s="66" t="n">
        <v>1</v>
      </c>
      <c r="CM6" s="66" t="n">
        <v>1</v>
      </c>
      <c r="CN6" s="66" t="n">
        <v>1</v>
      </c>
      <c r="CO6" s="66" t="n">
        <v>0</v>
      </c>
      <c r="CP6" s="66" t="n">
        <v>0</v>
      </c>
      <c r="CQ6" s="66" t="n">
        <v>0</v>
      </c>
      <c r="CR6" s="66" t="n">
        <v>0</v>
      </c>
      <c r="CS6" s="66" t="n">
        <v>0</v>
      </c>
      <c r="CT6" s="66" t="n">
        <v>0</v>
      </c>
      <c r="CU6" s="66" t="n">
        <v>0</v>
      </c>
      <c r="CV6" s="66" t="n">
        <v>1</v>
      </c>
      <c r="CW6" s="66" t="n">
        <v>1</v>
      </c>
      <c r="CX6" s="66" t="n">
        <v>1</v>
      </c>
      <c r="CY6" s="66" t="n">
        <v>1</v>
      </c>
      <c r="CZ6" s="66" t="n">
        <v>1</v>
      </c>
      <c r="DA6" s="66" t="n">
        <v>1</v>
      </c>
      <c r="DB6" s="66" t="n">
        <v>1</v>
      </c>
      <c r="DC6" s="66" t="n">
        <v>1</v>
      </c>
      <c r="DD6" s="66" t="n">
        <v>1</v>
      </c>
      <c r="DE6" s="66" t="n">
        <v>1</v>
      </c>
      <c r="DF6" s="66" t="n">
        <v>1</v>
      </c>
      <c r="DG6" s="66" t="n">
        <v>1</v>
      </c>
      <c r="DH6" s="66" t="n">
        <v>1</v>
      </c>
      <c r="DI6" s="66" t="n">
        <v>0</v>
      </c>
      <c r="DJ6" s="66" t="n">
        <v>0</v>
      </c>
      <c r="DK6" s="66" t="n">
        <v>0</v>
      </c>
      <c r="DL6" s="66" t="n">
        <v>0</v>
      </c>
      <c r="DM6" s="66" t="n">
        <v>0</v>
      </c>
      <c r="DN6" s="66" t="n">
        <v>0</v>
      </c>
      <c r="DO6" s="66" t="n">
        <v>1</v>
      </c>
      <c r="DP6" s="66" t="n">
        <v>1</v>
      </c>
      <c r="DQ6" s="66" t="n">
        <v>1</v>
      </c>
      <c r="DR6" s="66" t="n">
        <v>1</v>
      </c>
      <c r="DS6" s="66" t="n">
        <v>1</v>
      </c>
      <c r="DT6" s="66" t="n">
        <v>1</v>
      </c>
      <c r="DU6" s="66" t="n">
        <v>1</v>
      </c>
      <c r="DV6" s="66" t="n">
        <v>1</v>
      </c>
      <c r="DW6" s="66" t="n">
        <v>1</v>
      </c>
      <c r="DX6" s="66" t="n">
        <v>1</v>
      </c>
      <c r="DY6" s="66" t="n">
        <v>1</v>
      </c>
      <c r="DZ6" s="66" t="n">
        <v>1</v>
      </c>
      <c r="EA6" s="66" t="n">
        <v>1</v>
      </c>
      <c r="EB6" s="66" t="n">
        <v>0</v>
      </c>
      <c r="EC6" s="66" t="n">
        <v>0</v>
      </c>
      <c r="ED6" s="66" t="n">
        <v>0</v>
      </c>
      <c r="EE6" s="66" t="n">
        <v>0</v>
      </c>
      <c r="EF6" s="66" t="n">
        <v>0</v>
      </c>
      <c r="EG6" s="66" t="n">
        <v>0</v>
      </c>
      <c r="EH6" s="66" t="n">
        <v>1</v>
      </c>
      <c r="EI6" s="66" t="n">
        <v>1</v>
      </c>
      <c r="EJ6" s="66" t="n">
        <v>1</v>
      </c>
      <c r="EK6" s="66" t="n">
        <v>1</v>
      </c>
      <c r="EL6" s="66" t="n">
        <v>1</v>
      </c>
      <c r="EM6" s="66" t="n">
        <v>1</v>
      </c>
      <c r="EN6" s="66" t="n">
        <v>1</v>
      </c>
      <c r="EO6" s="66" t="n">
        <v>1</v>
      </c>
      <c r="EP6" s="66" t="n">
        <v>1</v>
      </c>
      <c r="EQ6" s="66" t="n">
        <v>1</v>
      </c>
      <c r="ER6" s="66" t="n">
        <v>1</v>
      </c>
      <c r="ES6" s="66" t="n">
        <v>1</v>
      </c>
      <c r="ET6" s="66" t="n">
        <v>1</v>
      </c>
      <c r="EU6" s="66" t="n">
        <v>0</v>
      </c>
      <c r="EV6" s="66" t="n">
        <v>0</v>
      </c>
      <c r="EW6" s="66" t="n">
        <v>0</v>
      </c>
      <c r="EX6" s="66" t="n">
        <v>0</v>
      </c>
      <c r="EY6" s="66" t="n">
        <v>0</v>
      </c>
      <c r="EZ6" s="66" t="n">
        <v>0</v>
      </c>
      <c r="FA6" s="66" t="n">
        <v>0</v>
      </c>
      <c r="FB6" s="66" t="n">
        <v>1</v>
      </c>
      <c r="FC6" s="66" t="n">
        <v>1</v>
      </c>
      <c r="FD6" s="66" t="n">
        <v>1</v>
      </c>
      <c r="FE6" s="66" t="n">
        <v>1</v>
      </c>
      <c r="FF6" s="66" t="n">
        <v>1</v>
      </c>
      <c r="FG6" s="66" t="n">
        <v>1</v>
      </c>
      <c r="FH6" s="66" t="n">
        <v>1</v>
      </c>
      <c r="FI6" s="66" t="n">
        <v>0</v>
      </c>
      <c r="FJ6" s="66" t="n">
        <v>0</v>
      </c>
      <c r="FK6" s="66" t="n">
        <v>0</v>
      </c>
      <c r="FL6" s="66" t="n">
        <v>0</v>
      </c>
      <c r="FM6" s="66" t="n">
        <v>0</v>
      </c>
      <c r="FN6" s="66" t="n">
        <v>0</v>
      </c>
      <c r="FO6" s="66" t="n">
        <v>0</v>
      </c>
      <c r="FP6" s="66" t="n">
        <v>1</v>
      </c>
      <c r="FQ6" s="66" t="n">
        <v>1</v>
      </c>
      <c r="FR6" s="66" t="n">
        <v>1</v>
      </c>
      <c r="FS6" s="66" t="n">
        <v>1</v>
      </c>
      <c r="FT6" s="66" t="n">
        <v>1</v>
      </c>
      <c r="FU6" s="66" t="n">
        <v>1</v>
      </c>
      <c r="FV6" s="66" t="n">
        <v>1</v>
      </c>
      <c r="FW6" s="66" t="n">
        <v>1</v>
      </c>
      <c r="FX6" s="66" t="n">
        <v>1</v>
      </c>
      <c r="FY6" s="66" t="n">
        <v>1</v>
      </c>
      <c r="FZ6" s="66" t="n">
        <v>1</v>
      </c>
      <c r="GA6" s="66" t="n">
        <v>1</v>
      </c>
      <c r="GB6" s="66" t="n">
        <v>1</v>
      </c>
      <c r="GC6" s="66" t="n">
        <v>0</v>
      </c>
      <c r="GD6" s="66" t="n">
        <v>0</v>
      </c>
      <c r="GE6" s="66" t="n">
        <v>0</v>
      </c>
      <c r="GF6" s="66" t="n">
        <v>0</v>
      </c>
      <c r="GG6" s="66" t="n">
        <v>0</v>
      </c>
      <c r="GH6" s="66" t="n">
        <v>0</v>
      </c>
      <c r="GI6" s="66" t="n">
        <v>0</v>
      </c>
      <c r="GJ6" s="66" t="n">
        <v>1</v>
      </c>
      <c r="GK6" s="66" t="n">
        <v>1</v>
      </c>
      <c r="GL6" s="66" t="n">
        <v>1</v>
      </c>
      <c r="GM6" s="66" t="n">
        <v>1</v>
      </c>
      <c r="GN6" s="66" t="n">
        <v>1</v>
      </c>
      <c r="GO6" s="66" t="n">
        <v>1</v>
      </c>
      <c r="GP6" s="66" t="n">
        <v>1</v>
      </c>
      <c r="GQ6" s="66" t="n">
        <v>1</v>
      </c>
      <c r="GR6" s="66" t="n">
        <v>1</v>
      </c>
      <c r="GS6" s="66" t="n">
        <v>1</v>
      </c>
      <c r="GT6" s="66" t="n">
        <v>1</v>
      </c>
      <c r="GU6" s="66" t="n">
        <v>1</v>
      </c>
      <c r="GV6" s="66" t="n">
        <v>1</v>
      </c>
      <c r="GW6" s="66" t="n">
        <v>0</v>
      </c>
      <c r="GX6" s="66" t="n">
        <v>0</v>
      </c>
      <c r="GY6" s="66" t="n">
        <v>0</v>
      </c>
      <c r="GZ6" s="66" t="n">
        <v>0</v>
      </c>
      <c r="HA6" s="66" t="n">
        <v>0</v>
      </c>
      <c r="HB6" s="66" t="n">
        <v>0</v>
      </c>
      <c r="HC6" s="66" t="n">
        <v>0</v>
      </c>
      <c r="HD6" s="66" t="n">
        <v>1</v>
      </c>
      <c r="HE6" s="66" t="n">
        <v>1</v>
      </c>
      <c r="HF6" s="66" t="n">
        <v>1</v>
      </c>
      <c r="HG6" s="66" t="n">
        <v>1</v>
      </c>
      <c r="HH6" s="66" t="n">
        <v>1</v>
      </c>
      <c r="HI6" s="66" t="n">
        <v>1</v>
      </c>
      <c r="HJ6" s="66" t="n">
        <v>1</v>
      </c>
      <c r="HK6" s="66" t="n">
        <v>1</v>
      </c>
      <c r="HL6" s="66" t="n">
        <v>1</v>
      </c>
      <c r="HM6" s="66" t="n">
        <v>1</v>
      </c>
      <c r="HN6" s="66" t="n">
        <v>1</v>
      </c>
      <c r="HO6" s="66" t="n">
        <v>1</v>
      </c>
      <c r="HP6" s="66" t="n">
        <v>1</v>
      </c>
      <c r="HQ6" s="66" t="n">
        <v>0</v>
      </c>
      <c r="HR6" s="66" t="n">
        <v>0</v>
      </c>
      <c r="HS6" s="66" t="n">
        <v>0</v>
      </c>
      <c r="HT6" s="66" t="n">
        <v>0</v>
      </c>
      <c r="HU6" s="66" t="n">
        <v>0</v>
      </c>
      <c r="HV6" s="66" t="n">
        <v>0</v>
      </c>
      <c r="HW6" s="66" t="n">
        <v>0</v>
      </c>
      <c r="HX6" s="66" t="n">
        <v>1</v>
      </c>
      <c r="HY6" s="66" t="n">
        <v>1</v>
      </c>
      <c r="HZ6" s="66" t="n">
        <v>1</v>
      </c>
      <c r="IA6" s="66" t="n">
        <v>1</v>
      </c>
      <c r="IB6" s="66" t="n">
        <v>1</v>
      </c>
      <c r="IC6" s="66" t="n">
        <v>1</v>
      </c>
      <c r="ID6" s="66" t="n">
        <v>1</v>
      </c>
      <c r="IE6" s="66" t="n">
        <v>1</v>
      </c>
      <c r="IF6" s="66" t="n">
        <v>1</v>
      </c>
      <c r="IG6" s="66" t="n">
        <v>1</v>
      </c>
      <c r="IH6" s="66" t="n">
        <v>1</v>
      </c>
      <c r="II6" s="66" t="n">
        <v>1</v>
      </c>
      <c r="IJ6" s="66" t="n">
        <v>1</v>
      </c>
      <c r="IK6" s="66" t="n">
        <v>0</v>
      </c>
      <c r="IL6" s="66" t="n">
        <v>0</v>
      </c>
      <c r="IM6" s="66" t="n">
        <v>0</v>
      </c>
      <c r="IN6" s="66" t="n">
        <v>0</v>
      </c>
      <c r="IO6" s="66" t="n">
        <v>0</v>
      </c>
      <c r="IP6" s="66" t="n">
        <v>0</v>
      </c>
      <c r="IQ6" s="66" t="n">
        <v>1</v>
      </c>
      <c r="IR6" s="66" t="n">
        <v>1</v>
      </c>
      <c r="IS6" s="66" t="n">
        <v>1</v>
      </c>
      <c r="IT6" s="66" t="n">
        <v>1</v>
      </c>
      <c r="IU6" s="66" t="n">
        <v>1</v>
      </c>
      <c r="IV6" s="66" t="n">
        <v>1</v>
      </c>
      <c r="IW6" s="66" t="n">
        <v>1</v>
      </c>
      <c r="IX6" s="66" t="n">
        <v>1</v>
      </c>
      <c r="IY6" s="66" t="n">
        <v>1</v>
      </c>
      <c r="IZ6" s="66" t="n">
        <v>1</v>
      </c>
      <c r="JA6" s="66" t="n">
        <v>1</v>
      </c>
      <c r="JB6" s="66" t="n">
        <v>1</v>
      </c>
      <c r="JC6" s="66" t="n">
        <v>1</v>
      </c>
      <c r="JD6" s="66" t="n">
        <v>0</v>
      </c>
      <c r="JE6" s="66" t="n">
        <v>0</v>
      </c>
      <c r="JF6" s="66" t="n">
        <v>0</v>
      </c>
      <c r="JG6" s="66" t="n">
        <v>0</v>
      </c>
      <c r="JH6" s="66" t="n">
        <v>0</v>
      </c>
      <c r="JI6" s="66" t="n">
        <v>0</v>
      </c>
      <c r="JJ6" s="66" t="n">
        <v>1</v>
      </c>
      <c r="JK6" s="66" t="n">
        <v>1</v>
      </c>
      <c r="JL6" s="66" t="n">
        <v>1</v>
      </c>
      <c r="JM6" s="66" t="n">
        <v>1</v>
      </c>
      <c r="JN6" s="66" t="n">
        <v>1</v>
      </c>
      <c r="JO6" s="66" t="n">
        <v>1</v>
      </c>
      <c r="JP6" s="66" t="n">
        <v>1</v>
      </c>
      <c r="JQ6" s="66" t="n">
        <v>1</v>
      </c>
      <c r="JR6" s="66" t="n">
        <v>1</v>
      </c>
      <c r="JS6" s="66" t="n">
        <v>1</v>
      </c>
      <c r="JT6" s="66" t="n">
        <v>1</v>
      </c>
      <c r="JU6" s="66" t="n">
        <v>1</v>
      </c>
      <c r="JV6" s="66" t="n">
        <v>1</v>
      </c>
      <c r="JW6" s="66" t="n">
        <v>0</v>
      </c>
      <c r="JX6" s="66" t="n">
        <v>0</v>
      </c>
      <c r="JY6" s="66" t="n">
        <v>0</v>
      </c>
      <c r="JZ6" s="66" t="n">
        <v>0</v>
      </c>
      <c r="KA6" s="66" t="n">
        <v>0</v>
      </c>
      <c r="KB6" s="66" t="n">
        <v>0</v>
      </c>
      <c r="KC6" s="66" t="n">
        <v>1</v>
      </c>
      <c r="KD6" s="66" t="n">
        <v>1</v>
      </c>
      <c r="KE6" s="66" t="n">
        <v>1</v>
      </c>
      <c r="KF6" s="66" t="n">
        <v>1</v>
      </c>
      <c r="KG6" s="66" t="n">
        <v>1</v>
      </c>
      <c r="KH6" s="66" t="n">
        <v>1</v>
      </c>
      <c r="KI6" s="66" t="n">
        <v>1</v>
      </c>
      <c r="KJ6" s="66" t="n">
        <v>1</v>
      </c>
      <c r="KK6" s="66" t="n">
        <v>1</v>
      </c>
      <c r="KL6" s="66" t="n">
        <v>1</v>
      </c>
      <c r="KM6" s="66" t="n">
        <v>1</v>
      </c>
      <c r="KN6" s="66" t="n">
        <v>1</v>
      </c>
      <c r="KO6" s="66" t="n">
        <v>1</v>
      </c>
      <c r="KP6" s="66" t="n">
        <v>0</v>
      </c>
      <c r="KQ6" s="66" t="n">
        <v>0</v>
      </c>
      <c r="KR6" s="66" t="n">
        <v>0</v>
      </c>
      <c r="KS6" s="66" t="n">
        <v>0</v>
      </c>
      <c r="KT6" s="66" t="n">
        <v>0</v>
      </c>
      <c r="KU6" s="66" t="n">
        <v>0</v>
      </c>
      <c r="KV6" s="66" t="n">
        <v>0</v>
      </c>
      <c r="KW6" s="66" t="n">
        <v>1</v>
      </c>
      <c r="KX6" s="66" t="n">
        <v>1</v>
      </c>
      <c r="KY6" s="66" t="n">
        <v>1</v>
      </c>
      <c r="KZ6" s="66" t="n">
        <v>1</v>
      </c>
      <c r="LA6" s="66" t="n">
        <v>1</v>
      </c>
      <c r="LB6" s="66" t="n">
        <v>1</v>
      </c>
      <c r="LC6" s="66" t="n">
        <v>1</v>
      </c>
      <c r="LD6" s="66" t="n">
        <v>1</v>
      </c>
      <c r="LE6" s="66" t="n">
        <v>1</v>
      </c>
      <c r="LF6" s="66" t="n">
        <v>1</v>
      </c>
      <c r="LG6" s="66" t="n">
        <v>1</v>
      </c>
      <c r="LH6" s="66" t="n">
        <v>1</v>
      </c>
      <c r="LI6" s="66" t="n">
        <v>1</v>
      </c>
      <c r="LJ6" s="66" t="n">
        <v>0</v>
      </c>
      <c r="LK6" s="66" t="n">
        <v>0</v>
      </c>
      <c r="LL6" s="66" t="n">
        <v>0</v>
      </c>
      <c r="LM6" s="66" t="n">
        <v>0</v>
      </c>
      <c r="LN6" s="66" t="n">
        <v>0</v>
      </c>
      <c r="LO6" s="66" t="n">
        <v>0</v>
      </c>
      <c r="LP6" s="66" t="n">
        <v>1</v>
      </c>
      <c r="LQ6" s="66" t="n">
        <v>1</v>
      </c>
      <c r="LR6" s="66" t="n">
        <v>1</v>
      </c>
      <c r="LS6" s="66" t="n">
        <v>1</v>
      </c>
      <c r="LT6" s="66" t="n">
        <v>1</v>
      </c>
      <c r="LU6" s="66" t="n">
        <v>1</v>
      </c>
      <c r="LV6" s="66" t="n">
        <v>1</v>
      </c>
      <c r="LW6" s="66" t="n">
        <v>1</v>
      </c>
      <c r="LX6" s="66" t="n">
        <v>1</v>
      </c>
      <c r="LY6" s="66" t="n">
        <v>1</v>
      </c>
      <c r="LZ6" s="66" t="n">
        <v>1</v>
      </c>
      <c r="MA6" s="66" t="n">
        <v>1</v>
      </c>
    </row>
    <row r="7" customFormat="false" ht="15.75" hidden="false" customHeight="false" outlineLevel="0" collapsed="false">
      <c r="A7" s="55" t="s">
        <v>73</v>
      </c>
      <c r="B7" s="11" t="s">
        <v>68</v>
      </c>
      <c r="C7" s="67" t="n">
        <v>10250</v>
      </c>
      <c r="D7" s="67" t="n">
        <f aca="false">C7</f>
        <v>10250</v>
      </c>
      <c r="E7" s="67" t="n">
        <f aca="false">D7</f>
        <v>10250</v>
      </c>
      <c r="F7" s="67" t="n">
        <f aca="false">E7</f>
        <v>10250</v>
      </c>
      <c r="G7" s="67" t="n">
        <f aca="false">F7</f>
        <v>10250</v>
      </c>
      <c r="H7" s="67" t="n">
        <f aca="false">G7</f>
        <v>10250</v>
      </c>
      <c r="I7" s="67" t="n">
        <f aca="false">H7</f>
        <v>10250</v>
      </c>
      <c r="J7" s="67" t="n">
        <f aca="false">I7</f>
        <v>10250</v>
      </c>
      <c r="K7" s="67" t="n">
        <f aca="false">J7</f>
        <v>10250</v>
      </c>
      <c r="L7" s="67" t="n">
        <f aca="false">K7</f>
        <v>10250</v>
      </c>
      <c r="M7" s="67" t="n">
        <f aca="false">L7</f>
        <v>10250</v>
      </c>
      <c r="N7" s="67" t="n">
        <f aca="false">M7</f>
        <v>10250</v>
      </c>
      <c r="O7" s="67" t="n">
        <f aca="false">N7</f>
        <v>10250</v>
      </c>
      <c r="P7" s="67" t="n">
        <f aca="false">O7</f>
        <v>10250</v>
      </c>
      <c r="Q7" s="67" t="n">
        <f aca="false">P7</f>
        <v>10250</v>
      </c>
      <c r="R7" s="67" t="n">
        <f aca="false">Q7</f>
        <v>10250</v>
      </c>
      <c r="S7" s="67" t="n">
        <f aca="false">R7</f>
        <v>10250</v>
      </c>
      <c r="T7" s="67" t="n">
        <f aca="false">S7</f>
        <v>10250</v>
      </c>
      <c r="U7" s="67" t="n">
        <f aca="false">T7</f>
        <v>10250</v>
      </c>
      <c r="V7" s="67" t="n">
        <f aca="false">U7</f>
        <v>10250</v>
      </c>
      <c r="W7" s="67" t="n">
        <f aca="false">V7</f>
        <v>10250</v>
      </c>
      <c r="X7" s="67" t="n">
        <f aca="false">W7</f>
        <v>10250</v>
      </c>
      <c r="Y7" s="67" t="n">
        <f aca="false">X7</f>
        <v>10250</v>
      </c>
      <c r="Z7" s="67" t="n">
        <f aca="false">Y7</f>
        <v>10250</v>
      </c>
      <c r="AA7" s="67" t="n">
        <f aca="false">Z7</f>
        <v>10250</v>
      </c>
      <c r="AB7" s="67" t="n">
        <f aca="false">AA7</f>
        <v>10250</v>
      </c>
      <c r="AC7" s="67" t="n">
        <f aca="false">AB7</f>
        <v>10250</v>
      </c>
      <c r="AD7" s="67" t="n">
        <f aca="false">AC7</f>
        <v>10250</v>
      </c>
      <c r="AE7" s="67" t="n">
        <f aca="false">AD7</f>
        <v>10250</v>
      </c>
      <c r="AF7" s="67" t="n">
        <f aca="false">AE7</f>
        <v>10250</v>
      </c>
      <c r="AG7" s="67" t="n">
        <f aca="false">AF7</f>
        <v>10250</v>
      </c>
      <c r="AH7" s="67" t="n">
        <f aca="false">AG7</f>
        <v>10250</v>
      </c>
      <c r="AI7" s="67" t="n">
        <f aca="false">AH7</f>
        <v>10250</v>
      </c>
      <c r="AJ7" s="67" t="n">
        <f aca="false">AI7</f>
        <v>10250</v>
      </c>
      <c r="AK7" s="67" t="n">
        <f aca="false">AJ7</f>
        <v>10250</v>
      </c>
      <c r="AL7" s="67" t="n">
        <f aca="false">AK7</f>
        <v>10250</v>
      </c>
      <c r="AM7" s="67" t="n">
        <f aca="false">AL7</f>
        <v>10250</v>
      </c>
      <c r="AN7" s="67" t="n">
        <f aca="false">AM7</f>
        <v>10250</v>
      </c>
      <c r="AO7" s="67" t="n">
        <f aca="false">AN7</f>
        <v>10250</v>
      </c>
      <c r="AP7" s="67" t="n">
        <f aca="false">AO7</f>
        <v>10250</v>
      </c>
      <c r="AQ7" s="67" t="n">
        <f aca="false">AP7</f>
        <v>10250</v>
      </c>
      <c r="AR7" s="67" t="n">
        <f aca="false">AQ7</f>
        <v>10250</v>
      </c>
      <c r="AS7" s="67" t="n">
        <f aca="false">AR7</f>
        <v>10250</v>
      </c>
      <c r="AT7" s="67" t="n">
        <f aca="false">AS7</f>
        <v>10250</v>
      </c>
      <c r="AU7" s="67" t="n">
        <f aca="false">AT7</f>
        <v>10250</v>
      </c>
      <c r="AV7" s="67" t="n">
        <f aca="false">AU7</f>
        <v>10250</v>
      </c>
      <c r="AW7" s="67" t="n">
        <f aca="false">AV7</f>
        <v>10250</v>
      </c>
      <c r="AX7" s="67" t="n">
        <f aca="false">AW7</f>
        <v>10250</v>
      </c>
      <c r="AY7" s="67" t="n">
        <f aca="false">AX7</f>
        <v>10250</v>
      </c>
      <c r="AZ7" s="67" t="n">
        <f aca="false">AY7</f>
        <v>10250</v>
      </c>
      <c r="BA7" s="67" t="n">
        <f aca="false">AZ7</f>
        <v>10250</v>
      </c>
      <c r="BB7" s="67" t="n">
        <f aca="false">BA7</f>
        <v>10250</v>
      </c>
      <c r="BC7" s="67" t="n">
        <f aca="false">BB7</f>
        <v>10250</v>
      </c>
      <c r="BD7" s="67" t="n">
        <f aca="false">BC7</f>
        <v>10250</v>
      </c>
      <c r="BE7" s="67" t="n">
        <f aca="false">BD7</f>
        <v>10250</v>
      </c>
      <c r="BF7" s="67" t="n">
        <f aca="false">BE7</f>
        <v>10250</v>
      </c>
      <c r="BG7" s="67" t="n">
        <f aca="false">BF7</f>
        <v>10250</v>
      </c>
      <c r="BH7" s="67" t="n">
        <f aca="false">BG7</f>
        <v>10250</v>
      </c>
      <c r="BI7" s="67" t="n">
        <f aca="false">BH7</f>
        <v>10250</v>
      </c>
      <c r="BJ7" s="67" t="n">
        <f aca="false">BI7</f>
        <v>10250</v>
      </c>
      <c r="BK7" s="67" t="n">
        <f aca="false">BJ7</f>
        <v>10250</v>
      </c>
      <c r="BL7" s="67" t="n">
        <f aca="false">BK7</f>
        <v>10250</v>
      </c>
      <c r="BM7" s="67" t="n">
        <f aca="false">BL7</f>
        <v>10250</v>
      </c>
      <c r="BN7" s="67" t="n">
        <f aca="false">BM7</f>
        <v>10250</v>
      </c>
      <c r="BO7" s="67" t="n">
        <f aca="false">BN7</f>
        <v>10250</v>
      </c>
      <c r="BP7" s="67" t="n">
        <f aca="false">BO7</f>
        <v>10250</v>
      </c>
      <c r="BQ7" s="67" t="n">
        <f aca="false">BP7</f>
        <v>10250</v>
      </c>
      <c r="BR7" s="67" t="n">
        <f aca="false">BQ7</f>
        <v>10250</v>
      </c>
      <c r="BS7" s="67" t="n">
        <f aca="false">BR7</f>
        <v>10250</v>
      </c>
      <c r="BT7" s="67" t="n">
        <f aca="false">BS7</f>
        <v>10250</v>
      </c>
      <c r="BU7" s="67" t="n">
        <f aca="false">BT7</f>
        <v>10250</v>
      </c>
      <c r="BV7" s="67" t="n">
        <f aca="false">BU7</f>
        <v>10250</v>
      </c>
      <c r="BW7" s="67" t="n">
        <f aca="false">BV7</f>
        <v>10250</v>
      </c>
      <c r="BX7" s="67" t="n">
        <f aca="false">BW7</f>
        <v>10250</v>
      </c>
      <c r="BY7" s="67" t="n">
        <f aca="false">BX7</f>
        <v>10250</v>
      </c>
      <c r="BZ7" s="67" t="n">
        <f aca="false">BY7</f>
        <v>10250</v>
      </c>
      <c r="CA7" s="67" t="n">
        <f aca="false">BZ7</f>
        <v>10250</v>
      </c>
      <c r="CB7" s="67" t="n">
        <f aca="false">CA7</f>
        <v>10250</v>
      </c>
      <c r="CC7" s="67" t="n">
        <f aca="false">CB7</f>
        <v>10250</v>
      </c>
      <c r="CD7" s="67" t="n">
        <f aca="false">CC7</f>
        <v>10250</v>
      </c>
      <c r="CE7" s="67" t="n">
        <f aca="false">CD7</f>
        <v>10250</v>
      </c>
      <c r="CF7" s="67" t="n">
        <f aca="false">CE7</f>
        <v>10250</v>
      </c>
      <c r="CG7" s="67" t="n">
        <f aca="false">CF7</f>
        <v>10250</v>
      </c>
      <c r="CH7" s="67" t="n">
        <f aca="false">CG7</f>
        <v>10250</v>
      </c>
      <c r="CI7" s="67" t="n">
        <f aca="false">CH7</f>
        <v>10250</v>
      </c>
      <c r="CJ7" s="67" t="n">
        <f aca="false">CI7</f>
        <v>10250</v>
      </c>
      <c r="CK7" s="67" t="n">
        <f aca="false">CJ7</f>
        <v>10250</v>
      </c>
      <c r="CL7" s="67" t="n">
        <f aca="false">CK7</f>
        <v>10250</v>
      </c>
      <c r="CM7" s="67" t="n">
        <f aca="false">CL7</f>
        <v>10250</v>
      </c>
      <c r="CN7" s="67" t="n">
        <f aca="false">CM7</f>
        <v>10250</v>
      </c>
      <c r="CO7" s="67" t="n">
        <f aca="false">CN7</f>
        <v>10250</v>
      </c>
      <c r="CP7" s="67" t="n">
        <f aca="false">CO7</f>
        <v>10250</v>
      </c>
      <c r="CQ7" s="67" t="n">
        <f aca="false">CP7</f>
        <v>10250</v>
      </c>
      <c r="CR7" s="67" t="n">
        <f aca="false">CQ7</f>
        <v>10250</v>
      </c>
      <c r="CS7" s="67" t="n">
        <f aca="false">CR7</f>
        <v>10250</v>
      </c>
      <c r="CT7" s="67" t="n">
        <f aca="false">CS7</f>
        <v>10250</v>
      </c>
      <c r="CU7" s="67" t="n">
        <f aca="false">CT7</f>
        <v>10250</v>
      </c>
      <c r="CV7" s="67" t="n">
        <f aca="false">CU7</f>
        <v>10250</v>
      </c>
      <c r="CW7" s="67" t="n">
        <f aca="false">CV7</f>
        <v>10250</v>
      </c>
      <c r="CX7" s="67" t="n">
        <f aca="false">CW7</f>
        <v>10250</v>
      </c>
      <c r="CY7" s="67" t="n">
        <f aca="false">CX7</f>
        <v>10250</v>
      </c>
      <c r="CZ7" s="67" t="n">
        <f aca="false">CY7</f>
        <v>10250</v>
      </c>
      <c r="DA7" s="67" t="n">
        <f aca="false">CZ7</f>
        <v>10250</v>
      </c>
      <c r="DB7" s="67" t="n">
        <f aca="false">DA7</f>
        <v>10250</v>
      </c>
      <c r="DC7" s="67" t="n">
        <f aca="false">DB7</f>
        <v>10250</v>
      </c>
      <c r="DD7" s="67" t="n">
        <f aca="false">DC7</f>
        <v>10250</v>
      </c>
      <c r="DE7" s="67" t="n">
        <f aca="false">DD7</f>
        <v>10250</v>
      </c>
      <c r="DF7" s="67" t="n">
        <f aca="false">DE7</f>
        <v>10250</v>
      </c>
      <c r="DG7" s="67" t="n">
        <f aca="false">DF7</f>
        <v>10250</v>
      </c>
      <c r="DH7" s="67" t="n">
        <f aca="false">DG7</f>
        <v>10250</v>
      </c>
      <c r="DI7" s="67" t="n">
        <f aca="false">DH7</f>
        <v>10250</v>
      </c>
      <c r="DJ7" s="67" t="n">
        <f aca="false">DI7</f>
        <v>10250</v>
      </c>
      <c r="DK7" s="67" t="n">
        <f aca="false">DJ7</f>
        <v>10250</v>
      </c>
      <c r="DL7" s="67" t="n">
        <f aca="false">DK7</f>
        <v>10250</v>
      </c>
      <c r="DM7" s="67" t="n">
        <f aca="false">DL7</f>
        <v>10250</v>
      </c>
      <c r="DN7" s="67" t="n">
        <f aca="false">DM7</f>
        <v>10250</v>
      </c>
      <c r="DO7" s="67" t="n">
        <f aca="false">DN7</f>
        <v>10250</v>
      </c>
      <c r="DP7" s="67" t="n">
        <f aca="false">DO7</f>
        <v>10250</v>
      </c>
      <c r="DQ7" s="67" t="n">
        <f aca="false">DP7</f>
        <v>10250</v>
      </c>
      <c r="DR7" s="67" t="n">
        <f aca="false">DQ7</f>
        <v>10250</v>
      </c>
      <c r="DS7" s="67" t="n">
        <f aca="false">DR7</f>
        <v>10250</v>
      </c>
      <c r="DT7" s="67" t="n">
        <f aca="false">DS7</f>
        <v>10250</v>
      </c>
      <c r="DU7" s="67" t="n">
        <f aca="false">DT7</f>
        <v>10250</v>
      </c>
      <c r="DV7" s="67" t="n">
        <f aca="false">DU7</f>
        <v>10250</v>
      </c>
      <c r="DW7" s="67" t="n">
        <f aca="false">DV7</f>
        <v>10250</v>
      </c>
      <c r="DX7" s="67" t="n">
        <f aca="false">DW7</f>
        <v>10250</v>
      </c>
      <c r="DY7" s="67" t="n">
        <f aca="false">DX7</f>
        <v>10250</v>
      </c>
      <c r="DZ7" s="67" t="n">
        <f aca="false">DY7</f>
        <v>10250</v>
      </c>
      <c r="EA7" s="67" t="n">
        <f aca="false">DZ7</f>
        <v>10250</v>
      </c>
      <c r="EB7" s="67" t="n">
        <f aca="false">EA7</f>
        <v>10250</v>
      </c>
      <c r="EC7" s="67" t="n">
        <f aca="false">EB7</f>
        <v>10250</v>
      </c>
      <c r="ED7" s="67" t="n">
        <f aca="false">EC7</f>
        <v>10250</v>
      </c>
      <c r="EE7" s="67" t="n">
        <f aca="false">ED7</f>
        <v>10250</v>
      </c>
      <c r="EF7" s="67" t="n">
        <f aca="false">EE7</f>
        <v>10250</v>
      </c>
      <c r="EG7" s="67" t="n">
        <f aca="false">EF7</f>
        <v>10250</v>
      </c>
      <c r="EH7" s="67" t="n">
        <f aca="false">EG7</f>
        <v>10250</v>
      </c>
      <c r="EI7" s="67" t="n">
        <f aca="false">EH7</f>
        <v>10250</v>
      </c>
      <c r="EJ7" s="67" t="n">
        <f aca="false">EI7</f>
        <v>10250</v>
      </c>
      <c r="EK7" s="67" t="n">
        <f aca="false">EJ7</f>
        <v>10250</v>
      </c>
      <c r="EL7" s="67" t="n">
        <f aca="false">EK7</f>
        <v>10250</v>
      </c>
      <c r="EM7" s="67" t="n">
        <f aca="false">EL7</f>
        <v>10250</v>
      </c>
      <c r="EN7" s="67" t="n">
        <f aca="false">EM7</f>
        <v>10250</v>
      </c>
      <c r="EO7" s="67" t="n">
        <f aca="false">EN7</f>
        <v>10250</v>
      </c>
      <c r="EP7" s="67" t="n">
        <f aca="false">EO7</f>
        <v>10250</v>
      </c>
      <c r="EQ7" s="67" t="n">
        <f aca="false">EP7</f>
        <v>10250</v>
      </c>
      <c r="ER7" s="67" t="n">
        <f aca="false">EQ7</f>
        <v>10250</v>
      </c>
      <c r="ES7" s="67" t="n">
        <f aca="false">ER7</f>
        <v>10250</v>
      </c>
      <c r="ET7" s="67" t="n">
        <f aca="false">ES7</f>
        <v>10250</v>
      </c>
      <c r="EU7" s="67" t="n">
        <f aca="false">ET7</f>
        <v>10250</v>
      </c>
      <c r="EV7" s="67" t="n">
        <f aca="false">EU7</f>
        <v>10250</v>
      </c>
      <c r="EW7" s="67" t="n">
        <f aca="false">EV7</f>
        <v>10250</v>
      </c>
      <c r="EX7" s="67" t="n">
        <f aca="false">EW7</f>
        <v>10250</v>
      </c>
      <c r="EY7" s="67" t="n">
        <f aca="false">EX7</f>
        <v>10250</v>
      </c>
      <c r="EZ7" s="67" t="n">
        <f aca="false">EY7</f>
        <v>10250</v>
      </c>
      <c r="FA7" s="67" t="n">
        <f aca="false">EZ7</f>
        <v>10250</v>
      </c>
      <c r="FB7" s="67" t="n">
        <f aca="false">FA7</f>
        <v>10250</v>
      </c>
      <c r="FC7" s="67" t="n">
        <f aca="false">FB7</f>
        <v>10250</v>
      </c>
      <c r="FD7" s="67" t="n">
        <f aca="false">FC7</f>
        <v>10250</v>
      </c>
      <c r="FE7" s="67" t="n">
        <f aca="false">FD7</f>
        <v>10250</v>
      </c>
      <c r="FF7" s="67" t="n">
        <f aca="false">FE7</f>
        <v>10250</v>
      </c>
      <c r="FG7" s="67" t="n">
        <f aca="false">FF7</f>
        <v>10250</v>
      </c>
      <c r="FH7" s="67" t="n">
        <f aca="false">FG7</f>
        <v>10250</v>
      </c>
      <c r="FI7" s="67" t="n">
        <f aca="false">FH7</f>
        <v>10250</v>
      </c>
      <c r="FJ7" s="67" t="n">
        <f aca="false">FI7</f>
        <v>10250</v>
      </c>
      <c r="FK7" s="67" t="n">
        <f aca="false">FJ7</f>
        <v>10250</v>
      </c>
      <c r="FL7" s="67" t="n">
        <f aca="false">FK7</f>
        <v>10250</v>
      </c>
      <c r="FM7" s="67" t="n">
        <f aca="false">FL7</f>
        <v>10250</v>
      </c>
      <c r="FN7" s="67" t="n">
        <f aca="false">FM7</f>
        <v>10250</v>
      </c>
      <c r="FO7" s="67" t="n">
        <f aca="false">FN7</f>
        <v>10250</v>
      </c>
      <c r="FP7" s="67" t="n">
        <f aca="false">FO7</f>
        <v>10250</v>
      </c>
      <c r="FQ7" s="67" t="n">
        <f aca="false">FP7</f>
        <v>10250</v>
      </c>
      <c r="FR7" s="67" t="n">
        <f aca="false">FQ7</f>
        <v>10250</v>
      </c>
      <c r="FS7" s="67" t="n">
        <f aca="false">FR7</f>
        <v>10250</v>
      </c>
      <c r="FT7" s="67" t="n">
        <f aca="false">FS7</f>
        <v>10250</v>
      </c>
      <c r="FU7" s="67" t="n">
        <f aca="false">FT7</f>
        <v>10250</v>
      </c>
      <c r="FV7" s="67" t="n">
        <f aca="false">FU7</f>
        <v>10250</v>
      </c>
      <c r="FW7" s="67" t="n">
        <f aca="false">FV7</f>
        <v>10250</v>
      </c>
      <c r="FX7" s="67" t="n">
        <f aca="false">FW7</f>
        <v>10250</v>
      </c>
      <c r="FY7" s="67" t="n">
        <f aca="false">FX7</f>
        <v>10250</v>
      </c>
      <c r="FZ7" s="67" t="n">
        <f aca="false">FY7</f>
        <v>10250</v>
      </c>
      <c r="GA7" s="67" t="n">
        <f aca="false">FZ7</f>
        <v>10250</v>
      </c>
      <c r="GB7" s="67" t="n">
        <f aca="false">GA7</f>
        <v>10250</v>
      </c>
      <c r="GC7" s="67" t="n">
        <f aca="false">GB7</f>
        <v>10250</v>
      </c>
      <c r="GD7" s="67" t="n">
        <f aca="false">GC7</f>
        <v>10250</v>
      </c>
      <c r="GE7" s="67" t="n">
        <f aca="false">GD7</f>
        <v>10250</v>
      </c>
      <c r="GF7" s="67" t="n">
        <f aca="false">GE7</f>
        <v>10250</v>
      </c>
      <c r="GG7" s="67" t="n">
        <f aca="false">GF7</f>
        <v>10250</v>
      </c>
      <c r="GH7" s="67" t="n">
        <f aca="false">GG7</f>
        <v>10250</v>
      </c>
      <c r="GI7" s="67" t="n">
        <f aca="false">GH7</f>
        <v>10250</v>
      </c>
      <c r="GJ7" s="67" t="n">
        <f aca="false">GI7</f>
        <v>10250</v>
      </c>
      <c r="GK7" s="67" t="n">
        <f aca="false">GJ7</f>
        <v>10250</v>
      </c>
      <c r="GL7" s="67" t="n">
        <f aca="false">GK7</f>
        <v>10250</v>
      </c>
      <c r="GM7" s="67" t="n">
        <f aca="false">GL7</f>
        <v>10250</v>
      </c>
      <c r="GN7" s="67" t="n">
        <f aca="false">GM7</f>
        <v>10250</v>
      </c>
      <c r="GO7" s="67" t="n">
        <f aca="false">GN7</f>
        <v>10250</v>
      </c>
      <c r="GP7" s="67" t="n">
        <f aca="false">GO7</f>
        <v>10250</v>
      </c>
      <c r="GQ7" s="67" t="n">
        <f aca="false">GP7</f>
        <v>10250</v>
      </c>
      <c r="GR7" s="67" t="n">
        <f aca="false">GQ7</f>
        <v>10250</v>
      </c>
      <c r="GS7" s="67" t="n">
        <f aca="false">GR7</f>
        <v>10250</v>
      </c>
      <c r="GT7" s="67" t="n">
        <f aca="false">GS7</f>
        <v>10250</v>
      </c>
      <c r="GU7" s="67" t="n">
        <f aca="false">GT7</f>
        <v>10250</v>
      </c>
      <c r="GV7" s="67" t="n">
        <f aca="false">GU7</f>
        <v>10250</v>
      </c>
      <c r="GW7" s="67" t="n">
        <f aca="false">GV7</f>
        <v>10250</v>
      </c>
      <c r="GX7" s="67" t="n">
        <f aca="false">GW7</f>
        <v>10250</v>
      </c>
      <c r="GY7" s="67" t="n">
        <f aca="false">GX7</f>
        <v>10250</v>
      </c>
      <c r="GZ7" s="67" t="n">
        <f aca="false">GY7</f>
        <v>10250</v>
      </c>
      <c r="HA7" s="67" t="n">
        <f aca="false">GZ7</f>
        <v>10250</v>
      </c>
      <c r="HB7" s="67" t="n">
        <f aca="false">HA7</f>
        <v>10250</v>
      </c>
      <c r="HC7" s="67" t="n">
        <f aca="false">HB7</f>
        <v>10250</v>
      </c>
      <c r="HD7" s="67" t="n">
        <f aca="false">HC7</f>
        <v>10250</v>
      </c>
      <c r="HE7" s="67" t="n">
        <f aca="false">HD7</f>
        <v>10250</v>
      </c>
      <c r="HF7" s="67" t="n">
        <f aca="false">HE7</f>
        <v>10250</v>
      </c>
      <c r="HG7" s="67" t="n">
        <f aca="false">HF7</f>
        <v>10250</v>
      </c>
      <c r="HH7" s="67" t="n">
        <f aca="false">HG7</f>
        <v>10250</v>
      </c>
      <c r="HI7" s="67" t="n">
        <f aca="false">HH7</f>
        <v>10250</v>
      </c>
      <c r="HJ7" s="67" t="n">
        <f aca="false">HI7</f>
        <v>10250</v>
      </c>
      <c r="HK7" s="67" t="n">
        <f aca="false">HJ7</f>
        <v>10250</v>
      </c>
      <c r="HL7" s="67" t="n">
        <f aca="false">HK7</f>
        <v>10250</v>
      </c>
      <c r="HM7" s="67" t="n">
        <f aca="false">HL7</f>
        <v>10250</v>
      </c>
      <c r="HN7" s="67" t="n">
        <f aca="false">HM7</f>
        <v>10250</v>
      </c>
      <c r="HO7" s="67" t="n">
        <f aca="false">HN7</f>
        <v>10250</v>
      </c>
      <c r="HP7" s="67" t="n">
        <f aca="false">HO7</f>
        <v>10250</v>
      </c>
      <c r="HQ7" s="67" t="n">
        <f aca="false">HP7</f>
        <v>10250</v>
      </c>
      <c r="HR7" s="67" t="n">
        <f aca="false">HQ7</f>
        <v>10250</v>
      </c>
      <c r="HS7" s="67" t="n">
        <f aca="false">HR7</f>
        <v>10250</v>
      </c>
      <c r="HT7" s="67" t="n">
        <f aca="false">HS7</f>
        <v>10250</v>
      </c>
      <c r="HU7" s="67" t="n">
        <f aca="false">HT7</f>
        <v>10250</v>
      </c>
      <c r="HV7" s="67" t="n">
        <f aca="false">HU7</f>
        <v>10250</v>
      </c>
      <c r="HW7" s="67" t="n">
        <f aca="false">HV7</f>
        <v>10250</v>
      </c>
      <c r="HX7" s="67" t="n">
        <f aca="false">HW7</f>
        <v>10250</v>
      </c>
      <c r="HY7" s="67" t="n">
        <f aca="false">HX7</f>
        <v>10250</v>
      </c>
      <c r="HZ7" s="67" t="n">
        <f aca="false">HY7</f>
        <v>10250</v>
      </c>
      <c r="IA7" s="67" t="n">
        <f aca="false">HZ7</f>
        <v>10250</v>
      </c>
      <c r="IB7" s="67" t="n">
        <f aca="false">IA7</f>
        <v>10250</v>
      </c>
      <c r="IC7" s="67" t="n">
        <f aca="false">IB7</f>
        <v>10250</v>
      </c>
      <c r="ID7" s="67" t="n">
        <f aca="false">IC7</f>
        <v>10250</v>
      </c>
      <c r="IE7" s="67" t="n">
        <f aca="false">ID7</f>
        <v>10250</v>
      </c>
      <c r="IF7" s="67" t="n">
        <f aca="false">IE7</f>
        <v>10250</v>
      </c>
      <c r="IG7" s="67" t="n">
        <f aca="false">IF7</f>
        <v>10250</v>
      </c>
      <c r="IH7" s="67" t="n">
        <f aca="false">IG7</f>
        <v>10250</v>
      </c>
      <c r="II7" s="67" t="n">
        <f aca="false">IH7</f>
        <v>10250</v>
      </c>
      <c r="IJ7" s="67" t="n">
        <f aca="false">II7</f>
        <v>10250</v>
      </c>
      <c r="IK7" s="67" t="n">
        <f aca="false">IJ7</f>
        <v>10250</v>
      </c>
      <c r="IL7" s="67" t="n">
        <f aca="false">IK7</f>
        <v>10250</v>
      </c>
      <c r="IM7" s="67" t="n">
        <f aca="false">IL7</f>
        <v>10250</v>
      </c>
      <c r="IN7" s="67" t="n">
        <f aca="false">IM7</f>
        <v>10250</v>
      </c>
      <c r="IO7" s="67" t="n">
        <f aca="false">IN7</f>
        <v>10250</v>
      </c>
      <c r="IP7" s="67" t="n">
        <f aca="false">IO7</f>
        <v>10250</v>
      </c>
      <c r="IQ7" s="67" t="n">
        <f aca="false">IP7</f>
        <v>10250</v>
      </c>
      <c r="IR7" s="67" t="n">
        <f aca="false">IQ7</f>
        <v>10250</v>
      </c>
      <c r="IS7" s="67" t="n">
        <f aca="false">IR7</f>
        <v>10250</v>
      </c>
      <c r="IT7" s="67" t="n">
        <f aca="false">IS7</f>
        <v>10250</v>
      </c>
      <c r="IU7" s="67" t="n">
        <f aca="false">IT7</f>
        <v>10250</v>
      </c>
      <c r="IV7" s="67" t="n">
        <f aca="false">IU7</f>
        <v>10250</v>
      </c>
      <c r="IW7" s="67" t="n">
        <f aca="false">IV7</f>
        <v>10250</v>
      </c>
      <c r="IX7" s="67" t="n">
        <f aca="false">IW7</f>
        <v>10250</v>
      </c>
      <c r="IY7" s="67" t="n">
        <f aca="false">IX7</f>
        <v>10250</v>
      </c>
      <c r="IZ7" s="67" t="n">
        <f aca="false">IY7</f>
        <v>10250</v>
      </c>
      <c r="JA7" s="67" t="n">
        <f aca="false">IZ7</f>
        <v>10250</v>
      </c>
      <c r="JB7" s="67" t="n">
        <f aca="false">JA7</f>
        <v>10250</v>
      </c>
      <c r="JC7" s="67" t="n">
        <f aca="false">JB7</f>
        <v>10250</v>
      </c>
      <c r="JD7" s="67" t="n">
        <f aca="false">JC7</f>
        <v>10250</v>
      </c>
      <c r="JE7" s="67" t="n">
        <f aca="false">JD7</f>
        <v>10250</v>
      </c>
      <c r="JF7" s="67" t="n">
        <f aca="false">JE7</f>
        <v>10250</v>
      </c>
      <c r="JG7" s="67" t="n">
        <f aca="false">JF7</f>
        <v>10250</v>
      </c>
      <c r="JH7" s="67" t="n">
        <f aca="false">JG7</f>
        <v>10250</v>
      </c>
      <c r="JI7" s="67" t="n">
        <f aca="false">JH7</f>
        <v>10250</v>
      </c>
      <c r="JJ7" s="67" t="n">
        <f aca="false">JI7</f>
        <v>10250</v>
      </c>
      <c r="JK7" s="67" t="n">
        <f aca="false">JJ7</f>
        <v>10250</v>
      </c>
      <c r="JL7" s="67" t="n">
        <f aca="false">JK7</f>
        <v>10250</v>
      </c>
      <c r="JM7" s="67" t="n">
        <f aca="false">JL7</f>
        <v>10250</v>
      </c>
      <c r="JN7" s="67" t="n">
        <f aca="false">JM7</f>
        <v>10250</v>
      </c>
      <c r="JO7" s="67" t="n">
        <f aca="false">JN7</f>
        <v>10250</v>
      </c>
      <c r="JP7" s="67" t="n">
        <f aca="false">JO7</f>
        <v>10250</v>
      </c>
      <c r="JQ7" s="67" t="n">
        <f aca="false">JP7</f>
        <v>10250</v>
      </c>
      <c r="JR7" s="67" t="n">
        <f aca="false">JQ7</f>
        <v>10250</v>
      </c>
      <c r="JS7" s="67" t="n">
        <f aca="false">JR7</f>
        <v>10250</v>
      </c>
      <c r="JT7" s="67" t="n">
        <f aca="false">JS7</f>
        <v>10250</v>
      </c>
      <c r="JU7" s="67" t="n">
        <f aca="false">JT7</f>
        <v>10250</v>
      </c>
      <c r="JV7" s="67" t="n">
        <f aca="false">JU7</f>
        <v>10250</v>
      </c>
      <c r="JW7" s="67" t="n">
        <f aca="false">JV7</f>
        <v>10250</v>
      </c>
      <c r="JX7" s="67" t="n">
        <f aca="false">JW7</f>
        <v>10250</v>
      </c>
      <c r="JY7" s="67" t="n">
        <f aca="false">JX7</f>
        <v>10250</v>
      </c>
      <c r="JZ7" s="67" t="n">
        <f aca="false">JY7</f>
        <v>10250</v>
      </c>
      <c r="KA7" s="67" t="n">
        <f aca="false">JZ7</f>
        <v>10250</v>
      </c>
      <c r="KB7" s="67" t="n">
        <f aca="false">KA7</f>
        <v>10250</v>
      </c>
      <c r="KC7" s="67" t="n">
        <f aca="false">KB7</f>
        <v>10250</v>
      </c>
      <c r="KD7" s="67" t="n">
        <f aca="false">KC7</f>
        <v>10250</v>
      </c>
      <c r="KE7" s="67" t="n">
        <f aca="false">KD7</f>
        <v>10250</v>
      </c>
      <c r="KF7" s="67" t="n">
        <f aca="false">KE7</f>
        <v>10250</v>
      </c>
      <c r="KG7" s="67" t="n">
        <f aca="false">KF7</f>
        <v>10250</v>
      </c>
      <c r="KH7" s="67" t="n">
        <f aca="false">KG7</f>
        <v>10250</v>
      </c>
      <c r="KI7" s="67" t="n">
        <f aca="false">KH7</f>
        <v>10250</v>
      </c>
      <c r="KJ7" s="67" t="n">
        <f aca="false">KI7</f>
        <v>10250</v>
      </c>
      <c r="KK7" s="67" t="n">
        <f aca="false">KJ7</f>
        <v>10250</v>
      </c>
      <c r="KL7" s="67" t="n">
        <f aca="false">KK7</f>
        <v>10250</v>
      </c>
      <c r="KM7" s="67" t="n">
        <f aca="false">KL7</f>
        <v>10250</v>
      </c>
      <c r="KN7" s="67" t="n">
        <f aca="false">KM7</f>
        <v>10250</v>
      </c>
      <c r="KO7" s="67" t="n">
        <f aca="false">KN7</f>
        <v>10250</v>
      </c>
      <c r="KP7" s="67" t="n">
        <f aca="false">KO7</f>
        <v>10250</v>
      </c>
      <c r="KQ7" s="67" t="n">
        <f aca="false">KP7</f>
        <v>10250</v>
      </c>
      <c r="KR7" s="67" t="n">
        <f aca="false">KQ7</f>
        <v>10250</v>
      </c>
      <c r="KS7" s="67" t="n">
        <f aca="false">KR7</f>
        <v>10250</v>
      </c>
      <c r="KT7" s="67" t="n">
        <f aca="false">KS7</f>
        <v>10250</v>
      </c>
      <c r="KU7" s="67" t="n">
        <f aca="false">KT7</f>
        <v>10250</v>
      </c>
      <c r="KV7" s="67" t="n">
        <f aca="false">KU7</f>
        <v>10250</v>
      </c>
      <c r="KW7" s="67" t="n">
        <f aca="false">KV7</f>
        <v>10250</v>
      </c>
      <c r="KX7" s="67" t="n">
        <f aca="false">KW7</f>
        <v>10250</v>
      </c>
      <c r="KY7" s="67" t="n">
        <f aca="false">KX7</f>
        <v>10250</v>
      </c>
      <c r="KZ7" s="67" t="n">
        <f aca="false">KY7</f>
        <v>10250</v>
      </c>
      <c r="LA7" s="67" t="n">
        <f aca="false">KZ7</f>
        <v>10250</v>
      </c>
      <c r="LB7" s="67" t="n">
        <f aca="false">LA7</f>
        <v>10250</v>
      </c>
      <c r="LC7" s="67" t="n">
        <f aca="false">LB7</f>
        <v>10250</v>
      </c>
      <c r="LD7" s="67" t="n">
        <f aca="false">LC7</f>
        <v>10250</v>
      </c>
      <c r="LE7" s="67" t="n">
        <f aca="false">LD7</f>
        <v>10250</v>
      </c>
      <c r="LF7" s="67" t="n">
        <f aca="false">LE7</f>
        <v>10250</v>
      </c>
      <c r="LG7" s="67" t="n">
        <f aca="false">LF7</f>
        <v>10250</v>
      </c>
      <c r="LH7" s="67" t="n">
        <f aca="false">LG7</f>
        <v>10250</v>
      </c>
      <c r="LI7" s="67" t="n">
        <f aca="false">LH7</f>
        <v>10250</v>
      </c>
      <c r="LJ7" s="67" t="n">
        <f aca="false">LI7</f>
        <v>10250</v>
      </c>
      <c r="LK7" s="67" t="n">
        <f aca="false">LJ7</f>
        <v>10250</v>
      </c>
      <c r="LL7" s="67" t="n">
        <f aca="false">LK7</f>
        <v>10250</v>
      </c>
      <c r="LM7" s="67" t="n">
        <f aca="false">LL7</f>
        <v>10250</v>
      </c>
      <c r="LN7" s="67" t="n">
        <f aca="false">LM7</f>
        <v>10250</v>
      </c>
      <c r="LO7" s="67" t="n">
        <f aca="false">LN7</f>
        <v>10250</v>
      </c>
      <c r="LP7" s="67" t="n">
        <f aca="false">LO7</f>
        <v>10250</v>
      </c>
      <c r="LQ7" s="67" t="n">
        <f aca="false">LP7</f>
        <v>10250</v>
      </c>
      <c r="LR7" s="67" t="n">
        <f aca="false">LQ7</f>
        <v>10250</v>
      </c>
      <c r="LS7" s="67" t="n">
        <f aca="false">LR7</f>
        <v>10250</v>
      </c>
      <c r="LT7" s="67" t="n">
        <f aca="false">LS7</f>
        <v>10250</v>
      </c>
      <c r="LU7" s="67" t="n">
        <f aca="false">LT7</f>
        <v>10250</v>
      </c>
      <c r="LV7" s="67" t="n">
        <f aca="false">LU7</f>
        <v>10250</v>
      </c>
      <c r="LW7" s="67" t="n">
        <f aca="false">LV7</f>
        <v>10250</v>
      </c>
      <c r="LX7" s="67" t="n">
        <f aca="false">LW7</f>
        <v>10250</v>
      </c>
      <c r="LY7" s="67" t="n">
        <f aca="false">LX7</f>
        <v>10250</v>
      </c>
      <c r="LZ7" s="67" t="n">
        <f aca="false">LY7</f>
        <v>10250</v>
      </c>
      <c r="MA7" s="67" t="n">
        <f aca="false">LZ7</f>
        <v>10250</v>
      </c>
    </row>
    <row r="8" customFormat="false" ht="15.75" hidden="false" customHeight="false" outlineLevel="0" collapsed="false">
      <c r="A8" s="48" t="s">
        <v>74</v>
      </c>
      <c r="B8" s="11" t="s">
        <v>68</v>
      </c>
      <c r="C8" s="64"/>
      <c r="D8" s="64" t="n">
        <f aca="false">IF(68-D2&gt;0,HLOOKUP(68-D2,'MINERODUTO(-D3)'!$C$1:$BV$7,7,0),HLOOKUP(HLOOKUP(D2-67,$D$2:$MA$3,2,0),MINA!$E$1:$R$37,37,0)*HLOOKUP(D2-67,$D$2:$MA$6,5,0))</f>
        <v>0</v>
      </c>
      <c r="E8" s="64" t="n">
        <f aca="false">IF(68-E2&gt;0,HLOOKUP(68-E2,'MINERODUTO(-D3)'!$C$1:$BV$7,7,0),HLOOKUP(HLOOKUP(E2-67,$D$2:$MA$3,2,0),MINA!$E$1:$R$37,37,0)*HLOOKUP(E2-67,$D$2:$MA$6,5,0))</f>
        <v>0</v>
      </c>
      <c r="F8" s="64" t="n">
        <f aca="false">IF(68-F2&gt;0,HLOOKUP(68-F2,'MINERODUTO(-D3)'!$C$1:$BV$7,7,0),HLOOKUP(HLOOKUP(F2-67,$D$2:$MA$3,2,0),MINA!$E$1:$R$37,37,0)*HLOOKUP(F2-67,$D$2:$MA$6,5,0))</f>
        <v>0</v>
      </c>
      <c r="G8" s="64" t="n">
        <f aca="false">IF(68-G2&gt;0,HLOOKUP(68-G2,'MINERODUTO(-D3)'!$C$1:$BV$7,7,0),HLOOKUP(HLOOKUP(G2-67,$D$2:$MA$3,2,0),MINA!$E$1:$R$37,37,0)*HLOOKUP(G2-67,$D$2:$MA$6,5,0))</f>
        <v>1537.17916002127</v>
      </c>
      <c r="H8" s="64" t="n">
        <f aca="false">IF(68-H2&gt;0,HLOOKUP(68-H2,'MINERODUTO(-D3)'!$C$1:$BV$7,7,0),HLOOKUP(HLOOKUP(H2-67,$D$2:$MA$3,2,0),MINA!$E$1:$R$37,37,0)*HLOOKUP(H2-67,$D$2:$MA$6,5,0))</f>
        <v>1537.17916002127</v>
      </c>
      <c r="I8" s="64" t="n">
        <f aca="false">IF(68-I2&gt;0,HLOOKUP(68-I2,'MINERODUTO(-D3)'!$C$1:$BV$7,7,0),HLOOKUP(HLOOKUP(I2-67,$D$2:$MA$3,2,0),MINA!$E$1:$R$37,37,0)*HLOOKUP(I2-67,$D$2:$MA$6,5,0))</f>
        <v>1537.17916002127</v>
      </c>
      <c r="J8" s="64" t="n">
        <f aca="false">IF(68-J2&gt;0,HLOOKUP(68-J2,'MINERODUTO(-D3)'!$C$1:$BV$7,7,0),HLOOKUP(HLOOKUP(J2-67,$D$2:$MA$3,2,0),MINA!$E$1:$R$37,37,0)*HLOOKUP(J2-67,$D$2:$MA$6,5,0))</f>
        <v>1537.17916002127</v>
      </c>
      <c r="K8" s="64" t="n">
        <f aca="false">IF(68-K2&gt;0,HLOOKUP(68-K2,'MINERODUTO(-D3)'!$C$1:$BV$7,7,0),HLOOKUP(HLOOKUP(K2-67,$D$2:$MA$3,2,0),MINA!$E$1:$R$37,37,0)*HLOOKUP(K2-67,$D$2:$MA$6,5,0))</f>
        <v>1537.17916002127</v>
      </c>
      <c r="L8" s="64" t="n">
        <f aca="false">IF(68-L2&gt;0,HLOOKUP(68-L2,'MINERODUTO(-D3)'!$C$1:$BV$7,7,0),HLOOKUP(HLOOKUP(L2-67,$D$2:$MA$3,2,0),MINA!$E$1:$R$37,37,0)*HLOOKUP(L2-67,$D$2:$MA$6,5,0))</f>
        <v>1537.17916002127</v>
      </c>
      <c r="M8" s="64" t="n">
        <f aca="false">IF(68-M2&gt;0,HLOOKUP(68-M2,'MINERODUTO(-D3)'!$C$1:$BV$7,7,0),HLOOKUP(HLOOKUP(M2-67,$D$2:$MA$3,2,0),MINA!$E$1:$R$37,37,0)*HLOOKUP(M2-67,$D$2:$MA$6,5,0))</f>
        <v>1537.17916002127</v>
      </c>
      <c r="N8" s="64" t="n">
        <f aca="false">IF(68-N2&gt;0,HLOOKUP(68-N2,'MINERODUTO(-D3)'!$C$1:$BV$7,7,0),HLOOKUP(HLOOKUP(N2-67,$D$2:$MA$3,2,0),MINA!$E$1:$R$37,37,0)*HLOOKUP(N2-67,$D$2:$MA$6,5,0))</f>
        <v>1537.17916002127</v>
      </c>
      <c r="O8" s="64" t="n">
        <f aca="false">IF(68-O2&gt;0,HLOOKUP(68-O2,'MINERODUTO(-D3)'!$C$1:$BV$7,7,0),HLOOKUP(HLOOKUP(O2-67,$D$2:$MA$3,2,0),MINA!$E$1:$R$37,37,0)*HLOOKUP(O2-67,$D$2:$MA$6,5,0))</f>
        <v>1537.17916002127</v>
      </c>
      <c r="P8" s="64" t="n">
        <f aca="false">IF(68-P2&gt;0,HLOOKUP(68-P2,'MINERODUTO(-D3)'!$C$1:$BV$7,7,0),HLOOKUP(HLOOKUP(P2-67,$D$2:$MA$3,2,0),MINA!$E$1:$R$37,37,0)*HLOOKUP(P2-67,$D$2:$MA$6,5,0))</f>
        <v>1537.17916002127</v>
      </c>
      <c r="Q8" s="64" t="n">
        <f aca="false">IF(68-Q2&gt;0,HLOOKUP(68-Q2,'MINERODUTO(-D3)'!$C$1:$BV$7,7,0),HLOOKUP(HLOOKUP(Q2-67,$D$2:$MA$3,2,0),MINA!$E$1:$R$37,37,0)*HLOOKUP(Q2-67,$D$2:$MA$6,5,0))</f>
        <v>1537.17916002127</v>
      </c>
      <c r="R8" s="64" t="n">
        <f aca="false">IF(68-R2&gt;0,HLOOKUP(68-R2,'MINERODUTO(-D3)'!$C$1:$BV$7,7,0),HLOOKUP(HLOOKUP(R2-67,$D$2:$MA$3,2,0),MINA!$E$1:$R$37,37,0)*HLOOKUP(R2-67,$D$2:$MA$6,5,0))</f>
        <v>1537.17916002127</v>
      </c>
      <c r="S8" s="64" t="n">
        <f aca="false">IF(68-S2&gt;0,HLOOKUP(68-S2,'MINERODUTO(-D3)'!$C$1:$BV$7,7,0),HLOOKUP(HLOOKUP(S2-67,$D$2:$MA$3,2,0),MINA!$E$1:$R$37,37,0)*HLOOKUP(S2-67,$D$2:$MA$6,5,0))</f>
        <v>1537.17916002127</v>
      </c>
      <c r="T8" s="64" t="n">
        <f aca="false">IF(68-T2&gt;0,HLOOKUP(68-T2,'MINERODUTO(-D3)'!$C$1:$BV$7,7,0),HLOOKUP(HLOOKUP(T2-67,$D$2:$MA$3,2,0),MINA!$E$1:$R$37,37,0)*HLOOKUP(T2-67,$D$2:$MA$6,5,0))</f>
        <v>1537.17916002127</v>
      </c>
      <c r="U8" s="64" t="n">
        <f aca="false">IF(68-U2&gt;0,HLOOKUP(68-U2,'MINERODUTO(-D3)'!$C$1:$BV$7,7,0),HLOOKUP(HLOOKUP(U2-67,$D$2:$MA$3,2,0),MINA!$E$1:$R$37,37,0)*HLOOKUP(U2-67,$D$2:$MA$6,5,0))</f>
        <v>1537.17916002127</v>
      </c>
      <c r="V8" s="64" t="n">
        <f aca="false">IF(68-V2&gt;0,HLOOKUP(68-V2,'MINERODUTO(-D3)'!$C$1:$BV$7,7,0),HLOOKUP(HLOOKUP(V2-67,$D$2:$MA$3,2,0),MINA!$E$1:$R$37,37,0)*HLOOKUP(V2-67,$D$2:$MA$6,5,0))</f>
        <v>0</v>
      </c>
      <c r="W8" s="64" t="n">
        <f aca="false">IF(68-W2&gt;0,HLOOKUP(68-W2,'MINERODUTO(-D3)'!$C$1:$BV$7,7,0),HLOOKUP(HLOOKUP(W2-67,$D$2:$MA$3,2,0),MINA!$E$1:$R$37,37,0)*HLOOKUP(W2-67,$D$2:$MA$6,5,0))</f>
        <v>0</v>
      </c>
      <c r="X8" s="64" t="n">
        <f aca="false">IF(68-X2&gt;0,HLOOKUP(68-X2,'MINERODUTO(-D3)'!$C$1:$BV$7,7,0),HLOOKUP(HLOOKUP(X2-67,$D$2:$MA$3,2,0),MINA!$E$1:$R$37,37,0)*HLOOKUP(X2-67,$D$2:$MA$6,5,0))</f>
        <v>0</v>
      </c>
      <c r="Y8" s="64" t="n">
        <f aca="false">IF(68-Y2&gt;0,HLOOKUP(68-Y2,'MINERODUTO(-D3)'!$C$1:$BV$7,7,0),HLOOKUP(HLOOKUP(Y2-67,$D$2:$MA$3,2,0),MINA!$E$1:$R$37,37,0)*HLOOKUP(Y2-67,$D$2:$MA$6,5,0))</f>
        <v>0</v>
      </c>
      <c r="Z8" s="64" t="n">
        <f aca="false">IF(68-Z2&gt;0,HLOOKUP(68-Z2,'MINERODUTO(-D3)'!$C$1:$BV$7,7,0),HLOOKUP(HLOOKUP(Z2-67,$D$2:$MA$3,2,0),MINA!$E$1:$R$37,37,0)*HLOOKUP(Z2-67,$D$2:$MA$6,5,0))</f>
        <v>0</v>
      </c>
      <c r="AA8" s="64" t="n">
        <f aca="false">IF(68-AA2&gt;0,HLOOKUP(68-AA2,'MINERODUTO(-D3)'!$C$1:$BV$7,7,0),HLOOKUP(HLOOKUP(AA2-67,$D$2:$MA$3,2,0),MINA!$E$1:$R$37,37,0)*HLOOKUP(AA2-67,$D$2:$MA$6,5,0))</f>
        <v>0</v>
      </c>
      <c r="AB8" s="64" t="n">
        <f aca="false">IF(68-AB2&gt;0,HLOOKUP(68-AB2,'MINERODUTO(-D3)'!$C$1:$BV$7,7,0),HLOOKUP(HLOOKUP(AB2-67,$D$2:$MA$3,2,0),MINA!$E$1:$R$37,37,0)*HLOOKUP(AB2-67,$D$2:$MA$6,5,0))</f>
        <v>0</v>
      </c>
      <c r="AC8" s="64" t="n">
        <f aca="false">IF(68-AC2&gt;0,HLOOKUP(68-AC2,'MINERODUTO(-D3)'!$C$1:$BV$7,7,0),HLOOKUP(HLOOKUP(AC2-67,$D$2:$MA$3,2,0),MINA!$E$1:$R$37,37,0)*HLOOKUP(AC2-67,$D$2:$MA$6,5,0))</f>
        <v>1270</v>
      </c>
      <c r="AD8" s="64" t="n">
        <f aca="false">IF(68-AD2&gt;0,HLOOKUP(68-AD2,'MINERODUTO(-D3)'!$C$1:$BV$7,7,0),HLOOKUP(HLOOKUP(AD2-67,$D$2:$MA$3,2,0),MINA!$E$1:$R$37,37,0)*HLOOKUP(AD2-67,$D$2:$MA$6,5,0))</f>
        <v>1270</v>
      </c>
      <c r="AE8" s="64" t="n">
        <f aca="false">IF(68-AE2&gt;0,HLOOKUP(68-AE2,'MINERODUTO(-D3)'!$C$1:$BV$7,7,0),HLOOKUP(HLOOKUP(AE2-67,$D$2:$MA$3,2,0),MINA!$E$1:$R$37,37,0)*HLOOKUP(AE2-67,$D$2:$MA$6,5,0))</f>
        <v>1270</v>
      </c>
      <c r="AF8" s="64" t="n">
        <f aca="false">IF(68-AF2&gt;0,HLOOKUP(68-AF2,'MINERODUTO(-D3)'!$C$1:$BV$7,7,0),HLOOKUP(HLOOKUP(AF2-67,$D$2:$MA$3,2,0),MINA!$E$1:$R$37,37,0)*HLOOKUP(AF2-67,$D$2:$MA$6,5,0))</f>
        <v>1270</v>
      </c>
      <c r="AG8" s="64" t="n">
        <f aca="false">IF(68-AG2&gt;0,HLOOKUP(68-AG2,'MINERODUTO(-D3)'!$C$1:$BV$7,7,0),HLOOKUP(HLOOKUP(AG2-67,$D$2:$MA$3,2,0),MINA!$E$1:$R$37,37,0)*HLOOKUP(AG2-67,$D$2:$MA$6,5,0))</f>
        <v>1270</v>
      </c>
      <c r="AH8" s="64" t="n">
        <f aca="false">IF(68-AH2&gt;0,HLOOKUP(68-AH2,'MINERODUTO(-D3)'!$C$1:$BV$7,7,0),HLOOKUP(HLOOKUP(AH2-67,$D$2:$MA$3,2,0),MINA!$E$1:$R$37,37,0)*HLOOKUP(AH2-67,$D$2:$MA$6,5,0))</f>
        <v>1270</v>
      </c>
      <c r="AI8" s="64" t="n">
        <f aca="false">IF(68-AI2&gt;0,HLOOKUP(68-AI2,'MINERODUTO(-D3)'!$C$1:$BV$7,7,0),HLOOKUP(HLOOKUP(AI2-67,$D$2:$MA$3,2,0),MINA!$E$1:$R$37,37,0)*HLOOKUP(AI2-67,$D$2:$MA$6,5,0))</f>
        <v>1270</v>
      </c>
      <c r="AJ8" s="64" t="n">
        <f aca="false">IF(68-AJ2&gt;0,HLOOKUP(68-AJ2,'MINERODUTO(-D3)'!$C$1:$BV$7,7,0),HLOOKUP(HLOOKUP(AJ2-67,$D$2:$MA$3,2,0),MINA!$E$1:$R$37,37,0)*HLOOKUP(AJ2-67,$D$2:$MA$6,5,0))</f>
        <v>1270</v>
      </c>
      <c r="AK8" s="64" t="n">
        <f aca="false">IF(68-AK2&gt;0,HLOOKUP(68-AK2,'MINERODUTO(-D3)'!$C$1:$BV$7,7,0),HLOOKUP(HLOOKUP(AK2-67,$D$2:$MA$3,2,0),MINA!$E$1:$R$37,37,0)*HLOOKUP(AK2-67,$D$2:$MA$6,5,0))</f>
        <v>1270</v>
      </c>
      <c r="AL8" s="64" t="n">
        <f aca="false">IF(68-AL2&gt;0,HLOOKUP(68-AL2,'MINERODUTO(-D3)'!$C$1:$BV$7,7,0),HLOOKUP(HLOOKUP(AL2-67,$D$2:$MA$3,2,0),MINA!$E$1:$R$37,37,0)*HLOOKUP(AL2-67,$D$2:$MA$6,5,0))</f>
        <v>1270</v>
      </c>
      <c r="AM8" s="64" t="n">
        <f aca="false">IF(68-AM2&gt;0,HLOOKUP(68-AM2,'MINERODUTO(-D3)'!$C$1:$BV$7,7,0),HLOOKUP(HLOOKUP(AM2-67,$D$2:$MA$3,2,0),MINA!$E$1:$R$37,37,0)*HLOOKUP(AM2-67,$D$2:$MA$6,5,0))</f>
        <v>1270</v>
      </c>
      <c r="AN8" s="64" t="n">
        <f aca="false">IF(68-AN2&gt;0,HLOOKUP(68-AN2,'MINERODUTO(-D3)'!$C$1:$BV$7,7,0),HLOOKUP(HLOOKUP(AN2-67,$D$2:$MA$3,2,0),MINA!$E$1:$R$37,37,0)*HLOOKUP(AN2-67,$D$2:$MA$6,5,0))</f>
        <v>1270</v>
      </c>
      <c r="AO8" s="64" t="n">
        <f aca="false">IF(68-AO2&gt;0,HLOOKUP(68-AO2,'MINERODUTO(-D3)'!$C$1:$BV$7,7,0),HLOOKUP(HLOOKUP(AO2-67,$D$2:$MA$3,2,0),MINA!$E$1:$R$37,37,0)*HLOOKUP(AO2-67,$D$2:$MA$6,5,0))</f>
        <v>1270</v>
      </c>
      <c r="AP8" s="64" t="n">
        <f aca="false">IF(68-AP2&gt;0,HLOOKUP(68-AP2,'MINERODUTO(-D3)'!$C$1:$BV$7,7,0),HLOOKUP(HLOOKUP(AP2-67,$D$2:$MA$3,2,0),MINA!$E$1:$R$37,37,0)*HLOOKUP(AP2-67,$D$2:$MA$6,5,0))</f>
        <v>1270</v>
      </c>
      <c r="AQ8" s="64" t="n">
        <f aca="false">IF(68-AQ2&gt;0,HLOOKUP(68-AQ2,'MINERODUTO(-D3)'!$C$1:$BV$7,7,0),HLOOKUP(HLOOKUP(AQ2-67,$D$2:$MA$3,2,0),MINA!$E$1:$R$37,37,0)*HLOOKUP(AQ2-67,$D$2:$MA$6,5,0))</f>
        <v>0</v>
      </c>
      <c r="AR8" s="64" t="n">
        <f aca="false">IF(68-AR2&gt;0,HLOOKUP(68-AR2,'MINERODUTO(-D3)'!$C$1:$BV$7,7,0),HLOOKUP(HLOOKUP(AR2-67,$D$2:$MA$3,2,0),MINA!$E$1:$R$37,37,0)*HLOOKUP(AR2-67,$D$2:$MA$6,5,0))</f>
        <v>0</v>
      </c>
      <c r="AS8" s="64" t="n">
        <f aca="false">IF(68-AS2&gt;0,HLOOKUP(68-AS2,'MINERODUTO(-D3)'!$C$1:$BV$7,7,0),HLOOKUP(HLOOKUP(AS2-67,$D$2:$MA$3,2,0),MINA!$E$1:$R$37,37,0)*HLOOKUP(AS2-67,$D$2:$MA$6,5,0))</f>
        <v>0</v>
      </c>
      <c r="AT8" s="64" t="n">
        <f aca="false">IF(68-AT2&gt;0,HLOOKUP(68-AT2,'MINERODUTO(-D3)'!$C$1:$BV$7,7,0),HLOOKUP(HLOOKUP(AT2-67,$D$2:$MA$3,2,0),MINA!$E$1:$R$37,37,0)*HLOOKUP(AT2-67,$D$2:$MA$6,5,0))</f>
        <v>0</v>
      </c>
      <c r="AU8" s="64" t="n">
        <f aca="false">IF(68-AU2&gt;0,HLOOKUP(68-AU2,'MINERODUTO(-D3)'!$C$1:$BV$7,7,0),HLOOKUP(HLOOKUP(AU2-67,$D$2:$MA$3,2,0),MINA!$E$1:$R$37,37,0)*HLOOKUP(AU2-67,$D$2:$MA$6,5,0))</f>
        <v>0</v>
      </c>
      <c r="AV8" s="64" t="n">
        <f aca="false">IF(68-AV2&gt;0,HLOOKUP(68-AV2,'MINERODUTO(-D3)'!$C$1:$BV$7,7,0),HLOOKUP(HLOOKUP(AV2-67,$D$2:$MA$3,2,0),MINA!$E$1:$R$37,37,0)*HLOOKUP(AV2-67,$D$2:$MA$6,5,0))</f>
        <v>0</v>
      </c>
      <c r="AW8" s="64" t="n">
        <f aca="false">IF(68-AW2&gt;0,HLOOKUP(68-AW2,'MINERODUTO(-D3)'!$C$1:$BV$7,7,0),HLOOKUP(HLOOKUP(AW2-67,$D$2:$MA$3,2,0),MINA!$E$1:$R$37,37,0)*HLOOKUP(AW2-67,$D$2:$MA$6,5,0))</f>
        <v>0</v>
      </c>
      <c r="AX8" s="64" t="n">
        <f aca="false">IF(68-AX2&gt;0,HLOOKUP(68-AX2,'MINERODUTO(-D3)'!$C$1:$BV$7,7,0),HLOOKUP(HLOOKUP(AX2-67,$D$2:$MA$3,2,0),MINA!$E$1:$R$37,37,0)*HLOOKUP(AX2-67,$D$2:$MA$6,5,0))</f>
        <v>1270</v>
      </c>
      <c r="AY8" s="64" t="n">
        <f aca="false">IF(68-AY2&gt;0,HLOOKUP(68-AY2,'MINERODUTO(-D3)'!$C$1:$BV$7,7,0),HLOOKUP(HLOOKUP(AY2-67,$D$2:$MA$3,2,0),MINA!$E$1:$R$37,37,0)*HLOOKUP(AY2-67,$D$2:$MA$6,5,0))</f>
        <v>1270</v>
      </c>
      <c r="AZ8" s="64" t="n">
        <f aca="false">IF(68-AZ2&gt;0,HLOOKUP(68-AZ2,'MINERODUTO(-D3)'!$C$1:$BV$7,7,0),HLOOKUP(HLOOKUP(AZ2-67,$D$2:$MA$3,2,0),MINA!$E$1:$R$37,37,0)*HLOOKUP(AZ2-67,$D$2:$MA$6,5,0))</f>
        <v>1270</v>
      </c>
      <c r="BA8" s="64" t="n">
        <f aca="false">IF(68-BA2&gt;0,HLOOKUP(68-BA2,'MINERODUTO(-D3)'!$C$1:$BV$7,7,0),HLOOKUP(HLOOKUP(BA2-67,$D$2:$MA$3,2,0),MINA!$E$1:$R$37,37,0)*HLOOKUP(BA2-67,$D$2:$MA$6,5,0))</f>
        <v>1270</v>
      </c>
      <c r="BB8" s="64" t="n">
        <f aca="false">IF(68-BB2&gt;0,HLOOKUP(68-BB2,'MINERODUTO(-D3)'!$C$1:$BV$7,7,0),HLOOKUP(HLOOKUP(BB2-67,$D$2:$MA$3,2,0),MINA!$E$1:$R$37,37,0)*HLOOKUP(BB2-67,$D$2:$MA$6,5,0))</f>
        <v>1270</v>
      </c>
      <c r="BC8" s="64" t="n">
        <f aca="false">IF(68-BC2&gt;0,HLOOKUP(68-BC2,'MINERODUTO(-D3)'!$C$1:$BV$7,7,0),HLOOKUP(HLOOKUP(BC2-67,$D$2:$MA$3,2,0),MINA!$E$1:$R$37,37,0)*HLOOKUP(BC2-67,$D$2:$MA$6,5,0))</f>
        <v>1270</v>
      </c>
      <c r="BD8" s="64" t="n">
        <f aca="false">IF(68-BD2&gt;0,HLOOKUP(68-BD2,'MINERODUTO(-D3)'!$C$1:$BV$7,7,0),HLOOKUP(HLOOKUP(BD2-67,$D$2:$MA$3,2,0),MINA!$E$1:$R$37,37,0)*HLOOKUP(BD2-67,$D$2:$MA$6,5,0))</f>
        <v>1270</v>
      </c>
      <c r="BE8" s="64" t="n">
        <f aca="false">IF(68-BE2&gt;0,HLOOKUP(68-BE2,'MINERODUTO(-D3)'!$C$1:$BV$7,7,0),HLOOKUP(HLOOKUP(BE2-67,$D$2:$MA$3,2,0),MINA!$E$1:$R$37,37,0)*HLOOKUP(BE2-67,$D$2:$MA$6,5,0))</f>
        <v>1270</v>
      </c>
      <c r="BF8" s="64" t="n">
        <f aca="false">IF(68-BF2&gt;0,HLOOKUP(68-BF2,'MINERODUTO(-D3)'!$C$1:$BV$7,7,0),HLOOKUP(HLOOKUP(BF2-67,$D$2:$MA$3,2,0),MINA!$E$1:$R$37,37,0)*HLOOKUP(BF2-67,$D$2:$MA$6,5,0))</f>
        <v>1270</v>
      </c>
      <c r="BG8" s="64" t="n">
        <f aca="false">IF(68-BG2&gt;0,HLOOKUP(68-BG2,'MINERODUTO(-D3)'!$C$1:$BV$7,7,0),HLOOKUP(HLOOKUP(BG2-67,$D$2:$MA$3,2,0),MINA!$E$1:$R$37,37,0)*HLOOKUP(BG2-67,$D$2:$MA$6,5,0))</f>
        <v>1270</v>
      </c>
      <c r="BH8" s="64" t="n">
        <f aca="false">IF(68-BH2&gt;0,HLOOKUP(68-BH2,'MINERODUTO(-D3)'!$C$1:$BV$7,7,0),HLOOKUP(HLOOKUP(BH2-67,$D$2:$MA$3,2,0),MINA!$E$1:$R$37,37,0)*HLOOKUP(BH2-67,$D$2:$MA$6,5,0))</f>
        <v>1270</v>
      </c>
      <c r="BI8" s="64" t="n">
        <f aca="false">IF(68-BI2&gt;0,HLOOKUP(68-BI2,'MINERODUTO(-D3)'!$C$1:$BV$7,7,0),HLOOKUP(HLOOKUP(BI2-67,$D$2:$MA$3,2,0),MINA!$E$1:$R$37,37,0)*HLOOKUP(BI2-67,$D$2:$MA$6,5,0))</f>
        <v>1270</v>
      </c>
      <c r="BJ8" s="64" t="n">
        <f aca="false">IF(68-BJ2&gt;0,HLOOKUP(68-BJ2,'MINERODUTO(-D3)'!$C$1:$BV$7,7,0),HLOOKUP(HLOOKUP(BJ2-67,$D$2:$MA$3,2,0),MINA!$E$1:$R$37,37,0)*HLOOKUP(BJ2-67,$D$2:$MA$6,5,0))</f>
        <v>1270</v>
      </c>
      <c r="BK8" s="64" t="n">
        <f aca="false">IF(68-BK2&gt;0,HLOOKUP(68-BK2,'MINERODUTO(-D3)'!$C$1:$BV$7,7,0),HLOOKUP(HLOOKUP(BK2-67,$D$2:$MA$3,2,0),MINA!$E$1:$R$37,37,0)*HLOOKUP(BK2-67,$D$2:$MA$6,5,0))</f>
        <v>0</v>
      </c>
      <c r="BL8" s="64" t="n">
        <f aca="false">IF(68-BL2&gt;0,HLOOKUP(68-BL2,'MINERODUTO(-D3)'!$C$1:$BV$7,7,0),HLOOKUP(HLOOKUP(BL2-67,$D$2:$MA$3,2,0),MINA!$E$1:$R$37,37,0)*HLOOKUP(BL2-67,$D$2:$MA$6,5,0))</f>
        <v>0</v>
      </c>
      <c r="BM8" s="64" t="n">
        <f aca="false">IF(68-BM2&gt;0,HLOOKUP(68-BM2,'MINERODUTO(-D3)'!$C$1:$BV$7,7,0),HLOOKUP(HLOOKUP(BM2-67,$D$2:$MA$3,2,0),MINA!$E$1:$R$37,37,0)*HLOOKUP(BM2-67,$D$2:$MA$6,5,0))</f>
        <v>0</v>
      </c>
      <c r="BN8" s="64" t="n">
        <f aca="false">IF(68-BN2&gt;0,HLOOKUP(68-BN2,'MINERODUTO(-D3)'!$C$1:$BV$7,7,0),HLOOKUP(HLOOKUP(BN2-67,$D$2:$MA$3,2,0),MINA!$E$1:$R$37,37,0)*HLOOKUP(BN2-67,$D$2:$MA$6,5,0))</f>
        <v>0</v>
      </c>
      <c r="BO8" s="64" t="n">
        <f aca="false">IF(68-BO2&gt;0,HLOOKUP(68-BO2,'MINERODUTO(-D3)'!$C$1:$BV$7,7,0),HLOOKUP(HLOOKUP(BO2-67,$D$2:$MA$3,2,0),MINA!$E$1:$R$37,37,0)*HLOOKUP(BO2-67,$D$2:$MA$6,5,0))</f>
        <v>0</v>
      </c>
      <c r="BP8" s="64" t="n">
        <f aca="false">IF(68-BP2&gt;0,HLOOKUP(68-BP2,'MINERODUTO(-D3)'!$C$1:$BV$7,7,0),HLOOKUP(HLOOKUP(BP2-67,$D$2:$MA$3,2,0),MINA!$E$1:$R$37,37,0)*HLOOKUP(BP2-67,$D$2:$MA$6,5,0))</f>
        <v>0</v>
      </c>
      <c r="BQ8" s="64" t="n">
        <f aca="false">IF(68-BQ2&gt;0,HLOOKUP(68-BQ2,'MINERODUTO(-D3)'!$C$1:$BV$7,7,0),HLOOKUP(HLOOKUP(BQ2-67,$D$2:$MA$3,2,0),MINA!$E$1:$R$37,37,0)*HLOOKUP(BQ2-67,$D$2:$MA$6,5,0))</f>
        <v>0</v>
      </c>
      <c r="BR8" s="64" t="n">
        <f aca="false">IF(68-BR2&gt;0,HLOOKUP(68-BR2,'MINERODUTO(-D3)'!$C$1:$BV$7,7,0),HLOOKUP(HLOOKUP(BR2-67,$D$2:$MA$3,2,0),MINA!$E$1:$R$37,37,0)*HLOOKUP(BR2-67,$D$2:$MA$6,5,0))</f>
        <v>1270</v>
      </c>
      <c r="BS8" s="64" t="n">
        <f aca="false">IF(68-BS2&gt;0,HLOOKUP(68-BS2,'MINERODUTO(-D3)'!$C$1:$BV$7,7,0),HLOOKUP(HLOOKUP(BS2-67,$D$2:$MA$3,2,0),MINA!$E$1:$R$37,37,0)*HLOOKUP(BS2-67,$D$2:$MA$6,5,0))</f>
        <v>1270</v>
      </c>
      <c r="BT8" s="64" t="n">
        <f aca="false">IF(68-BT2&gt;0,HLOOKUP(68-BT2,'MINERODUTO(-D3)'!$C$1:$BV$7,7,0),HLOOKUP(HLOOKUP(BT2-67,$D$2:$MA$3,2,0),MINA!$E$1:$R$37,37,0)*HLOOKUP(BT2-67,$D$2:$MA$6,5,0))</f>
        <v>1270</v>
      </c>
      <c r="BU8" s="64" t="n">
        <f aca="false">IF(68-BU2&gt;0,HLOOKUP(68-BU2,'MINERODUTO(-D3)'!$C$1:$BV$7,7,0),HLOOKUP(HLOOKUP(BU2-67,$D$2:$MA$3,2,0),MINA!$E$1:$R$37,37,0)*HLOOKUP(BU2-67,$D$2:$MA$6,5,0))</f>
        <v>1270</v>
      </c>
      <c r="BV8" s="64" t="n">
        <f aca="false">IF(68-BV2&gt;0,HLOOKUP(68-BV2,'MINERODUTO(-D3)'!$C$1:$BV$7,7,0),HLOOKUP(HLOOKUP(BV2-67,$D$2:$MA$3,2,0),MINA!$E$1:$R$37,37,0)*HLOOKUP(BV2-67,$D$2:$MA$6,5,0))</f>
        <v>1270</v>
      </c>
      <c r="BW8" s="64" t="n">
        <f aca="false">IF(68-BW2&gt;0,HLOOKUP(68-BW2,'MINERODUTO(-D3)'!$C$1:$BV$7,7,0),HLOOKUP(HLOOKUP(BW2-67,$D$2:$MA$3,2,0),MINA!$E$1:$R$37,37,0)*HLOOKUP(BW2-67,$D$2:$MA$6,5,0))</f>
        <v>1270</v>
      </c>
      <c r="BX8" s="64" t="n">
        <f aca="false">IF(68-BX2&gt;0,HLOOKUP(68-BX2,'MINERODUTO(-D3)'!$C$1:$BV$7,7,0),HLOOKUP(HLOOKUP(BX2-67,$D$2:$MA$3,2,0),MINA!$E$1:$R$37,37,0)*HLOOKUP(BX2-67,$D$2:$MA$6,5,0))</f>
        <v>1270</v>
      </c>
      <c r="BY8" s="64" t="n">
        <f aca="false">IF(68-BY2&gt;0,HLOOKUP(68-BY2,'MINERODUTO(-D3)'!$C$1:$BV$7,7,0),HLOOKUP(HLOOKUP(BY2-67,$D$2:$MA$3,2,0),MINA!$E$1:$R$37,37,0)*HLOOKUP(BY2-67,$D$2:$MA$6,5,0))</f>
        <v>1270</v>
      </c>
      <c r="BZ8" s="64" t="n">
        <f aca="false">IF(68-BZ2&gt;0,HLOOKUP(68-BZ2,'MINERODUTO(-D3)'!$C$1:$BV$7,7,0),HLOOKUP(HLOOKUP(BZ2-67,$D$2:$MA$3,2,0),MINA!$E$1:$R$37,37,0)*HLOOKUP(BZ2-67,$D$2:$MA$6,5,0))</f>
        <v>1270</v>
      </c>
      <c r="CA8" s="64" t="n">
        <f aca="false">IF(68-CA2&gt;0,HLOOKUP(68-CA2,'MINERODUTO(-D3)'!$C$1:$BV$7,7,0),HLOOKUP(HLOOKUP(CA2-67,$D$2:$MA$3,2,0),MINA!$E$1:$R$37,37,0)*HLOOKUP(CA2-67,$D$2:$MA$6,5,0))</f>
        <v>1270</v>
      </c>
      <c r="CB8" s="64" t="n">
        <f aca="false">IF(68-CB2&gt;0,HLOOKUP(68-CB2,'MINERODUTO(-D3)'!$C$1:$BV$7,7,0),HLOOKUP(HLOOKUP(CB2-67,$D$2:$MA$3,2,0),MINA!$E$1:$R$37,37,0)*HLOOKUP(CB2-67,$D$2:$MA$6,5,0))</f>
        <v>1270</v>
      </c>
      <c r="CC8" s="64" t="n">
        <f aca="false">IF(68-CC2&gt;0,HLOOKUP(68-CC2,'MINERODUTO(-D3)'!$C$1:$BV$7,7,0),HLOOKUP(HLOOKUP(CC2-67,$D$2:$MA$3,2,0),MINA!$E$1:$R$37,37,0)*HLOOKUP(CC2-67,$D$2:$MA$6,5,0))</f>
        <v>1270</v>
      </c>
      <c r="CD8" s="64" t="n">
        <f aca="false">IF(68-CD2&gt;0,HLOOKUP(68-CD2,'MINERODUTO(-D3)'!$C$1:$BV$7,7,0),HLOOKUP(HLOOKUP(CD2-67,$D$2:$MA$3,2,0),MINA!$E$1:$R$37,37,0)*HLOOKUP(CD2-67,$D$2:$MA$6,5,0))</f>
        <v>1270</v>
      </c>
      <c r="CE8" s="64" t="n">
        <f aca="false">IF(68-CE2&gt;0,HLOOKUP(68-CE2,'MINERODUTO(-D3)'!$C$1:$BV$7,7,0),HLOOKUP(HLOOKUP(CE2-67,$D$2:$MA$3,2,0),MINA!$E$1:$R$37,37,0)*HLOOKUP(CE2-67,$D$2:$MA$6,5,0))</f>
        <v>0</v>
      </c>
      <c r="CF8" s="64" t="n">
        <f aca="false">IF(68-CF2&gt;0,HLOOKUP(68-CF2,'MINERODUTO(-D3)'!$C$1:$BV$7,7,0),HLOOKUP(HLOOKUP(CF2-67,$D$2:$MA$3,2,0),MINA!$E$1:$R$37,37,0)*HLOOKUP(CF2-67,$D$2:$MA$6,5,0))</f>
        <v>0</v>
      </c>
      <c r="CG8" s="64" t="n">
        <f aca="false">IF(68-CG2&gt;0,HLOOKUP(68-CG2,'MINERODUTO(-D3)'!$C$1:$BV$7,7,0),HLOOKUP(HLOOKUP(CG2-67,$D$2:$MA$3,2,0),MINA!$E$1:$R$37,37,0)*HLOOKUP(CG2-67,$D$2:$MA$6,5,0))</f>
        <v>0</v>
      </c>
      <c r="CH8" s="64" t="n">
        <f aca="false">IF(68-CH2&gt;0,HLOOKUP(68-CH2,'MINERODUTO(-D3)'!$C$1:$BV$7,7,0),HLOOKUP(HLOOKUP(CH2-67,$D$2:$MA$3,2,0),MINA!$E$1:$R$37,37,0)*HLOOKUP(CH2-67,$D$2:$MA$6,5,0))</f>
        <v>0</v>
      </c>
      <c r="CI8" s="64" t="n">
        <f aca="false">IF(68-CI2&gt;0,HLOOKUP(68-CI2,'MINERODUTO(-D3)'!$C$1:$BV$7,7,0),HLOOKUP(HLOOKUP(CI2-67,$D$2:$MA$3,2,0),MINA!$E$1:$R$37,37,0)*HLOOKUP(CI2-67,$D$2:$MA$6,5,0))</f>
        <v>0</v>
      </c>
      <c r="CJ8" s="64" t="n">
        <f aca="false">IF(68-CJ2&gt;0,HLOOKUP(68-CJ2,'MINERODUTO(-D3)'!$C$1:$BV$7,7,0),HLOOKUP(HLOOKUP(CJ2-67,$D$2:$MA$3,2,0),MINA!$E$1:$R$37,37,0)*HLOOKUP(CJ2-67,$D$2:$MA$6,5,0))</f>
        <v>0</v>
      </c>
      <c r="CK8" s="64" t="n">
        <f aca="false">IF(68-CK2&gt;0,HLOOKUP(68-CK2,'MINERODUTO(-D3)'!$C$1:$BV$7,7,0),HLOOKUP(HLOOKUP(CK2-67,$D$2:$MA$3,2,0),MINA!$E$1:$R$37,37,0)*HLOOKUP(CK2-67,$D$2:$MA$6,5,0))</f>
        <v>0</v>
      </c>
      <c r="CL8" s="64" t="n">
        <f aca="false">IF(68-CL2&gt;0,HLOOKUP(68-CL2,'MINERODUTO(-D3)'!$C$1:$BV$7,7,0),HLOOKUP(HLOOKUP(CL2-67,$D$2:$MA$3,2,0),MINA!$E$1:$R$37,37,0)*HLOOKUP(CL2-67,$D$2:$MA$6,5,0))</f>
        <v>1270</v>
      </c>
      <c r="CM8" s="64" t="n">
        <f aca="false">IF(68-CM2&gt;0,HLOOKUP(68-CM2,'MINERODUTO(-D3)'!$C$1:$BV$7,7,0),HLOOKUP(HLOOKUP(CM2-67,$D$2:$MA$3,2,0),MINA!$E$1:$R$37,37,0)*HLOOKUP(CM2-67,$D$2:$MA$6,5,0))</f>
        <v>1270</v>
      </c>
      <c r="CN8" s="64" t="n">
        <f aca="false">IF(68-CN2&gt;0,HLOOKUP(68-CN2,'MINERODUTO(-D3)'!$C$1:$BV$7,7,0),HLOOKUP(HLOOKUP(CN2-67,$D$2:$MA$3,2,0),MINA!$E$1:$R$37,37,0)*HLOOKUP(CN2-67,$D$2:$MA$6,5,0))</f>
        <v>1270</v>
      </c>
      <c r="CO8" s="64" t="n">
        <f aca="false">IF(68-CO2&gt;0,HLOOKUP(68-CO2,'MINERODUTO(-D3)'!$C$1:$BV$7,7,0),HLOOKUP(HLOOKUP(CO2-67,$D$2:$MA$3,2,0),MINA!$E$1:$R$37,37,0)*HLOOKUP(CO2-67,$D$2:$MA$6,5,0))</f>
        <v>1270</v>
      </c>
      <c r="CP8" s="64" t="n">
        <f aca="false">IF(68-CP2&gt;0,HLOOKUP(68-CP2,'MINERODUTO(-D3)'!$C$1:$BV$7,7,0),HLOOKUP(HLOOKUP(CP2-67,$D$2:$MA$3,2,0),MINA!$E$1:$R$37,37,0)*HLOOKUP(CP2-67,$D$2:$MA$6,5,0))</f>
        <v>1270</v>
      </c>
      <c r="CQ8" s="64" t="n">
        <f aca="false">IF(68-CQ2&gt;0,HLOOKUP(68-CQ2,'MINERODUTO(-D3)'!$C$1:$BV$7,7,0),HLOOKUP(HLOOKUP(CQ2-67,$D$2:$MA$3,2,0),MINA!$E$1:$R$37,37,0)*HLOOKUP(CQ2-67,$D$2:$MA$6,5,0))</f>
        <v>1270</v>
      </c>
      <c r="CR8" s="64" t="n">
        <f aca="false">IF(68-CR2&gt;0,HLOOKUP(68-CR2,'MINERODUTO(-D3)'!$C$1:$BV$7,7,0),HLOOKUP(HLOOKUP(CR2-67,$D$2:$MA$3,2,0),MINA!$E$1:$R$37,37,0)*HLOOKUP(CR2-67,$D$2:$MA$6,5,0))</f>
        <v>1270</v>
      </c>
      <c r="CS8" s="64" t="n">
        <f aca="false">IF(68-CS2&gt;0,HLOOKUP(68-CS2,'MINERODUTO(-D3)'!$C$1:$BV$7,7,0),HLOOKUP(HLOOKUP(CS2-67,$D$2:$MA$3,2,0),MINA!$E$1:$R$37,37,0)*HLOOKUP(CS2-67,$D$2:$MA$6,5,0))</f>
        <v>1270</v>
      </c>
      <c r="CT8" s="64" t="n">
        <f aca="false">IF(68-CT2&gt;0,HLOOKUP(68-CT2,'MINERODUTO(-D3)'!$C$1:$BV$7,7,0),HLOOKUP(HLOOKUP(CT2-67,$D$2:$MA$3,2,0),MINA!$E$1:$R$37,37,0)*HLOOKUP(CT2-67,$D$2:$MA$6,5,0))</f>
        <v>1270</v>
      </c>
      <c r="CU8" s="64" t="n">
        <f aca="false">IF(68-CU2&gt;0,HLOOKUP(68-CU2,'MINERODUTO(-D3)'!$C$1:$BV$7,7,0),HLOOKUP(HLOOKUP(CU2-67,$D$2:$MA$3,2,0),MINA!$E$1:$R$37,37,0)*HLOOKUP(CU2-67,$D$2:$MA$6,5,0))</f>
        <v>1270</v>
      </c>
      <c r="CV8" s="64" t="n">
        <f aca="false">IF(68-CV2&gt;0,HLOOKUP(68-CV2,'MINERODUTO(-D3)'!$C$1:$BV$7,7,0),HLOOKUP(HLOOKUP(CV2-67,$D$2:$MA$3,2,0),MINA!$E$1:$R$37,37,0)*HLOOKUP(CV2-67,$D$2:$MA$6,5,0))</f>
        <v>1270</v>
      </c>
      <c r="CW8" s="64" t="n">
        <f aca="false">IF(68-CW2&gt;0,HLOOKUP(68-CW2,'MINERODUTO(-D3)'!$C$1:$BV$7,7,0),HLOOKUP(HLOOKUP(CW2-67,$D$2:$MA$3,2,0),MINA!$E$1:$R$37,37,0)*HLOOKUP(CW2-67,$D$2:$MA$6,5,0))</f>
        <v>1270</v>
      </c>
      <c r="CX8" s="64" t="n">
        <f aca="false">IF(68-CX2&gt;0,HLOOKUP(68-CX2,'MINERODUTO(-D3)'!$C$1:$BV$7,7,0),HLOOKUP(HLOOKUP(CX2-67,$D$2:$MA$3,2,0),MINA!$E$1:$R$37,37,0)*HLOOKUP(CX2-67,$D$2:$MA$6,5,0))</f>
        <v>1270</v>
      </c>
      <c r="CY8" s="64" t="n">
        <f aca="false">IF(68-CY2&gt;0,HLOOKUP(68-CY2,'MINERODUTO(-D3)'!$C$1:$BV$7,7,0),HLOOKUP(HLOOKUP(CY2-67,$D$2:$MA$3,2,0),MINA!$E$1:$R$37,37,0)*HLOOKUP(CY2-67,$D$2:$MA$6,5,0))</f>
        <v>0</v>
      </c>
      <c r="CZ8" s="64" t="n">
        <f aca="false">IF(68-CZ2&gt;0,HLOOKUP(68-CZ2,'MINERODUTO(-D3)'!$C$1:$BV$7,7,0),HLOOKUP(HLOOKUP(CZ2-67,$D$2:$MA$3,2,0),MINA!$E$1:$R$37,37,0)*HLOOKUP(CZ2-67,$D$2:$MA$6,5,0))</f>
        <v>0</v>
      </c>
      <c r="DA8" s="64" t="n">
        <f aca="false">IF(68-DA2&gt;0,HLOOKUP(68-DA2,'MINERODUTO(-D3)'!$C$1:$BV$7,7,0),HLOOKUP(HLOOKUP(DA2-67,$D$2:$MA$3,2,0),MINA!$E$1:$R$37,37,0)*HLOOKUP(DA2-67,$D$2:$MA$6,5,0))</f>
        <v>0</v>
      </c>
      <c r="DB8" s="64" t="n">
        <f aca="false">IF(68-DB2&gt;0,HLOOKUP(68-DB2,'MINERODUTO(-D3)'!$C$1:$BV$7,7,0),HLOOKUP(HLOOKUP(DB2-67,$D$2:$MA$3,2,0),MINA!$E$1:$R$37,37,0)*HLOOKUP(DB2-67,$D$2:$MA$6,5,0))</f>
        <v>0</v>
      </c>
      <c r="DC8" s="64" t="n">
        <f aca="false">IF(68-DC2&gt;0,HLOOKUP(68-DC2,'MINERODUTO(-D3)'!$C$1:$BV$7,7,0),HLOOKUP(HLOOKUP(DC2-67,$D$2:$MA$3,2,0),MINA!$E$1:$R$37,37,0)*HLOOKUP(DC2-67,$D$2:$MA$6,5,0))</f>
        <v>0</v>
      </c>
      <c r="DD8" s="64" t="n">
        <f aca="false">IF(68-DD2&gt;0,HLOOKUP(68-DD2,'MINERODUTO(-D3)'!$C$1:$BV$7,7,0),HLOOKUP(HLOOKUP(DD2-67,$D$2:$MA$3,2,0),MINA!$E$1:$R$37,37,0)*HLOOKUP(DD2-67,$D$2:$MA$6,5,0))</f>
        <v>0</v>
      </c>
      <c r="DE8" s="64" t="n">
        <f aca="false">IF(68-DE2&gt;0,HLOOKUP(68-DE2,'MINERODUTO(-D3)'!$C$1:$BV$7,7,0),HLOOKUP(HLOOKUP(DE2-67,$D$2:$MA$3,2,0),MINA!$E$1:$R$37,37,0)*HLOOKUP(DE2-67,$D$2:$MA$6,5,0))</f>
        <v>1270</v>
      </c>
      <c r="DF8" s="64" t="n">
        <f aca="false">IF(68-DF2&gt;0,HLOOKUP(68-DF2,'MINERODUTO(-D3)'!$C$1:$BV$7,7,0),HLOOKUP(HLOOKUP(DF2-67,$D$2:$MA$3,2,0),MINA!$E$1:$R$37,37,0)*HLOOKUP(DF2-67,$D$2:$MA$6,5,0))</f>
        <v>1270</v>
      </c>
      <c r="DG8" s="64" t="n">
        <f aca="false">IF(68-DG2&gt;0,HLOOKUP(68-DG2,'MINERODUTO(-D3)'!$C$1:$BV$7,7,0),HLOOKUP(HLOOKUP(DG2-67,$D$2:$MA$3,2,0),MINA!$E$1:$R$37,37,0)*HLOOKUP(DG2-67,$D$2:$MA$6,5,0))</f>
        <v>1270</v>
      </c>
      <c r="DH8" s="64" t="n">
        <f aca="false">IF(68-DH2&gt;0,HLOOKUP(68-DH2,'MINERODUTO(-D3)'!$C$1:$BV$7,7,0),HLOOKUP(HLOOKUP(DH2-67,$D$2:$MA$3,2,0),MINA!$E$1:$R$37,37,0)*HLOOKUP(DH2-67,$D$2:$MA$6,5,0))</f>
        <v>1270</v>
      </c>
      <c r="DI8" s="64" t="n">
        <f aca="false">IF(68-DI2&gt;0,HLOOKUP(68-DI2,'MINERODUTO(-D3)'!$C$1:$BV$7,7,0),HLOOKUP(HLOOKUP(DI2-67,$D$2:$MA$3,2,0),MINA!$E$1:$R$37,37,0)*HLOOKUP(DI2-67,$D$2:$MA$6,5,0))</f>
        <v>1270</v>
      </c>
      <c r="DJ8" s="64" t="n">
        <f aca="false">IF(68-DJ2&gt;0,HLOOKUP(68-DJ2,'MINERODUTO(-D3)'!$C$1:$BV$7,7,0),HLOOKUP(HLOOKUP(DJ2-67,$D$2:$MA$3,2,0),MINA!$E$1:$R$37,37,0)*HLOOKUP(DJ2-67,$D$2:$MA$6,5,0))</f>
        <v>1270</v>
      </c>
      <c r="DK8" s="64" t="n">
        <f aca="false">IF(68-DK2&gt;0,HLOOKUP(68-DK2,'MINERODUTO(-D3)'!$C$1:$BV$7,7,0),HLOOKUP(HLOOKUP(DK2-67,$D$2:$MA$3,2,0),MINA!$E$1:$R$37,37,0)*HLOOKUP(DK2-67,$D$2:$MA$6,5,0))</f>
        <v>1270</v>
      </c>
      <c r="DL8" s="64" t="n">
        <f aca="false">IF(68-DL2&gt;0,HLOOKUP(68-DL2,'MINERODUTO(-D3)'!$C$1:$BV$7,7,0),HLOOKUP(HLOOKUP(DL2-67,$D$2:$MA$3,2,0),MINA!$E$1:$R$37,37,0)*HLOOKUP(DL2-67,$D$2:$MA$6,5,0))</f>
        <v>1270</v>
      </c>
      <c r="DM8" s="64" t="n">
        <f aca="false">IF(68-DM2&gt;0,HLOOKUP(68-DM2,'MINERODUTO(-D3)'!$C$1:$BV$7,7,0),HLOOKUP(HLOOKUP(DM2-67,$D$2:$MA$3,2,0),MINA!$E$1:$R$37,37,0)*HLOOKUP(DM2-67,$D$2:$MA$6,5,0))</f>
        <v>1270</v>
      </c>
      <c r="DN8" s="64" t="n">
        <f aca="false">IF(68-DN2&gt;0,HLOOKUP(68-DN2,'MINERODUTO(-D3)'!$C$1:$BV$7,7,0),HLOOKUP(HLOOKUP(DN2-67,$D$2:$MA$3,2,0),MINA!$E$1:$R$37,37,0)*HLOOKUP(DN2-67,$D$2:$MA$6,5,0))</f>
        <v>1270</v>
      </c>
      <c r="DO8" s="64" t="n">
        <f aca="false">IF(68-DO2&gt;0,HLOOKUP(68-DO2,'MINERODUTO(-D3)'!$C$1:$BV$7,7,0),HLOOKUP(HLOOKUP(DO2-67,$D$2:$MA$3,2,0),MINA!$E$1:$R$37,37,0)*HLOOKUP(DO2-67,$D$2:$MA$6,5,0))</f>
        <v>1270</v>
      </c>
      <c r="DP8" s="64" t="n">
        <f aca="false">IF(68-DP2&gt;0,HLOOKUP(68-DP2,'MINERODUTO(-D3)'!$C$1:$BV$7,7,0),HLOOKUP(HLOOKUP(DP2-67,$D$2:$MA$3,2,0),MINA!$E$1:$R$37,37,0)*HLOOKUP(DP2-67,$D$2:$MA$6,5,0))</f>
        <v>1270</v>
      </c>
      <c r="DQ8" s="64" t="n">
        <f aca="false">IF(68-DQ2&gt;0,HLOOKUP(68-DQ2,'MINERODUTO(-D3)'!$C$1:$BV$7,7,0),HLOOKUP(HLOOKUP(DQ2-67,$D$2:$MA$3,2,0),MINA!$E$1:$R$37,37,0)*HLOOKUP(DQ2-67,$D$2:$MA$6,5,0))</f>
        <v>1270</v>
      </c>
      <c r="DR8" s="64" t="n">
        <f aca="false">IF(68-DR2&gt;0,HLOOKUP(68-DR2,'MINERODUTO(-D3)'!$C$1:$BV$7,7,0),HLOOKUP(HLOOKUP(DR2-67,$D$2:$MA$3,2,0),MINA!$E$1:$R$37,37,0)*HLOOKUP(DR2-67,$D$2:$MA$6,5,0))</f>
        <v>0</v>
      </c>
      <c r="DS8" s="64" t="n">
        <f aca="false">IF(68-DS2&gt;0,HLOOKUP(68-DS2,'MINERODUTO(-D3)'!$C$1:$BV$7,7,0),HLOOKUP(HLOOKUP(DS2-67,$D$2:$MA$3,2,0),MINA!$E$1:$R$37,37,0)*HLOOKUP(DS2-67,$D$2:$MA$6,5,0))</f>
        <v>0</v>
      </c>
      <c r="DT8" s="64" t="n">
        <f aca="false">IF(68-DT2&gt;0,HLOOKUP(68-DT2,'MINERODUTO(-D3)'!$C$1:$BV$7,7,0),HLOOKUP(HLOOKUP(DT2-67,$D$2:$MA$3,2,0),MINA!$E$1:$R$37,37,0)*HLOOKUP(DT2-67,$D$2:$MA$6,5,0))</f>
        <v>0</v>
      </c>
      <c r="DU8" s="64" t="n">
        <f aca="false">IF(68-DU2&gt;0,HLOOKUP(68-DU2,'MINERODUTO(-D3)'!$C$1:$BV$7,7,0),HLOOKUP(HLOOKUP(DU2-67,$D$2:$MA$3,2,0),MINA!$E$1:$R$37,37,0)*HLOOKUP(DU2-67,$D$2:$MA$6,5,0))</f>
        <v>0</v>
      </c>
      <c r="DV8" s="64" t="n">
        <f aca="false">IF(68-DV2&gt;0,HLOOKUP(68-DV2,'MINERODUTO(-D3)'!$C$1:$BV$7,7,0),HLOOKUP(HLOOKUP(DV2-67,$D$2:$MA$3,2,0),MINA!$E$1:$R$37,37,0)*HLOOKUP(DV2-67,$D$2:$MA$6,5,0))</f>
        <v>0</v>
      </c>
      <c r="DW8" s="64" t="n">
        <f aca="false">IF(68-DW2&gt;0,HLOOKUP(68-DW2,'MINERODUTO(-D3)'!$C$1:$BV$7,7,0),HLOOKUP(HLOOKUP(DW2-67,$D$2:$MA$3,2,0),MINA!$E$1:$R$37,37,0)*HLOOKUP(DW2-67,$D$2:$MA$6,5,0))</f>
        <v>0</v>
      </c>
      <c r="DX8" s="64" t="n">
        <f aca="false">IF(68-DX2&gt;0,HLOOKUP(68-DX2,'MINERODUTO(-D3)'!$C$1:$BV$7,7,0),HLOOKUP(HLOOKUP(DX2-67,$D$2:$MA$3,2,0),MINA!$E$1:$R$37,37,0)*HLOOKUP(DX2-67,$D$2:$MA$6,5,0))</f>
        <v>1270</v>
      </c>
      <c r="DY8" s="64" t="n">
        <f aca="false">IF(68-DY2&gt;0,HLOOKUP(68-DY2,'MINERODUTO(-D3)'!$C$1:$BV$7,7,0),HLOOKUP(HLOOKUP(DY2-67,$D$2:$MA$3,2,0),MINA!$E$1:$R$37,37,0)*HLOOKUP(DY2-67,$D$2:$MA$6,5,0))</f>
        <v>1270</v>
      </c>
      <c r="DZ8" s="64" t="n">
        <f aca="false">IF(68-DZ2&gt;0,HLOOKUP(68-DZ2,'MINERODUTO(-D3)'!$C$1:$BV$7,7,0),HLOOKUP(HLOOKUP(DZ2-67,$D$2:$MA$3,2,0),MINA!$E$1:$R$37,37,0)*HLOOKUP(DZ2-67,$D$2:$MA$6,5,0))</f>
        <v>1270</v>
      </c>
      <c r="EA8" s="64" t="n">
        <f aca="false">IF(68-EA2&gt;0,HLOOKUP(68-EA2,'MINERODUTO(-D3)'!$C$1:$BV$7,7,0),HLOOKUP(HLOOKUP(EA2-67,$D$2:$MA$3,2,0),MINA!$E$1:$R$37,37,0)*HLOOKUP(EA2-67,$D$2:$MA$6,5,0))</f>
        <v>1270</v>
      </c>
      <c r="EB8" s="64" t="n">
        <f aca="false">IF(68-EB2&gt;0,HLOOKUP(68-EB2,'MINERODUTO(-D3)'!$C$1:$BV$7,7,0),HLOOKUP(HLOOKUP(EB2-67,$D$2:$MA$3,2,0),MINA!$E$1:$R$37,37,0)*HLOOKUP(EB2-67,$D$2:$MA$6,5,0))</f>
        <v>1270</v>
      </c>
      <c r="EC8" s="64" t="n">
        <f aca="false">IF(68-EC2&gt;0,HLOOKUP(68-EC2,'MINERODUTO(-D3)'!$C$1:$BV$7,7,0),HLOOKUP(HLOOKUP(EC2-67,$D$2:$MA$3,2,0),MINA!$E$1:$R$37,37,0)*HLOOKUP(EC2-67,$D$2:$MA$6,5,0))</f>
        <v>1270</v>
      </c>
      <c r="ED8" s="64" t="n">
        <f aca="false">IF(68-ED2&gt;0,HLOOKUP(68-ED2,'MINERODUTO(-D3)'!$C$1:$BV$7,7,0),HLOOKUP(HLOOKUP(ED2-67,$D$2:$MA$3,2,0),MINA!$E$1:$R$37,37,0)*HLOOKUP(ED2-67,$D$2:$MA$6,5,0))</f>
        <v>1270</v>
      </c>
      <c r="EE8" s="64" t="n">
        <f aca="false">IF(68-EE2&gt;0,HLOOKUP(68-EE2,'MINERODUTO(-D3)'!$C$1:$BV$7,7,0),HLOOKUP(HLOOKUP(EE2-67,$D$2:$MA$3,2,0),MINA!$E$1:$R$37,37,0)*HLOOKUP(EE2-67,$D$2:$MA$6,5,0))</f>
        <v>1270</v>
      </c>
      <c r="EF8" s="64" t="n">
        <f aca="false">IF(68-EF2&gt;0,HLOOKUP(68-EF2,'MINERODUTO(-D3)'!$C$1:$BV$7,7,0),HLOOKUP(HLOOKUP(EF2-67,$D$2:$MA$3,2,0),MINA!$E$1:$R$37,37,0)*HLOOKUP(EF2-67,$D$2:$MA$6,5,0))</f>
        <v>1270</v>
      </c>
      <c r="EG8" s="64" t="n">
        <f aca="false">IF(68-EG2&gt;0,HLOOKUP(68-EG2,'MINERODUTO(-D3)'!$C$1:$BV$7,7,0),HLOOKUP(HLOOKUP(EG2-67,$D$2:$MA$3,2,0),MINA!$E$1:$R$37,37,0)*HLOOKUP(EG2-67,$D$2:$MA$6,5,0))</f>
        <v>1270</v>
      </c>
      <c r="EH8" s="64" t="n">
        <f aca="false">IF(68-EH2&gt;0,HLOOKUP(68-EH2,'MINERODUTO(-D3)'!$C$1:$BV$7,7,0),HLOOKUP(HLOOKUP(EH2-67,$D$2:$MA$3,2,0),MINA!$E$1:$R$37,37,0)*HLOOKUP(EH2-67,$D$2:$MA$6,5,0))</f>
        <v>1270</v>
      </c>
      <c r="EI8" s="64" t="n">
        <f aca="false">IF(68-EI2&gt;0,HLOOKUP(68-EI2,'MINERODUTO(-D3)'!$C$1:$BV$7,7,0),HLOOKUP(HLOOKUP(EI2-67,$D$2:$MA$3,2,0),MINA!$E$1:$R$37,37,0)*HLOOKUP(EI2-67,$D$2:$MA$6,5,0))</f>
        <v>1270</v>
      </c>
      <c r="EJ8" s="64" t="n">
        <f aca="false">IF(68-EJ2&gt;0,HLOOKUP(68-EJ2,'MINERODUTO(-D3)'!$C$1:$BV$7,7,0),HLOOKUP(HLOOKUP(EJ2-67,$D$2:$MA$3,2,0),MINA!$E$1:$R$37,37,0)*HLOOKUP(EJ2-67,$D$2:$MA$6,5,0))</f>
        <v>1270</v>
      </c>
      <c r="EK8" s="64" t="n">
        <f aca="false">IF(68-EK2&gt;0,HLOOKUP(68-EK2,'MINERODUTO(-D3)'!$C$1:$BV$7,7,0),HLOOKUP(HLOOKUP(EK2-67,$D$2:$MA$3,2,0),MINA!$E$1:$R$37,37,0)*HLOOKUP(EK2-67,$D$2:$MA$6,5,0))</f>
        <v>0</v>
      </c>
      <c r="EL8" s="64" t="n">
        <f aca="false">IF(68-EL2&gt;0,HLOOKUP(68-EL2,'MINERODUTO(-D3)'!$C$1:$BV$7,7,0),HLOOKUP(HLOOKUP(EL2-67,$D$2:$MA$3,2,0),MINA!$E$1:$R$37,37,0)*HLOOKUP(EL2-67,$D$2:$MA$6,5,0))</f>
        <v>0</v>
      </c>
      <c r="EM8" s="64" t="n">
        <f aca="false">IF(68-EM2&gt;0,HLOOKUP(68-EM2,'MINERODUTO(-D3)'!$C$1:$BV$7,7,0),HLOOKUP(HLOOKUP(EM2-67,$D$2:$MA$3,2,0),MINA!$E$1:$R$37,37,0)*HLOOKUP(EM2-67,$D$2:$MA$6,5,0))</f>
        <v>0</v>
      </c>
      <c r="EN8" s="64" t="n">
        <f aca="false">IF(68-EN2&gt;0,HLOOKUP(68-EN2,'MINERODUTO(-D3)'!$C$1:$BV$7,7,0),HLOOKUP(HLOOKUP(EN2-67,$D$2:$MA$3,2,0),MINA!$E$1:$R$37,37,0)*HLOOKUP(EN2-67,$D$2:$MA$6,5,0))</f>
        <v>0</v>
      </c>
      <c r="EO8" s="64" t="n">
        <f aca="false">IF(68-EO2&gt;0,HLOOKUP(68-EO2,'MINERODUTO(-D3)'!$C$1:$BV$7,7,0),HLOOKUP(HLOOKUP(EO2-67,$D$2:$MA$3,2,0),MINA!$E$1:$R$37,37,0)*HLOOKUP(EO2-67,$D$2:$MA$6,5,0))</f>
        <v>0</v>
      </c>
      <c r="EP8" s="64" t="n">
        <f aca="false">IF(68-EP2&gt;0,HLOOKUP(68-EP2,'MINERODUTO(-D3)'!$C$1:$BV$7,7,0),HLOOKUP(HLOOKUP(EP2-67,$D$2:$MA$3,2,0),MINA!$E$1:$R$37,37,0)*HLOOKUP(EP2-67,$D$2:$MA$6,5,0))</f>
        <v>0</v>
      </c>
      <c r="EQ8" s="64" t="n">
        <f aca="false">IF(68-EQ2&gt;0,HLOOKUP(68-EQ2,'MINERODUTO(-D3)'!$C$1:$BV$7,7,0),HLOOKUP(HLOOKUP(EQ2-67,$D$2:$MA$3,2,0),MINA!$E$1:$R$37,37,0)*HLOOKUP(EQ2-67,$D$2:$MA$6,5,0))</f>
        <v>1270</v>
      </c>
      <c r="ER8" s="64" t="n">
        <f aca="false">IF(68-ER2&gt;0,HLOOKUP(68-ER2,'MINERODUTO(-D3)'!$C$1:$BV$7,7,0),HLOOKUP(HLOOKUP(ER2-67,$D$2:$MA$3,2,0),MINA!$E$1:$R$37,37,0)*HLOOKUP(ER2-67,$D$2:$MA$6,5,0))</f>
        <v>1270</v>
      </c>
      <c r="ES8" s="64" t="n">
        <f aca="false">IF(68-ES2&gt;0,HLOOKUP(68-ES2,'MINERODUTO(-D3)'!$C$1:$BV$7,7,0),HLOOKUP(HLOOKUP(ES2-67,$D$2:$MA$3,2,0),MINA!$E$1:$R$37,37,0)*HLOOKUP(ES2-67,$D$2:$MA$6,5,0))</f>
        <v>1270</v>
      </c>
      <c r="ET8" s="64" t="n">
        <f aca="false">IF(68-ET2&gt;0,HLOOKUP(68-ET2,'MINERODUTO(-D3)'!$C$1:$BV$7,7,0),HLOOKUP(HLOOKUP(ET2-67,$D$2:$MA$3,2,0),MINA!$E$1:$R$37,37,0)*HLOOKUP(ET2-67,$D$2:$MA$6,5,0))</f>
        <v>1270</v>
      </c>
      <c r="EU8" s="64" t="n">
        <f aca="false">IF(68-EU2&gt;0,HLOOKUP(68-EU2,'MINERODUTO(-D3)'!$C$1:$BV$7,7,0),HLOOKUP(HLOOKUP(EU2-67,$D$2:$MA$3,2,0),MINA!$E$1:$R$37,37,0)*HLOOKUP(EU2-67,$D$2:$MA$6,5,0))</f>
        <v>1270</v>
      </c>
      <c r="EV8" s="64" t="n">
        <f aca="false">IF(68-EV2&gt;0,HLOOKUP(68-EV2,'MINERODUTO(-D3)'!$C$1:$BV$7,7,0),HLOOKUP(HLOOKUP(EV2-67,$D$2:$MA$3,2,0),MINA!$E$1:$R$37,37,0)*HLOOKUP(EV2-67,$D$2:$MA$6,5,0))</f>
        <v>1270</v>
      </c>
      <c r="EW8" s="64" t="n">
        <f aca="false">IF(68-EW2&gt;0,HLOOKUP(68-EW2,'MINERODUTO(-D3)'!$C$1:$BV$7,7,0),HLOOKUP(HLOOKUP(EW2-67,$D$2:$MA$3,2,0),MINA!$E$1:$R$37,37,0)*HLOOKUP(EW2-67,$D$2:$MA$6,5,0))</f>
        <v>1270</v>
      </c>
      <c r="EX8" s="64" t="n">
        <f aca="false">IF(68-EX2&gt;0,HLOOKUP(68-EX2,'MINERODUTO(-D3)'!$C$1:$BV$7,7,0),HLOOKUP(HLOOKUP(EX2-67,$D$2:$MA$3,2,0),MINA!$E$1:$R$37,37,0)*HLOOKUP(EX2-67,$D$2:$MA$6,5,0))</f>
        <v>1270</v>
      </c>
      <c r="EY8" s="64" t="n">
        <f aca="false">IF(68-EY2&gt;0,HLOOKUP(68-EY2,'MINERODUTO(-D3)'!$C$1:$BV$7,7,0),HLOOKUP(HLOOKUP(EY2-67,$D$2:$MA$3,2,0),MINA!$E$1:$R$37,37,0)*HLOOKUP(EY2-67,$D$2:$MA$6,5,0))</f>
        <v>1270</v>
      </c>
      <c r="EZ8" s="64" t="n">
        <f aca="false">IF(68-EZ2&gt;0,HLOOKUP(68-EZ2,'MINERODUTO(-D3)'!$C$1:$BV$7,7,0),HLOOKUP(HLOOKUP(EZ2-67,$D$2:$MA$3,2,0),MINA!$E$1:$R$37,37,0)*HLOOKUP(EZ2-67,$D$2:$MA$6,5,0))</f>
        <v>1270</v>
      </c>
      <c r="FA8" s="64" t="n">
        <f aca="false">IF(68-FA2&gt;0,HLOOKUP(68-FA2,'MINERODUTO(-D3)'!$C$1:$BV$7,7,0),HLOOKUP(HLOOKUP(FA2-67,$D$2:$MA$3,2,0),MINA!$E$1:$R$37,37,0)*HLOOKUP(FA2-67,$D$2:$MA$6,5,0))</f>
        <v>1270</v>
      </c>
      <c r="FB8" s="64" t="n">
        <f aca="false">IF(68-FB2&gt;0,HLOOKUP(68-FB2,'MINERODUTO(-D3)'!$C$1:$BV$7,7,0),HLOOKUP(HLOOKUP(FB2-67,$D$2:$MA$3,2,0),MINA!$E$1:$R$37,37,0)*HLOOKUP(FB2-67,$D$2:$MA$6,5,0))</f>
        <v>1270</v>
      </c>
      <c r="FC8" s="64" t="n">
        <f aca="false">IF(68-FC2&gt;0,HLOOKUP(68-FC2,'MINERODUTO(-D3)'!$C$1:$BV$7,7,0),HLOOKUP(HLOOKUP(FC2-67,$D$2:$MA$3,2,0),MINA!$E$1:$R$37,37,0)*HLOOKUP(FC2-67,$D$2:$MA$6,5,0))</f>
        <v>1270</v>
      </c>
      <c r="FD8" s="64" t="n">
        <f aca="false">IF(68-FD2&gt;0,HLOOKUP(68-FD2,'MINERODUTO(-D3)'!$C$1:$BV$7,7,0),HLOOKUP(HLOOKUP(FD2-67,$D$2:$MA$3,2,0),MINA!$E$1:$R$37,37,0)*HLOOKUP(FD2-67,$D$2:$MA$6,5,0))</f>
        <v>0</v>
      </c>
      <c r="FE8" s="64" t="n">
        <f aca="false">IF(68-FE2&gt;0,HLOOKUP(68-FE2,'MINERODUTO(-D3)'!$C$1:$BV$7,7,0),HLOOKUP(HLOOKUP(FE2-67,$D$2:$MA$3,2,0),MINA!$E$1:$R$37,37,0)*HLOOKUP(FE2-67,$D$2:$MA$6,5,0))</f>
        <v>0</v>
      </c>
      <c r="FF8" s="64" t="n">
        <f aca="false">IF(68-FF2&gt;0,HLOOKUP(68-FF2,'MINERODUTO(-D3)'!$C$1:$BV$7,7,0),HLOOKUP(HLOOKUP(FF2-67,$D$2:$MA$3,2,0),MINA!$E$1:$R$37,37,0)*HLOOKUP(FF2-67,$D$2:$MA$6,5,0))</f>
        <v>0</v>
      </c>
      <c r="FG8" s="64" t="n">
        <f aca="false">IF(68-FG2&gt;0,HLOOKUP(68-FG2,'MINERODUTO(-D3)'!$C$1:$BV$7,7,0),HLOOKUP(HLOOKUP(FG2-67,$D$2:$MA$3,2,0),MINA!$E$1:$R$37,37,0)*HLOOKUP(FG2-67,$D$2:$MA$6,5,0))</f>
        <v>0</v>
      </c>
      <c r="FH8" s="64" t="n">
        <f aca="false">IF(68-FH2&gt;0,HLOOKUP(68-FH2,'MINERODUTO(-D3)'!$C$1:$BV$7,7,0),HLOOKUP(HLOOKUP(FH2-67,$D$2:$MA$3,2,0),MINA!$E$1:$R$37,37,0)*HLOOKUP(FH2-67,$D$2:$MA$6,5,0))</f>
        <v>0</v>
      </c>
      <c r="FI8" s="64" t="n">
        <f aca="false">IF(68-FI2&gt;0,HLOOKUP(68-FI2,'MINERODUTO(-D3)'!$C$1:$BV$7,7,0),HLOOKUP(HLOOKUP(FI2-67,$D$2:$MA$3,2,0),MINA!$E$1:$R$37,37,0)*HLOOKUP(FI2-67,$D$2:$MA$6,5,0))</f>
        <v>0</v>
      </c>
      <c r="FJ8" s="64" t="n">
        <f aca="false">IF(68-FJ2&gt;0,HLOOKUP(68-FJ2,'MINERODUTO(-D3)'!$C$1:$BV$7,7,0),HLOOKUP(HLOOKUP(FJ2-67,$D$2:$MA$3,2,0),MINA!$E$1:$R$37,37,0)*HLOOKUP(FJ2-67,$D$2:$MA$6,5,0))</f>
        <v>0</v>
      </c>
      <c r="FK8" s="64" t="n">
        <f aca="false">IF(68-FK2&gt;0,HLOOKUP(68-FK2,'MINERODUTO(-D3)'!$C$1:$BV$7,7,0),HLOOKUP(HLOOKUP(FK2-67,$D$2:$MA$3,2,0),MINA!$E$1:$R$37,37,0)*HLOOKUP(FK2-67,$D$2:$MA$6,5,0))</f>
        <v>1270</v>
      </c>
      <c r="FL8" s="64" t="n">
        <f aca="false">IF(68-FL2&gt;0,HLOOKUP(68-FL2,'MINERODUTO(-D3)'!$C$1:$BV$7,7,0),HLOOKUP(HLOOKUP(FL2-67,$D$2:$MA$3,2,0),MINA!$E$1:$R$37,37,0)*HLOOKUP(FL2-67,$D$2:$MA$6,5,0))</f>
        <v>1270</v>
      </c>
      <c r="FM8" s="64" t="n">
        <f aca="false">IF(68-FM2&gt;0,HLOOKUP(68-FM2,'MINERODUTO(-D3)'!$C$1:$BV$7,7,0),HLOOKUP(HLOOKUP(FM2-67,$D$2:$MA$3,2,0),MINA!$E$1:$R$37,37,0)*HLOOKUP(FM2-67,$D$2:$MA$6,5,0))</f>
        <v>1270</v>
      </c>
      <c r="FN8" s="64" t="n">
        <f aca="false">IF(68-FN2&gt;0,HLOOKUP(68-FN2,'MINERODUTO(-D3)'!$C$1:$BV$7,7,0),HLOOKUP(HLOOKUP(FN2-67,$D$2:$MA$3,2,0),MINA!$E$1:$R$37,37,0)*HLOOKUP(FN2-67,$D$2:$MA$6,5,0))</f>
        <v>1270</v>
      </c>
      <c r="FO8" s="64" t="n">
        <f aca="false">IF(68-FO2&gt;0,HLOOKUP(68-FO2,'MINERODUTO(-D3)'!$C$1:$BV$7,7,0),HLOOKUP(HLOOKUP(FO2-67,$D$2:$MA$3,2,0),MINA!$E$1:$R$37,37,0)*HLOOKUP(FO2-67,$D$2:$MA$6,5,0))</f>
        <v>1270</v>
      </c>
      <c r="FP8" s="64" t="n">
        <f aca="false">IF(68-FP2&gt;0,HLOOKUP(68-FP2,'MINERODUTO(-D3)'!$C$1:$BV$7,7,0),HLOOKUP(HLOOKUP(FP2-67,$D$2:$MA$3,2,0),MINA!$E$1:$R$37,37,0)*HLOOKUP(FP2-67,$D$2:$MA$6,5,0))</f>
        <v>1270</v>
      </c>
      <c r="FQ8" s="64" t="n">
        <f aca="false">IF(68-FQ2&gt;0,HLOOKUP(68-FQ2,'MINERODUTO(-D3)'!$C$1:$BV$7,7,0),HLOOKUP(HLOOKUP(FQ2-67,$D$2:$MA$3,2,0),MINA!$E$1:$R$37,37,0)*HLOOKUP(FQ2-67,$D$2:$MA$6,5,0))</f>
        <v>1270</v>
      </c>
      <c r="FR8" s="64" t="n">
        <f aca="false">IF(68-FR2&gt;0,HLOOKUP(68-FR2,'MINERODUTO(-D3)'!$C$1:$BV$7,7,0),HLOOKUP(HLOOKUP(FR2-67,$D$2:$MA$3,2,0),MINA!$E$1:$R$37,37,0)*HLOOKUP(FR2-67,$D$2:$MA$6,5,0))</f>
        <v>1270</v>
      </c>
      <c r="FS8" s="64" t="n">
        <f aca="false">IF(68-FS2&gt;0,HLOOKUP(68-FS2,'MINERODUTO(-D3)'!$C$1:$BV$7,7,0),HLOOKUP(HLOOKUP(FS2-67,$D$2:$MA$3,2,0),MINA!$E$1:$R$37,37,0)*HLOOKUP(FS2-67,$D$2:$MA$6,5,0))</f>
        <v>1270</v>
      </c>
      <c r="FT8" s="64" t="n">
        <f aca="false">IF(68-FT2&gt;0,HLOOKUP(68-FT2,'MINERODUTO(-D3)'!$C$1:$BV$7,7,0),HLOOKUP(HLOOKUP(FT2-67,$D$2:$MA$3,2,0),MINA!$E$1:$R$37,37,0)*HLOOKUP(FT2-67,$D$2:$MA$6,5,0))</f>
        <v>1270</v>
      </c>
      <c r="FU8" s="64" t="n">
        <f aca="false">IF(68-FU2&gt;0,HLOOKUP(68-FU2,'MINERODUTO(-D3)'!$C$1:$BV$7,7,0),HLOOKUP(HLOOKUP(FU2-67,$D$2:$MA$3,2,0),MINA!$E$1:$R$37,37,0)*HLOOKUP(FU2-67,$D$2:$MA$6,5,0))</f>
        <v>1270</v>
      </c>
      <c r="FV8" s="64" t="n">
        <f aca="false">IF(68-FV2&gt;0,HLOOKUP(68-FV2,'MINERODUTO(-D3)'!$C$1:$BV$7,7,0),HLOOKUP(HLOOKUP(FV2-67,$D$2:$MA$3,2,0),MINA!$E$1:$R$37,37,0)*HLOOKUP(FV2-67,$D$2:$MA$6,5,0))</f>
        <v>1270</v>
      </c>
      <c r="FW8" s="64" t="n">
        <f aca="false">IF(68-FW2&gt;0,HLOOKUP(68-FW2,'MINERODUTO(-D3)'!$C$1:$BV$7,7,0),HLOOKUP(HLOOKUP(FW2-67,$D$2:$MA$3,2,0),MINA!$E$1:$R$37,37,0)*HLOOKUP(FW2-67,$D$2:$MA$6,5,0))</f>
        <v>1270</v>
      </c>
      <c r="FX8" s="64" t="n">
        <f aca="false">IF(68-FX2&gt;0,HLOOKUP(68-FX2,'MINERODUTO(-D3)'!$C$1:$BV$7,7,0),HLOOKUP(HLOOKUP(FX2-67,$D$2:$MA$3,2,0),MINA!$E$1:$R$37,37,0)*HLOOKUP(FX2-67,$D$2:$MA$6,5,0))</f>
        <v>0</v>
      </c>
      <c r="FY8" s="64" t="n">
        <f aca="false">IF(68-FY2&gt;0,HLOOKUP(68-FY2,'MINERODUTO(-D3)'!$C$1:$BV$7,7,0),HLOOKUP(HLOOKUP(FY2-67,$D$2:$MA$3,2,0),MINA!$E$1:$R$37,37,0)*HLOOKUP(FY2-67,$D$2:$MA$6,5,0))</f>
        <v>0</v>
      </c>
      <c r="FZ8" s="64" t="n">
        <f aca="false">IF(68-FZ2&gt;0,HLOOKUP(68-FZ2,'MINERODUTO(-D3)'!$C$1:$BV$7,7,0),HLOOKUP(HLOOKUP(FZ2-67,$D$2:$MA$3,2,0),MINA!$E$1:$R$37,37,0)*HLOOKUP(FZ2-67,$D$2:$MA$6,5,0))</f>
        <v>0</v>
      </c>
      <c r="GA8" s="64" t="n">
        <f aca="false">IF(68-GA2&gt;0,HLOOKUP(68-GA2,'MINERODUTO(-D3)'!$C$1:$BV$7,7,0),HLOOKUP(HLOOKUP(GA2-67,$D$2:$MA$3,2,0),MINA!$E$1:$R$37,37,0)*HLOOKUP(GA2-67,$D$2:$MA$6,5,0))</f>
        <v>0</v>
      </c>
      <c r="GB8" s="64" t="n">
        <f aca="false">IF(68-GB2&gt;0,HLOOKUP(68-GB2,'MINERODUTO(-D3)'!$C$1:$BV$7,7,0),HLOOKUP(HLOOKUP(GB2-67,$D$2:$MA$3,2,0),MINA!$E$1:$R$37,37,0)*HLOOKUP(GB2-67,$D$2:$MA$6,5,0))</f>
        <v>0</v>
      </c>
      <c r="GC8" s="64" t="n">
        <f aca="false">IF(68-GC2&gt;0,HLOOKUP(68-GC2,'MINERODUTO(-D3)'!$C$1:$BV$7,7,0),HLOOKUP(HLOOKUP(GC2-67,$D$2:$MA$3,2,0),MINA!$E$1:$R$37,37,0)*HLOOKUP(GC2-67,$D$2:$MA$6,5,0))</f>
        <v>0</v>
      </c>
      <c r="GD8" s="64" t="n">
        <f aca="false">IF(68-GD2&gt;0,HLOOKUP(68-GD2,'MINERODUTO(-D3)'!$C$1:$BV$7,7,0),HLOOKUP(HLOOKUP(GD2-67,$D$2:$MA$3,2,0),MINA!$E$1:$R$37,37,0)*HLOOKUP(GD2-67,$D$2:$MA$6,5,0))</f>
        <v>1270</v>
      </c>
      <c r="GE8" s="64" t="n">
        <f aca="false">IF(68-GE2&gt;0,HLOOKUP(68-GE2,'MINERODUTO(-D3)'!$C$1:$BV$7,7,0),HLOOKUP(HLOOKUP(GE2-67,$D$2:$MA$3,2,0),MINA!$E$1:$R$37,37,0)*HLOOKUP(GE2-67,$D$2:$MA$6,5,0))</f>
        <v>1270</v>
      </c>
      <c r="GF8" s="64" t="n">
        <f aca="false">IF(68-GF2&gt;0,HLOOKUP(68-GF2,'MINERODUTO(-D3)'!$C$1:$BV$7,7,0),HLOOKUP(HLOOKUP(GF2-67,$D$2:$MA$3,2,0),MINA!$E$1:$R$37,37,0)*HLOOKUP(GF2-67,$D$2:$MA$6,5,0))</f>
        <v>1270</v>
      </c>
      <c r="GG8" s="64" t="n">
        <f aca="false">IF(68-GG2&gt;0,HLOOKUP(68-GG2,'MINERODUTO(-D3)'!$C$1:$BV$7,7,0),HLOOKUP(HLOOKUP(GG2-67,$D$2:$MA$3,2,0),MINA!$E$1:$R$37,37,0)*HLOOKUP(GG2-67,$D$2:$MA$6,5,0))</f>
        <v>1270</v>
      </c>
      <c r="GH8" s="64" t="n">
        <f aca="false">IF(68-GH2&gt;0,HLOOKUP(68-GH2,'MINERODUTO(-D3)'!$C$1:$BV$7,7,0),HLOOKUP(HLOOKUP(GH2-67,$D$2:$MA$3,2,0),MINA!$E$1:$R$37,37,0)*HLOOKUP(GH2-67,$D$2:$MA$6,5,0))</f>
        <v>1270</v>
      </c>
      <c r="GI8" s="64" t="n">
        <f aca="false">IF(68-GI2&gt;0,HLOOKUP(68-GI2,'MINERODUTO(-D3)'!$C$1:$BV$7,7,0),HLOOKUP(HLOOKUP(GI2-67,$D$2:$MA$3,2,0),MINA!$E$1:$R$37,37,0)*HLOOKUP(GI2-67,$D$2:$MA$6,5,0))</f>
        <v>1270</v>
      </c>
      <c r="GJ8" s="64" t="n">
        <f aca="false">IF(68-GJ2&gt;0,HLOOKUP(68-GJ2,'MINERODUTO(-D3)'!$C$1:$BV$7,7,0),HLOOKUP(HLOOKUP(GJ2-67,$D$2:$MA$3,2,0),MINA!$E$1:$R$37,37,0)*HLOOKUP(GJ2-67,$D$2:$MA$6,5,0))</f>
        <v>1270</v>
      </c>
      <c r="GK8" s="64" t="n">
        <f aca="false">IF(68-GK2&gt;0,HLOOKUP(68-GK2,'MINERODUTO(-D3)'!$C$1:$BV$7,7,0),HLOOKUP(HLOOKUP(GK2-67,$D$2:$MA$3,2,0),MINA!$E$1:$R$37,37,0)*HLOOKUP(GK2-67,$D$2:$MA$6,5,0))</f>
        <v>1270</v>
      </c>
      <c r="GL8" s="64" t="n">
        <f aca="false">IF(68-GL2&gt;0,HLOOKUP(68-GL2,'MINERODUTO(-D3)'!$C$1:$BV$7,7,0),HLOOKUP(HLOOKUP(GL2-67,$D$2:$MA$3,2,0),MINA!$E$1:$R$37,37,0)*HLOOKUP(GL2-67,$D$2:$MA$6,5,0))</f>
        <v>1270</v>
      </c>
      <c r="GM8" s="64" t="n">
        <f aca="false">IF(68-GM2&gt;0,HLOOKUP(68-GM2,'MINERODUTO(-D3)'!$C$1:$BV$7,7,0),HLOOKUP(HLOOKUP(GM2-67,$D$2:$MA$3,2,0),MINA!$E$1:$R$37,37,0)*HLOOKUP(GM2-67,$D$2:$MA$6,5,0))</f>
        <v>1270</v>
      </c>
      <c r="GN8" s="64" t="n">
        <f aca="false">IF(68-GN2&gt;0,HLOOKUP(68-GN2,'MINERODUTO(-D3)'!$C$1:$BV$7,7,0),HLOOKUP(HLOOKUP(GN2-67,$D$2:$MA$3,2,0),MINA!$E$1:$R$37,37,0)*HLOOKUP(GN2-67,$D$2:$MA$6,5,0))</f>
        <v>1270</v>
      </c>
      <c r="GO8" s="64" t="n">
        <f aca="false">IF(68-GO2&gt;0,HLOOKUP(68-GO2,'MINERODUTO(-D3)'!$C$1:$BV$7,7,0),HLOOKUP(HLOOKUP(GO2-67,$D$2:$MA$3,2,0),MINA!$E$1:$R$37,37,0)*HLOOKUP(GO2-67,$D$2:$MA$6,5,0))</f>
        <v>1270</v>
      </c>
      <c r="GP8" s="64" t="n">
        <f aca="false">IF(68-GP2&gt;0,HLOOKUP(68-GP2,'MINERODUTO(-D3)'!$C$1:$BV$7,7,0),HLOOKUP(HLOOKUP(GP2-67,$D$2:$MA$3,2,0),MINA!$E$1:$R$37,37,0)*HLOOKUP(GP2-67,$D$2:$MA$6,5,0))</f>
        <v>1270</v>
      </c>
      <c r="GQ8" s="64" t="n">
        <f aca="false">IF(68-GQ2&gt;0,HLOOKUP(68-GQ2,'MINERODUTO(-D3)'!$C$1:$BV$7,7,0),HLOOKUP(HLOOKUP(GQ2-67,$D$2:$MA$3,2,0),MINA!$E$1:$R$37,37,0)*HLOOKUP(GQ2-67,$D$2:$MA$6,5,0))</f>
        <v>0</v>
      </c>
      <c r="GR8" s="64" t="n">
        <f aca="false">IF(68-GR2&gt;0,HLOOKUP(68-GR2,'MINERODUTO(-D3)'!$C$1:$BV$7,7,0),HLOOKUP(HLOOKUP(GR2-67,$D$2:$MA$3,2,0),MINA!$E$1:$R$37,37,0)*HLOOKUP(GR2-67,$D$2:$MA$6,5,0))</f>
        <v>0</v>
      </c>
      <c r="GS8" s="64" t="n">
        <f aca="false">IF(68-GS2&gt;0,HLOOKUP(68-GS2,'MINERODUTO(-D3)'!$C$1:$BV$7,7,0),HLOOKUP(HLOOKUP(GS2-67,$D$2:$MA$3,2,0),MINA!$E$1:$R$37,37,0)*HLOOKUP(GS2-67,$D$2:$MA$6,5,0))</f>
        <v>0</v>
      </c>
      <c r="GT8" s="64" t="n">
        <f aca="false">IF(68-GT2&gt;0,HLOOKUP(68-GT2,'MINERODUTO(-D3)'!$C$1:$BV$7,7,0),HLOOKUP(HLOOKUP(GT2-67,$D$2:$MA$3,2,0),MINA!$E$1:$R$37,37,0)*HLOOKUP(GT2-67,$D$2:$MA$6,5,0))</f>
        <v>0</v>
      </c>
      <c r="GU8" s="64" t="n">
        <f aca="false">IF(68-GU2&gt;0,HLOOKUP(68-GU2,'MINERODUTO(-D3)'!$C$1:$BV$7,7,0),HLOOKUP(HLOOKUP(GU2-67,$D$2:$MA$3,2,0),MINA!$E$1:$R$37,37,0)*HLOOKUP(GU2-67,$D$2:$MA$6,5,0))</f>
        <v>0</v>
      </c>
      <c r="GV8" s="64" t="n">
        <f aca="false">IF(68-GV2&gt;0,HLOOKUP(68-GV2,'MINERODUTO(-D3)'!$C$1:$BV$7,7,0),HLOOKUP(HLOOKUP(GV2-67,$D$2:$MA$3,2,0),MINA!$E$1:$R$37,37,0)*HLOOKUP(GV2-67,$D$2:$MA$6,5,0))</f>
        <v>0</v>
      </c>
      <c r="GW8" s="64" t="n">
        <f aca="false">IF(68-GW2&gt;0,HLOOKUP(68-GW2,'MINERODUTO(-D3)'!$C$1:$BV$7,7,0),HLOOKUP(HLOOKUP(GW2-67,$D$2:$MA$3,2,0),MINA!$E$1:$R$37,37,0)*HLOOKUP(GW2-67,$D$2:$MA$6,5,0))</f>
        <v>1270</v>
      </c>
      <c r="GX8" s="64" t="n">
        <f aca="false">IF(68-GX2&gt;0,HLOOKUP(68-GX2,'MINERODUTO(-D3)'!$C$1:$BV$7,7,0),HLOOKUP(HLOOKUP(GX2-67,$D$2:$MA$3,2,0),MINA!$E$1:$R$37,37,0)*HLOOKUP(GX2-67,$D$2:$MA$6,5,0))</f>
        <v>1270</v>
      </c>
      <c r="GY8" s="64" t="n">
        <f aca="false">IF(68-GY2&gt;0,HLOOKUP(68-GY2,'MINERODUTO(-D3)'!$C$1:$BV$7,7,0),HLOOKUP(HLOOKUP(GY2-67,$D$2:$MA$3,2,0),MINA!$E$1:$R$37,37,0)*HLOOKUP(GY2-67,$D$2:$MA$6,5,0))</f>
        <v>1270</v>
      </c>
      <c r="GZ8" s="64" t="n">
        <f aca="false">IF(68-GZ2&gt;0,HLOOKUP(68-GZ2,'MINERODUTO(-D3)'!$C$1:$BV$7,7,0),HLOOKUP(HLOOKUP(GZ2-67,$D$2:$MA$3,2,0),MINA!$E$1:$R$37,37,0)*HLOOKUP(GZ2-67,$D$2:$MA$6,5,0))</f>
        <v>1270</v>
      </c>
      <c r="HA8" s="64" t="n">
        <f aca="false">IF(68-HA2&gt;0,HLOOKUP(68-HA2,'MINERODUTO(-D3)'!$C$1:$BV$7,7,0),HLOOKUP(HLOOKUP(HA2-67,$D$2:$MA$3,2,0),MINA!$E$1:$R$37,37,0)*HLOOKUP(HA2-67,$D$2:$MA$6,5,0))</f>
        <v>1270</v>
      </c>
      <c r="HB8" s="64" t="n">
        <f aca="false">IF(68-HB2&gt;0,HLOOKUP(68-HB2,'MINERODUTO(-D3)'!$C$1:$BV$7,7,0),HLOOKUP(HLOOKUP(HB2-67,$D$2:$MA$3,2,0),MINA!$E$1:$R$37,37,0)*HLOOKUP(HB2-67,$D$2:$MA$6,5,0))</f>
        <v>1270</v>
      </c>
      <c r="HC8" s="64" t="n">
        <f aca="false">IF(68-HC2&gt;0,HLOOKUP(68-HC2,'MINERODUTO(-D3)'!$C$1:$BV$7,7,0),HLOOKUP(HLOOKUP(HC2-67,$D$2:$MA$3,2,0),MINA!$E$1:$R$37,37,0)*HLOOKUP(HC2-67,$D$2:$MA$6,5,0))</f>
        <v>1270</v>
      </c>
      <c r="HD8" s="64" t="n">
        <f aca="false">IF(68-HD2&gt;0,HLOOKUP(68-HD2,'MINERODUTO(-D3)'!$C$1:$BV$7,7,0),HLOOKUP(HLOOKUP(HD2-67,$D$2:$MA$3,2,0),MINA!$E$1:$R$37,37,0)*HLOOKUP(HD2-67,$D$2:$MA$6,5,0))</f>
        <v>1270</v>
      </c>
      <c r="HE8" s="64" t="n">
        <f aca="false">IF(68-HE2&gt;0,HLOOKUP(68-HE2,'MINERODUTO(-D3)'!$C$1:$BV$7,7,0),HLOOKUP(HLOOKUP(HE2-67,$D$2:$MA$3,2,0),MINA!$E$1:$R$37,37,0)*HLOOKUP(HE2-67,$D$2:$MA$6,5,0))</f>
        <v>1270</v>
      </c>
      <c r="HF8" s="64" t="n">
        <f aca="false">IF(68-HF2&gt;0,HLOOKUP(68-HF2,'MINERODUTO(-D3)'!$C$1:$BV$7,7,0),HLOOKUP(HLOOKUP(HF2-67,$D$2:$MA$3,2,0),MINA!$E$1:$R$37,37,0)*HLOOKUP(HF2-67,$D$2:$MA$6,5,0))</f>
        <v>1270</v>
      </c>
      <c r="HG8" s="64" t="n">
        <f aca="false">IF(68-HG2&gt;0,HLOOKUP(68-HG2,'MINERODUTO(-D3)'!$C$1:$BV$7,7,0),HLOOKUP(HLOOKUP(HG2-67,$D$2:$MA$3,2,0),MINA!$E$1:$R$37,37,0)*HLOOKUP(HG2-67,$D$2:$MA$6,5,0))</f>
        <v>1270</v>
      </c>
      <c r="HH8" s="64" t="n">
        <f aca="false">IF(68-HH2&gt;0,HLOOKUP(68-HH2,'MINERODUTO(-D3)'!$C$1:$BV$7,7,0),HLOOKUP(HLOOKUP(HH2-67,$D$2:$MA$3,2,0),MINA!$E$1:$R$37,37,0)*HLOOKUP(HH2-67,$D$2:$MA$6,5,0))</f>
        <v>1270</v>
      </c>
      <c r="HI8" s="64" t="n">
        <f aca="false">IF(68-HI2&gt;0,HLOOKUP(68-HI2,'MINERODUTO(-D3)'!$C$1:$BV$7,7,0),HLOOKUP(HLOOKUP(HI2-67,$D$2:$MA$3,2,0),MINA!$E$1:$R$37,37,0)*HLOOKUP(HI2-67,$D$2:$MA$6,5,0))</f>
        <v>1270</v>
      </c>
      <c r="HJ8" s="64" t="n">
        <f aca="false">IF(68-HJ2&gt;0,HLOOKUP(68-HJ2,'MINERODUTO(-D3)'!$C$1:$BV$7,7,0),HLOOKUP(HLOOKUP(HJ2-67,$D$2:$MA$3,2,0),MINA!$E$1:$R$37,37,0)*HLOOKUP(HJ2-67,$D$2:$MA$6,5,0))</f>
        <v>0</v>
      </c>
      <c r="HK8" s="64" t="n">
        <f aca="false">IF(68-HK2&gt;0,HLOOKUP(68-HK2,'MINERODUTO(-D3)'!$C$1:$BV$7,7,0),HLOOKUP(HLOOKUP(HK2-67,$D$2:$MA$3,2,0),MINA!$E$1:$R$37,37,0)*HLOOKUP(HK2-67,$D$2:$MA$6,5,0))</f>
        <v>0</v>
      </c>
      <c r="HL8" s="64" t="n">
        <f aca="false">IF(68-HL2&gt;0,HLOOKUP(68-HL2,'MINERODUTO(-D3)'!$C$1:$BV$7,7,0),HLOOKUP(HLOOKUP(HL2-67,$D$2:$MA$3,2,0),MINA!$E$1:$R$37,37,0)*HLOOKUP(HL2-67,$D$2:$MA$6,5,0))</f>
        <v>0</v>
      </c>
      <c r="HM8" s="64" t="n">
        <f aca="false">IF(68-HM2&gt;0,HLOOKUP(68-HM2,'MINERODUTO(-D3)'!$C$1:$BV$7,7,0),HLOOKUP(HLOOKUP(HM2-67,$D$2:$MA$3,2,0),MINA!$E$1:$R$37,37,0)*HLOOKUP(HM2-67,$D$2:$MA$6,5,0))</f>
        <v>0</v>
      </c>
      <c r="HN8" s="64" t="n">
        <f aca="false">IF(68-HN2&gt;0,HLOOKUP(68-HN2,'MINERODUTO(-D3)'!$C$1:$BV$7,7,0),HLOOKUP(HLOOKUP(HN2-67,$D$2:$MA$3,2,0),MINA!$E$1:$R$37,37,0)*HLOOKUP(HN2-67,$D$2:$MA$6,5,0))</f>
        <v>0</v>
      </c>
      <c r="HO8" s="64" t="n">
        <f aca="false">IF(68-HO2&gt;0,HLOOKUP(68-HO2,'MINERODUTO(-D3)'!$C$1:$BV$7,7,0),HLOOKUP(HLOOKUP(HO2-67,$D$2:$MA$3,2,0),MINA!$E$1:$R$37,37,0)*HLOOKUP(HO2-67,$D$2:$MA$6,5,0))</f>
        <v>0</v>
      </c>
      <c r="HP8" s="64" t="n">
        <f aca="false">IF(68-HP2&gt;0,HLOOKUP(68-HP2,'MINERODUTO(-D3)'!$C$1:$BV$7,7,0),HLOOKUP(HLOOKUP(HP2-67,$D$2:$MA$3,2,0),MINA!$E$1:$R$37,37,0)*HLOOKUP(HP2-67,$D$2:$MA$6,5,0))</f>
        <v>0</v>
      </c>
      <c r="HQ8" s="64" t="n">
        <f aca="false">IF(68-HQ2&gt;0,HLOOKUP(68-HQ2,'MINERODUTO(-D3)'!$C$1:$BV$7,7,0),HLOOKUP(HLOOKUP(HQ2-67,$D$2:$MA$3,2,0),MINA!$E$1:$R$37,37,0)*HLOOKUP(HQ2-67,$D$2:$MA$6,5,0))</f>
        <v>1270</v>
      </c>
      <c r="HR8" s="64" t="n">
        <f aca="false">IF(68-HR2&gt;0,HLOOKUP(68-HR2,'MINERODUTO(-D3)'!$C$1:$BV$7,7,0),HLOOKUP(HLOOKUP(HR2-67,$D$2:$MA$3,2,0),MINA!$E$1:$R$37,37,0)*HLOOKUP(HR2-67,$D$2:$MA$6,5,0))</f>
        <v>1270</v>
      </c>
      <c r="HS8" s="64" t="n">
        <f aca="false">IF(68-HS2&gt;0,HLOOKUP(68-HS2,'MINERODUTO(-D3)'!$C$1:$BV$7,7,0),HLOOKUP(HLOOKUP(HS2-67,$D$2:$MA$3,2,0),MINA!$E$1:$R$37,37,0)*HLOOKUP(HS2-67,$D$2:$MA$6,5,0))</f>
        <v>1270</v>
      </c>
      <c r="HT8" s="64" t="n">
        <f aca="false">IF(68-HT2&gt;0,HLOOKUP(68-HT2,'MINERODUTO(-D3)'!$C$1:$BV$7,7,0),HLOOKUP(HLOOKUP(HT2-67,$D$2:$MA$3,2,0),MINA!$E$1:$R$37,37,0)*HLOOKUP(HT2-67,$D$2:$MA$6,5,0))</f>
        <v>1270</v>
      </c>
      <c r="HU8" s="64" t="n">
        <f aca="false">IF(68-HU2&gt;0,HLOOKUP(68-HU2,'MINERODUTO(-D3)'!$C$1:$BV$7,7,0),HLOOKUP(HLOOKUP(HU2-67,$D$2:$MA$3,2,0),MINA!$E$1:$R$37,37,0)*HLOOKUP(HU2-67,$D$2:$MA$6,5,0))</f>
        <v>1270</v>
      </c>
      <c r="HV8" s="64" t="n">
        <f aca="false">IF(68-HV2&gt;0,HLOOKUP(68-HV2,'MINERODUTO(-D3)'!$C$1:$BV$7,7,0),HLOOKUP(HLOOKUP(HV2-67,$D$2:$MA$3,2,0),MINA!$E$1:$R$37,37,0)*HLOOKUP(HV2-67,$D$2:$MA$6,5,0))</f>
        <v>1270</v>
      </c>
      <c r="HW8" s="64" t="n">
        <f aca="false">IF(68-HW2&gt;0,HLOOKUP(68-HW2,'MINERODUTO(-D3)'!$C$1:$BV$7,7,0),HLOOKUP(HLOOKUP(HW2-67,$D$2:$MA$3,2,0),MINA!$E$1:$R$37,37,0)*HLOOKUP(HW2-67,$D$2:$MA$6,5,0))</f>
        <v>1270</v>
      </c>
      <c r="HX8" s="64" t="n">
        <f aca="false">IF(68-HX2&gt;0,HLOOKUP(68-HX2,'MINERODUTO(-D3)'!$C$1:$BV$7,7,0),HLOOKUP(HLOOKUP(HX2-67,$D$2:$MA$3,2,0),MINA!$E$1:$R$37,37,0)*HLOOKUP(HX2-67,$D$2:$MA$6,5,0))</f>
        <v>0</v>
      </c>
      <c r="HY8" s="64" t="n">
        <f aca="false">IF(68-HY2&gt;0,HLOOKUP(68-HY2,'MINERODUTO(-D3)'!$C$1:$BV$7,7,0),HLOOKUP(HLOOKUP(HY2-67,$D$2:$MA$3,2,0),MINA!$E$1:$R$37,37,0)*HLOOKUP(HY2-67,$D$2:$MA$6,5,0))</f>
        <v>0</v>
      </c>
      <c r="HZ8" s="64" t="n">
        <f aca="false">IF(68-HZ2&gt;0,HLOOKUP(68-HZ2,'MINERODUTO(-D3)'!$C$1:$BV$7,7,0),HLOOKUP(HLOOKUP(HZ2-67,$D$2:$MA$3,2,0),MINA!$E$1:$R$37,37,0)*HLOOKUP(HZ2-67,$D$2:$MA$6,5,0))</f>
        <v>0</v>
      </c>
      <c r="IA8" s="64" t="n">
        <f aca="false">IF(68-IA2&gt;0,HLOOKUP(68-IA2,'MINERODUTO(-D3)'!$C$1:$BV$7,7,0),HLOOKUP(HLOOKUP(IA2-67,$D$2:$MA$3,2,0),MINA!$E$1:$R$37,37,0)*HLOOKUP(IA2-67,$D$2:$MA$6,5,0))</f>
        <v>0</v>
      </c>
      <c r="IB8" s="64" t="n">
        <f aca="false">IF(68-IB2&gt;0,HLOOKUP(68-IB2,'MINERODUTO(-D3)'!$C$1:$BV$7,7,0),HLOOKUP(HLOOKUP(IB2-67,$D$2:$MA$3,2,0),MINA!$E$1:$R$37,37,0)*HLOOKUP(IB2-67,$D$2:$MA$6,5,0))</f>
        <v>0</v>
      </c>
      <c r="IC8" s="64" t="n">
        <f aca="false">IF(68-IC2&gt;0,HLOOKUP(68-IC2,'MINERODUTO(-D3)'!$C$1:$BV$7,7,0),HLOOKUP(HLOOKUP(IC2-67,$D$2:$MA$3,2,0),MINA!$E$1:$R$37,37,0)*HLOOKUP(IC2-67,$D$2:$MA$6,5,0))</f>
        <v>0</v>
      </c>
      <c r="ID8" s="64" t="n">
        <f aca="false">IF(68-ID2&gt;0,HLOOKUP(68-ID2,'MINERODUTO(-D3)'!$C$1:$BV$7,7,0),HLOOKUP(HLOOKUP(ID2-67,$D$2:$MA$3,2,0),MINA!$E$1:$R$37,37,0)*HLOOKUP(ID2-67,$D$2:$MA$6,5,0))</f>
        <v>0</v>
      </c>
      <c r="IE8" s="64" t="n">
        <f aca="false">IF(68-IE2&gt;0,HLOOKUP(68-IE2,'MINERODUTO(-D3)'!$C$1:$BV$7,7,0),HLOOKUP(HLOOKUP(IE2-67,$D$2:$MA$3,2,0),MINA!$E$1:$R$37,37,0)*HLOOKUP(IE2-67,$D$2:$MA$6,5,0))</f>
        <v>1270</v>
      </c>
      <c r="IF8" s="64" t="n">
        <f aca="false">IF(68-IF2&gt;0,HLOOKUP(68-IF2,'MINERODUTO(-D3)'!$C$1:$BV$7,7,0),HLOOKUP(HLOOKUP(IF2-67,$D$2:$MA$3,2,0),MINA!$E$1:$R$37,37,0)*HLOOKUP(IF2-67,$D$2:$MA$6,5,0))</f>
        <v>1270</v>
      </c>
      <c r="IG8" s="64" t="n">
        <f aca="false">IF(68-IG2&gt;0,HLOOKUP(68-IG2,'MINERODUTO(-D3)'!$C$1:$BV$7,7,0),HLOOKUP(HLOOKUP(IG2-67,$D$2:$MA$3,2,0),MINA!$E$1:$R$37,37,0)*HLOOKUP(IG2-67,$D$2:$MA$6,5,0))</f>
        <v>1270</v>
      </c>
      <c r="IH8" s="64" t="n">
        <f aca="false">IF(68-IH2&gt;0,HLOOKUP(68-IH2,'MINERODUTO(-D3)'!$C$1:$BV$7,7,0),HLOOKUP(HLOOKUP(IH2-67,$D$2:$MA$3,2,0),MINA!$E$1:$R$37,37,0)*HLOOKUP(IH2-67,$D$2:$MA$6,5,0))</f>
        <v>1270</v>
      </c>
      <c r="II8" s="64" t="n">
        <f aca="false">IF(68-II2&gt;0,HLOOKUP(68-II2,'MINERODUTO(-D3)'!$C$1:$BV$7,7,0),HLOOKUP(HLOOKUP(II2-67,$D$2:$MA$3,2,0),MINA!$E$1:$R$37,37,0)*HLOOKUP(II2-67,$D$2:$MA$6,5,0))</f>
        <v>1270</v>
      </c>
      <c r="IJ8" s="64" t="n">
        <f aca="false">IF(68-IJ2&gt;0,HLOOKUP(68-IJ2,'MINERODUTO(-D3)'!$C$1:$BV$7,7,0),HLOOKUP(HLOOKUP(IJ2-67,$D$2:$MA$3,2,0),MINA!$E$1:$R$37,37,0)*HLOOKUP(IJ2-67,$D$2:$MA$6,5,0))</f>
        <v>1270</v>
      </c>
      <c r="IK8" s="64" t="n">
        <f aca="false">IF(68-IK2&gt;0,HLOOKUP(68-IK2,'MINERODUTO(-D3)'!$C$1:$BV$7,7,0),HLOOKUP(HLOOKUP(IK2-67,$D$2:$MA$3,2,0),MINA!$E$1:$R$37,37,0)*HLOOKUP(IK2-67,$D$2:$MA$6,5,0))</f>
        <v>1270</v>
      </c>
      <c r="IL8" s="64" t="n">
        <f aca="false">IF(68-IL2&gt;0,HLOOKUP(68-IL2,'MINERODUTO(-D3)'!$C$1:$BV$7,7,0),HLOOKUP(HLOOKUP(IL2-67,$D$2:$MA$3,2,0),MINA!$E$1:$R$37,37,0)*HLOOKUP(IL2-67,$D$2:$MA$6,5,0))</f>
        <v>1270</v>
      </c>
      <c r="IM8" s="64" t="n">
        <f aca="false">IF(68-IM2&gt;0,HLOOKUP(68-IM2,'MINERODUTO(-D3)'!$C$1:$BV$7,7,0),HLOOKUP(HLOOKUP(IM2-67,$D$2:$MA$3,2,0),MINA!$E$1:$R$37,37,0)*HLOOKUP(IM2-67,$D$2:$MA$6,5,0))</f>
        <v>1270</v>
      </c>
      <c r="IN8" s="64" t="n">
        <f aca="false">IF(68-IN2&gt;0,HLOOKUP(68-IN2,'MINERODUTO(-D3)'!$C$1:$BV$7,7,0),HLOOKUP(HLOOKUP(IN2-67,$D$2:$MA$3,2,0),MINA!$E$1:$R$37,37,0)*HLOOKUP(IN2-67,$D$2:$MA$6,5,0))</f>
        <v>1270</v>
      </c>
      <c r="IO8" s="64" t="n">
        <f aca="false">IF(68-IO2&gt;0,HLOOKUP(68-IO2,'MINERODUTO(-D3)'!$C$1:$BV$7,7,0),HLOOKUP(HLOOKUP(IO2-67,$D$2:$MA$3,2,0),MINA!$E$1:$R$37,37,0)*HLOOKUP(IO2-67,$D$2:$MA$6,5,0))</f>
        <v>1270</v>
      </c>
      <c r="IP8" s="64" t="n">
        <f aca="false">IF(68-IP2&gt;0,HLOOKUP(68-IP2,'MINERODUTO(-D3)'!$C$1:$BV$7,7,0),HLOOKUP(HLOOKUP(IP2-67,$D$2:$MA$3,2,0),MINA!$E$1:$R$37,37,0)*HLOOKUP(IP2-67,$D$2:$MA$6,5,0))</f>
        <v>1270</v>
      </c>
      <c r="IQ8" s="64" t="n">
        <f aca="false">IF(68-IQ2&gt;0,HLOOKUP(68-IQ2,'MINERODUTO(-D3)'!$C$1:$BV$7,7,0),HLOOKUP(HLOOKUP(IQ2-67,$D$2:$MA$3,2,0),MINA!$E$1:$R$37,37,0)*HLOOKUP(IQ2-67,$D$2:$MA$6,5,0))</f>
        <v>1270</v>
      </c>
      <c r="IR8" s="64" t="n">
        <f aca="false">IF(68-IR2&gt;0,HLOOKUP(68-IR2,'MINERODUTO(-D3)'!$C$1:$BV$7,7,0),HLOOKUP(HLOOKUP(IR2-67,$D$2:$MA$3,2,0),MINA!$E$1:$R$37,37,0)*HLOOKUP(IR2-67,$D$2:$MA$6,5,0))</f>
        <v>0</v>
      </c>
      <c r="IS8" s="64" t="n">
        <f aca="false">IF(68-IS2&gt;0,HLOOKUP(68-IS2,'MINERODUTO(-D3)'!$C$1:$BV$7,7,0),HLOOKUP(HLOOKUP(IS2-67,$D$2:$MA$3,2,0),MINA!$E$1:$R$37,37,0)*HLOOKUP(IS2-67,$D$2:$MA$6,5,0))</f>
        <v>0</v>
      </c>
      <c r="IT8" s="64" t="n">
        <f aca="false">IF(68-IT2&gt;0,HLOOKUP(68-IT2,'MINERODUTO(-D3)'!$C$1:$BV$7,7,0),HLOOKUP(HLOOKUP(IT2-67,$D$2:$MA$3,2,0),MINA!$E$1:$R$37,37,0)*HLOOKUP(IT2-67,$D$2:$MA$6,5,0))</f>
        <v>0</v>
      </c>
      <c r="IU8" s="64" t="n">
        <f aca="false">IF(68-IU2&gt;0,HLOOKUP(68-IU2,'MINERODUTO(-D3)'!$C$1:$BV$7,7,0),HLOOKUP(HLOOKUP(IU2-67,$D$2:$MA$3,2,0),MINA!$E$1:$R$37,37,0)*HLOOKUP(IU2-67,$D$2:$MA$6,5,0))</f>
        <v>0</v>
      </c>
      <c r="IV8" s="64" t="n">
        <f aca="false">IF(68-IV2&gt;0,HLOOKUP(68-IV2,'MINERODUTO(-D3)'!$C$1:$BV$7,7,0),HLOOKUP(HLOOKUP(IV2-67,$D$2:$MA$3,2,0),MINA!$E$1:$R$37,37,0)*HLOOKUP(IV2-67,$D$2:$MA$6,5,0))</f>
        <v>0</v>
      </c>
      <c r="IW8" s="64" t="n">
        <f aca="false">IF(68-IW2&gt;0,HLOOKUP(68-IW2,'MINERODUTO(-D3)'!$C$1:$BV$7,7,0),HLOOKUP(HLOOKUP(IW2-67,$D$2:$MA$3,2,0),MINA!$E$1:$R$37,37,0)*HLOOKUP(IW2-67,$D$2:$MA$6,5,0))</f>
        <v>0</v>
      </c>
      <c r="IX8" s="64" t="n">
        <f aca="false">IF(68-IX2&gt;0,HLOOKUP(68-IX2,'MINERODUTO(-D3)'!$C$1:$BV$7,7,0),HLOOKUP(HLOOKUP(IX2-67,$D$2:$MA$3,2,0),MINA!$E$1:$R$37,37,0)*HLOOKUP(IX2-67,$D$2:$MA$6,5,0))</f>
        <v>0</v>
      </c>
      <c r="IY8" s="64" t="n">
        <f aca="false">IF(68-IY2&gt;0,HLOOKUP(68-IY2,'MINERODUTO(-D3)'!$C$1:$BV$7,7,0),HLOOKUP(HLOOKUP(IY2-67,$D$2:$MA$3,2,0),MINA!$E$1:$R$37,37,0)*HLOOKUP(IY2-67,$D$2:$MA$6,5,0))</f>
        <v>1270</v>
      </c>
      <c r="IZ8" s="64" t="n">
        <f aca="false">IF(68-IZ2&gt;0,HLOOKUP(68-IZ2,'MINERODUTO(-D3)'!$C$1:$BV$7,7,0),HLOOKUP(HLOOKUP(IZ2-67,$D$2:$MA$3,2,0),MINA!$E$1:$R$37,37,0)*HLOOKUP(IZ2-67,$D$2:$MA$6,5,0))</f>
        <v>1270</v>
      </c>
      <c r="JA8" s="64" t="n">
        <f aca="false">IF(68-JA2&gt;0,HLOOKUP(68-JA2,'MINERODUTO(-D3)'!$C$1:$BV$7,7,0),HLOOKUP(HLOOKUP(JA2-67,$D$2:$MA$3,2,0),MINA!$E$1:$R$37,37,0)*HLOOKUP(JA2-67,$D$2:$MA$6,5,0))</f>
        <v>1270</v>
      </c>
      <c r="JB8" s="64" t="n">
        <f aca="false">IF(68-JB2&gt;0,HLOOKUP(68-JB2,'MINERODUTO(-D3)'!$C$1:$BV$7,7,0),HLOOKUP(HLOOKUP(JB2-67,$D$2:$MA$3,2,0),MINA!$E$1:$R$37,37,0)*HLOOKUP(JB2-67,$D$2:$MA$6,5,0))</f>
        <v>1270</v>
      </c>
      <c r="JC8" s="64" t="n">
        <f aca="false">IF(68-JC2&gt;0,HLOOKUP(68-JC2,'MINERODUTO(-D3)'!$C$1:$BV$7,7,0),HLOOKUP(HLOOKUP(JC2-67,$D$2:$MA$3,2,0),MINA!$E$1:$R$37,37,0)*HLOOKUP(JC2-67,$D$2:$MA$6,5,0))</f>
        <v>1270</v>
      </c>
      <c r="JD8" s="64" t="n">
        <f aca="false">IF(68-JD2&gt;0,HLOOKUP(68-JD2,'MINERODUTO(-D3)'!$C$1:$BV$7,7,0),HLOOKUP(HLOOKUP(JD2-67,$D$2:$MA$3,2,0),MINA!$E$1:$R$37,37,0)*HLOOKUP(JD2-67,$D$2:$MA$6,5,0))</f>
        <v>1270</v>
      </c>
      <c r="JE8" s="64" t="n">
        <f aca="false">IF(68-JE2&gt;0,HLOOKUP(68-JE2,'MINERODUTO(-D3)'!$C$1:$BV$7,7,0),HLOOKUP(HLOOKUP(JE2-67,$D$2:$MA$3,2,0),MINA!$E$1:$R$37,37,0)*HLOOKUP(JE2-67,$D$2:$MA$6,5,0))</f>
        <v>1270</v>
      </c>
      <c r="JF8" s="64" t="n">
        <f aca="false">IF(68-JF2&gt;0,HLOOKUP(68-JF2,'MINERODUTO(-D3)'!$C$1:$BV$7,7,0),HLOOKUP(HLOOKUP(JF2-67,$D$2:$MA$3,2,0),MINA!$E$1:$R$37,37,0)*HLOOKUP(JF2-67,$D$2:$MA$6,5,0))</f>
        <v>1270</v>
      </c>
      <c r="JG8" s="64" t="n">
        <f aca="false">IF(68-JG2&gt;0,HLOOKUP(68-JG2,'MINERODUTO(-D3)'!$C$1:$BV$7,7,0),HLOOKUP(HLOOKUP(JG2-67,$D$2:$MA$3,2,0),MINA!$E$1:$R$37,37,0)*HLOOKUP(JG2-67,$D$2:$MA$6,5,0))</f>
        <v>1270</v>
      </c>
      <c r="JH8" s="64" t="n">
        <f aca="false">IF(68-JH2&gt;0,HLOOKUP(68-JH2,'MINERODUTO(-D3)'!$C$1:$BV$7,7,0),HLOOKUP(HLOOKUP(JH2-67,$D$2:$MA$3,2,0),MINA!$E$1:$R$37,37,0)*HLOOKUP(JH2-67,$D$2:$MA$6,5,0))</f>
        <v>1270</v>
      </c>
      <c r="JI8" s="64" t="n">
        <f aca="false">IF(68-JI2&gt;0,HLOOKUP(68-JI2,'MINERODUTO(-D3)'!$C$1:$BV$7,7,0),HLOOKUP(HLOOKUP(JI2-67,$D$2:$MA$3,2,0),MINA!$E$1:$R$37,37,0)*HLOOKUP(JI2-67,$D$2:$MA$6,5,0))</f>
        <v>1270</v>
      </c>
      <c r="JJ8" s="64" t="n">
        <f aca="false">IF(68-JJ2&gt;0,HLOOKUP(68-JJ2,'MINERODUTO(-D3)'!$C$1:$BV$7,7,0),HLOOKUP(HLOOKUP(JJ2-67,$D$2:$MA$3,2,0),MINA!$E$1:$R$37,37,0)*HLOOKUP(JJ2-67,$D$2:$MA$6,5,0))</f>
        <v>1270</v>
      </c>
      <c r="JK8" s="64" t="n">
        <f aca="false">IF(68-JK2&gt;0,HLOOKUP(68-JK2,'MINERODUTO(-D3)'!$C$1:$BV$7,7,0),HLOOKUP(HLOOKUP(JK2-67,$D$2:$MA$3,2,0),MINA!$E$1:$R$37,37,0)*HLOOKUP(JK2-67,$D$2:$MA$6,5,0))</f>
        <v>1270</v>
      </c>
      <c r="JL8" s="64" t="n">
        <f aca="false">IF(68-JL2&gt;0,HLOOKUP(68-JL2,'MINERODUTO(-D3)'!$C$1:$BV$7,7,0),HLOOKUP(HLOOKUP(JL2-67,$D$2:$MA$3,2,0),MINA!$E$1:$R$37,37,0)*HLOOKUP(JL2-67,$D$2:$MA$6,5,0))</f>
        <v>0</v>
      </c>
      <c r="JM8" s="64" t="n">
        <f aca="false">IF(68-JM2&gt;0,HLOOKUP(68-JM2,'MINERODUTO(-D3)'!$C$1:$BV$7,7,0),HLOOKUP(HLOOKUP(JM2-67,$D$2:$MA$3,2,0),MINA!$E$1:$R$37,37,0)*HLOOKUP(JM2-67,$D$2:$MA$6,5,0))</f>
        <v>0</v>
      </c>
      <c r="JN8" s="64" t="n">
        <f aca="false">IF(68-JN2&gt;0,HLOOKUP(68-JN2,'MINERODUTO(-D3)'!$C$1:$BV$7,7,0),HLOOKUP(HLOOKUP(JN2-67,$D$2:$MA$3,2,0),MINA!$E$1:$R$37,37,0)*HLOOKUP(JN2-67,$D$2:$MA$6,5,0))</f>
        <v>0</v>
      </c>
      <c r="JO8" s="64" t="n">
        <f aca="false">IF(68-JO2&gt;0,HLOOKUP(68-JO2,'MINERODUTO(-D3)'!$C$1:$BV$7,7,0),HLOOKUP(HLOOKUP(JO2-67,$D$2:$MA$3,2,0),MINA!$E$1:$R$37,37,0)*HLOOKUP(JO2-67,$D$2:$MA$6,5,0))</f>
        <v>0</v>
      </c>
      <c r="JP8" s="64" t="n">
        <f aca="false">IF(68-JP2&gt;0,HLOOKUP(68-JP2,'MINERODUTO(-D3)'!$C$1:$BV$7,7,0),HLOOKUP(HLOOKUP(JP2-67,$D$2:$MA$3,2,0),MINA!$E$1:$R$37,37,0)*HLOOKUP(JP2-67,$D$2:$MA$6,5,0))</f>
        <v>0</v>
      </c>
      <c r="JQ8" s="64" t="n">
        <f aca="false">IF(68-JQ2&gt;0,HLOOKUP(68-JQ2,'MINERODUTO(-D3)'!$C$1:$BV$7,7,0),HLOOKUP(HLOOKUP(JQ2-67,$D$2:$MA$3,2,0),MINA!$E$1:$R$37,37,0)*HLOOKUP(JQ2-67,$D$2:$MA$6,5,0))</f>
        <v>0</v>
      </c>
      <c r="JR8" s="64" t="n">
        <f aca="false">IF(68-JR2&gt;0,HLOOKUP(68-JR2,'MINERODUTO(-D3)'!$C$1:$BV$7,7,0),HLOOKUP(HLOOKUP(JR2-67,$D$2:$MA$3,2,0),MINA!$E$1:$R$37,37,0)*HLOOKUP(JR2-67,$D$2:$MA$6,5,0))</f>
        <v>0</v>
      </c>
      <c r="JS8" s="64" t="n">
        <f aca="false">IF(68-JS2&gt;0,HLOOKUP(68-JS2,'MINERODUTO(-D3)'!$C$1:$BV$7,7,0),HLOOKUP(HLOOKUP(JS2-67,$D$2:$MA$3,2,0),MINA!$E$1:$R$37,37,0)*HLOOKUP(JS2-67,$D$2:$MA$6,5,0))</f>
        <v>1270</v>
      </c>
      <c r="JT8" s="64" t="n">
        <f aca="false">IF(68-JT2&gt;0,HLOOKUP(68-JT2,'MINERODUTO(-D3)'!$C$1:$BV$7,7,0),HLOOKUP(HLOOKUP(JT2-67,$D$2:$MA$3,2,0),MINA!$E$1:$R$37,37,0)*HLOOKUP(JT2-67,$D$2:$MA$6,5,0))</f>
        <v>1270</v>
      </c>
      <c r="JU8" s="64" t="n">
        <f aca="false">IF(68-JU2&gt;0,HLOOKUP(68-JU2,'MINERODUTO(-D3)'!$C$1:$BV$7,7,0),HLOOKUP(HLOOKUP(JU2-67,$D$2:$MA$3,2,0),MINA!$E$1:$R$37,37,0)*HLOOKUP(JU2-67,$D$2:$MA$6,5,0))</f>
        <v>1270</v>
      </c>
      <c r="JV8" s="64" t="n">
        <f aca="false">IF(68-JV2&gt;0,HLOOKUP(68-JV2,'MINERODUTO(-D3)'!$C$1:$BV$7,7,0),HLOOKUP(HLOOKUP(JV2-67,$D$2:$MA$3,2,0),MINA!$E$1:$R$37,37,0)*HLOOKUP(JV2-67,$D$2:$MA$6,5,0))</f>
        <v>1270</v>
      </c>
      <c r="JW8" s="64" t="n">
        <f aca="false">IF(68-JW2&gt;0,HLOOKUP(68-JW2,'MINERODUTO(-D3)'!$C$1:$BV$7,7,0),HLOOKUP(HLOOKUP(JW2-67,$D$2:$MA$3,2,0),MINA!$E$1:$R$37,37,0)*HLOOKUP(JW2-67,$D$2:$MA$6,5,0))</f>
        <v>1270</v>
      </c>
      <c r="JX8" s="64" t="n">
        <f aca="false">IF(68-JX2&gt;0,HLOOKUP(68-JX2,'MINERODUTO(-D3)'!$C$1:$BV$7,7,0),HLOOKUP(HLOOKUP(JX2-67,$D$2:$MA$3,2,0),MINA!$E$1:$R$37,37,0)*HLOOKUP(JX2-67,$D$2:$MA$6,5,0))</f>
        <v>1270</v>
      </c>
      <c r="JY8" s="64" t="n">
        <f aca="false">IF(68-JY2&gt;0,HLOOKUP(68-JY2,'MINERODUTO(-D3)'!$C$1:$BV$7,7,0),HLOOKUP(HLOOKUP(JY2-67,$D$2:$MA$3,2,0),MINA!$E$1:$R$37,37,0)*HLOOKUP(JY2-67,$D$2:$MA$6,5,0))</f>
        <v>1270</v>
      </c>
      <c r="JZ8" s="64" t="n">
        <f aca="false">IF(68-JZ2&gt;0,HLOOKUP(68-JZ2,'MINERODUTO(-D3)'!$C$1:$BV$7,7,0),HLOOKUP(HLOOKUP(JZ2-67,$D$2:$MA$3,2,0),MINA!$E$1:$R$37,37,0)*HLOOKUP(JZ2-67,$D$2:$MA$6,5,0))</f>
        <v>1270</v>
      </c>
      <c r="KA8" s="64" t="n">
        <f aca="false">IF(68-KA2&gt;0,HLOOKUP(68-KA2,'MINERODUTO(-D3)'!$C$1:$BV$7,7,0),HLOOKUP(HLOOKUP(KA2-67,$D$2:$MA$3,2,0),MINA!$E$1:$R$37,37,0)*HLOOKUP(KA2-67,$D$2:$MA$6,5,0))</f>
        <v>1270</v>
      </c>
      <c r="KB8" s="64" t="n">
        <f aca="false">IF(68-KB2&gt;0,HLOOKUP(68-KB2,'MINERODUTO(-D3)'!$C$1:$BV$7,7,0),HLOOKUP(HLOOKUP(KB2-67,$D$2:$MA$3,2,0),MINA!$E$1:$R$37,37,0)*HLOOKUP(KB2-67,$D$2:$MA$6,5,0))</f>
        <v>1270</v>
      </c>
      <c r="KC8" s="64" t="n">
        <f aca="false">IF(68-KC2&gt;0,HLOOKUP(68-KC2,'MINERODUTO(-D3)'!$C$1:$BV$7,7,0),HLOOKUP(HLOOKUP(KC2-67,$D$2:$MA$3,2,0),MINA!$E$1:$R$37,37,0)*HLOOKUP(KC2-67,$D$2:$MA$6,5,0))</f>
        <v>1270</v>
      </c>
      <c r="KD8" s="64" t="n">
        <f aca="false">IF(68-KD2&gt;0,HLOOKUP(68-KD2,'MINERODUTO(-D3)'!$C$1:$BV$7,7,0),HLOOKUP(HLOOKUP(KD2-67,$D$2:$MA$3,2,0),MINA!$E$1:$R$37,37,0)*HLOOKUP(KD2-67,$D$2:$MA$6,5,0))</f>
        <v>1270</v>
      </c>
      <c r="KE8" s="64" t="n">
        <f aca="false">IF(68-KE2&gt;0,HLOOKUP(68-KE2,'MINERODUTO(-D3)'!$C$1:$BV$7,7,0),HLOOKUP(HLOOKUP(KE2-67,$D$2:$MA$3,2,0),MINA!$E$1:$R$37,37,0)*HLOOKUP(KE2-67,$D$2:$MA$6,5,0))</f>
        <v>1270</v>
      </c>
      <c r="KF8" s="64" t="n">
        <f aca="false">IF(68-KF2&gt;0,HLOOKUP(68-KF2,'MINERODUTO(-D3)'!$C$1:$BV$7,7,0),HLOOKUP(HLOOKUP(KF2-67,$D$2:$MA$3,2,0),MINA!$E$1:$R$37,37,0)*HLOOKUP(KF2-67,$D$2:$MA$6,5,0))</f>
        <v>0</v>
      </c>
      <c r="KG8" s="64" t="n">
        <f aca="false">IF(68-KG2&gt;0,HLOOKUP(68-KG2,'MINERODUTO(-D3)'!$C$1:$BV$7,7,0),HLOOKUP(HLOOKUP(KG2-67,$D$2:$MA$3,2,0),MINA!$E$1:$R$37,37,0)*HLOOKUP(KG2-67,$D$2:$MA$6,5,0))</f>
        <v>0</v>
      </c>
      <c r="KH8" s="64" t="n">
        <f aca="false">IF(68-KH2&gt;0,HLOOKUP(68-KH2,'MINERODUTO(-D3)'!$C$1:$BV$7,7,0),HLOOKUP(HLOOKUP(KH2-67,$D$2:$MA$3,2,0),MINA!$E$1:$R$37,37,0)*HLOOKUP(KH2-67,$D$2:$MA$6,5,0))</f>
        <v>0</v>
      </c>
      <c r="KI8" s="64" t="n">
        <f aca="false">IF(68-KI2&gt;0,HLOOKUP(68-KI2,'MINERODUTO(-D3)'!$C$1:$BV$7,7,0),HLOOKUP(HLOOKUP(KI2-67,$D$2:$MA$3,2,0),MINA!$E$1:$R$37,37,0)*HLOOKUP(KI2-67,$D$2:$MA$6,5,0))</f>
        <v>0</v>
      </c>
      <c r="KJ8" s="64" t="n">
        <f aca="false">IF(68-KJ2&gt;0,HLOOKUP(68-KJ2,'MINERODUTO(-D3)'!$C$1:$BV$7,7,0),HLOOKUP(HLOOKUP(KJ2-67,$D$2:$MA$3,2,0),MINA!$E$1:$R$37,37,0)*HLOOKUP(KJ2-67,$D$2:$MA$6,5,0))</f>
        <v>0</v>
      </c>
      <c r="KK8" s="64" t="n">
        <f aca="false">IF(68-KK2&gt;0,HLOOKUP(68-KK2,'MINERODUTO(-D3)'!$C$1:$BV$7,7,0),HLOOKUP(HLOOKUP(KK2-67,$D$2:$MA$3,2,0),MINA!$E$1:$R$37,37,0)*HLOOKUP(KK2-67,$D$2:$MA$6,5,0))</f>
        <v>0</v>
      </c>
      <c r="KL8" s="64" t="n">
        <f aca="false">IF(68-KL2&gt;0,HLOOKUP(68-KL2,'MINERODUTO(-D3)'!$C$1:$BV$7,7,0),HLOOKUP(HLOOKUP(KL2-67,$D$2:$MA$3,2,0),MINA!$E$1:$R$37,37,0)*HLOOKUP(KL2-67,$D$2:$MA$6,5,0))</f>
        <v>0</v>
      </c>
      <c r="KM8" s="64" t="n">
        <f aca="false">IF(68-KM2&gt;0,HLOOKUP(68-KM2,'MINERODUTO(-D3)'!$C$1:$BV$7,7,0),HLOOKUP(HLOOKUP(KM2-67,$D$2:$MA$3,2,0),MINA!$E$1:$R$37,37,0)*HLOOKUP(KM2-67,$D$2:$MA$6,5,0))</f>
        <v>1270</v>
      </c>
      <c r="KN8" s="64" t="n">
        <f aca="false">IF(68-KN2&gt;0,HLOOKUP(68-KN2,'MINERODUTO(-D3)'!$C$1:$BV$7,7,0),HLOOKUP(HLOOKUP(KN2-67,$D$2:$MA$3,2,0),MINA!$E$1:$R$37,37,0)*HLOOKUP(KN2-67,$D$2:$MA$6,5,0))</f>
        <v>1270</v>
      </c>
      <c r="KO8" s="64" t="n">
        <f aca="false">IF(68-KO2&gt;0,HLOOKUP(68-KO2,'MINERODUTO(-D3)'!$C$1:$BV$7,7,0),HLOOKUP(HLOOKUP(KO2-67,$D$2:$MA$3,2,0),MINA!$E$1:$R$37,37,0)*HLOOKUP(KO2-67,$D$2:$MA$6,5,0))</f>
        <v>1270</v>
      </c>
      <c r="KP8" s="64" t="n">
        <f aca="false">IF(68-KP2&gt;0,HLOOKUP(68-KP2,'MINERODUTO(-D3)'!$C$1:$BV$7,7,0),HLOOKUP(HLOOKUP(KP2-67,$D$2:$MA$3,2,0),MINA!$E$1:$R$37,37,0)*HLOOKUP(KP2-67,$D$2:$MA$6,5,0))</f>
        <v>1270</v>
      </c>
      <c r="KQ8" s="64" t="n">
        <f aca="false">IF(68-KQ2&gt;0,HLOOKUP(68-KQ2,'MINERODUTO(-D3)'!$C$1:$BV$7,7,0),HLOOKUP(HLOOKUP(KQ2-67,$D$2:$MA$3,2,0),MINA!$E$1:$R$37,37,0)*HLOOKUP(KQ2-67,$D$2:$MA$6,5,0))</f>
        <v>1270</v>
      </c>
      <c r="KR8" s="64" t="n">
        <f aca="false">IF(68-KR2&gt;0,HLOOKUP(68-KR2,'MINERODUTO(-D3)'!$C$1:$BV$7,7,0),HLOOKUP(HLOOKUP(KR2-67,$D$2:$MA$3,2,0),MINA!$E$1:$R$37,37,0)*HLOOKUP(KR2-67,$D$2:$MA$6,5,0))</f>
        <v>1270</v>
      </c>
      <c r="KS8" s="64" t="n">
        <f aca="false">IF(68-KS2&gt;0,HLOOKUP(68-KS2,'MINERODUTO(-D3)'!$C$1:$BV$7,7,0),HLOOKUP(HLOOKUP(KS2-67,$D$2:$MA$3,2,0),MINA!$E$1:$R$37,37,0)*HLOOKUP(KS2-67,$D$2:$MA$6,5,0))</f>
        <v>1270</v>
      </c>
      <c r="KT8" s="64" t="n">
        <f aca="false">IF(68-KT2&gt;0,HLOOKUP(68-KT2,'MINERODUTO(-D3)'!$C$1:$BV$7,7,0),HLOOKUP(HLOOKUP(KT2-67,$D$2:$MA$3,2,0),MINA!$E$1:$R$37,37,0)*HLOOKUP(KT2-67,$D$2:$MA$6,5,0))</f>
        <v>1270</v>
      </c>
      <c r="KU8" s="64" t="n">
        <f aca="false">IF(68-KU2&gt;0,HLOOKUP(68-KU2,'MINERODUTO(-D3)'!$C$1:$BV$7,7,0),HLOOKUP(HLOOKUP(KU2-67,$D$2:$MA$3,2,0),MINA!$E$1:$R$37,37,0)*HLOOKUP(KU2-67,$D$2:$MA$6,5,0))</f>
        <v>1270</v>
      </c>
      <c r="KV8" s="64" t="n">
        <f aca="false">IF(68-KV2&gt;0,HLOOKUP(68-KV2,'MINERODUTO(-D3)'!$C$1:$BV$7,7,0),HLOOKUP(HLOOKUP(KV2-67,$D$2:$MA$3,2,0),MINA!$E$1:$R$37,37,0)*HLOOKUP(KV2-67,$D$2:$MA$6,5,0))</f>
        <v>1270</v>
      </c>
      <c r="KW8" s="64" t="n">
        <f aca="false">IF(68-KW2&gt;0,HLOOKUP(68-KW2,'MINERODUTO(-D3)'!$C$1:$BV$7,7,0),HLOOKUP(HLOOKUP(KW2-67,$D$2:$MA$3,2,0),MINA!$E$1:$R$37,37,0)*HLOOKUP(KW2-67,$D$2:$MA$6,5,0))</f>
        <v>1270</v>
      </c>
      <c r="KX8" s="64" t="n">
        <f aca="false">IF(68-KX2&gt;0,HLOOKUP(68-KX2,'MINERODUTO(-D3)'!$C$1:$BV$7,7,0),HLOOKUP(HLOOKUP(KX2-67,$D$2:$MA$3,2,0),MINA!$E$1:$R$37,37,0)*HLOOKUP(KX2-67,$D$2:$MA$6,5,0))</f>
        <v>1270</v>
      </c>
      <c r="KY8" s="64" t="n">
        <f aca="false">IF(68-KY2&gt;0,HLOOKUP(68-KY2,'MINERODUTO(-D3)'!$C$1:$BV$7,7,0),HLOOKUP(HLOOKUP(KY2-67,$D$2:$MA$3,2,0),MINA!$E$1:$R$37,37,0)*HLOOKUP(KY2-67,$D$2:$MA$6,5,0))</f>
        <v>1270</v>
      </c>
      <c r="KZ8" s="64" t="n">
        <f aca="false">IF(68-KZ2&gt;0,HLOOKUP(68-KZ2,'MINERODUTO(-D3)'!$C$1:$BV$7,7,0),HLOOKUP(HLOOKUP(KZ2-67,$D$2:$MA$3,2,0),MINA!$E$1:$R$37,37,0)*HLOOKUP(KZ2-67,$D$2:$MA$6,5,0))</f>
        <v>0</v>
      </c>
      <c r="LA8" s="64" t="n">
        <f aca="false">IF(68-LA2&gt;0,HLOOKUP(68-LA2,'MINERODUTO(-D3)'!$C$1:$BV$7,7,0),HLOOKUP(HLOOKUP(LA2-67,$D$2:$MA$3,2,0),MINA!$E$1:$R$37,37,0)*HLOOKUP(LA2-67,$D$2:$MA$6,5,0))</f>
        <v>0</v>
      </c>
      <c r="LB8" s="64" t="n">
        <f aca="false">IF(68-LB2&gt;0,HLOOKUP(68-LB2,'MINERODUTO(-D3)'!$C$1:$BV$7,7,0),HLOOKUP(HLOOKUP(LB2-67,$D$2:$MA$3,2,0),MINA!$E$1:$R$37,37,0)*HLOOKUP(LB2-67,$D$2:$MA$6,5,0))</f>
        <v>0</v>
      </c>
      <c r="LC8" s="64" t="n">
        <f aca="false">IF(68-LC2&gt;0,HLOOKUP(68-LC2,'MINERODUTO(-D3)'!$C$1:$BV$7,7,0),HLOOKUP(HLOOKUP(LC2-67,$D$2:$MA$3,2,0),MINA!$E$1:$R$37,37,0)*HLOOKUP(LC2-67,$D$2:$MA$6,5,0))</f>
        <v>0</v>
      </c>
      <c r="LD8" s="64" t="n">
        <f aca="false">IF(68-LD2&gt;0,HLOOKUP(68-LD2,'MINERODUTO(-D3)'!$C$1:$BV$7,7,0),HLOOKUP(HLOOKUP(LD2-67,$D$2:$MA$3,2,0),MINA!$E$1:$R$37,37,0)*HLOOKUP(LD2-67,$D$2:$MA$6,5,0))</f>
        <v>0</v>
      </c>
      <c r="LE8" s="64" t="n">
        <f aca="false">IF(68-LE2&gt;0,HLOOKUP(68-LE2,'MINERODUTO(-D3)'!$C$1:$BV$7,7,0),HLOOKUP(HLOOKUP(LE2-67,$D$2:$MA$3,2,0),MINA!$E$1:$R$37,37,0)*HLOOKUP(LE2-67,$D$2:$MA$6,5,0))</f>
        <v>0</v>
      </c>
      <c r="LF8" s="64" t="n">
        <f aca="false">IF(68-LF2&gt;0,HLOOKUP(68-LF2,'MINERODUTO(-D3)'!$C$1:$BV$7,7,0),HLOOKUP(HLOOKUP(LF2-67,$D$2:$MA$3,2,0),MINA!$E$1:$R$37,37,0)*HLOOKUP(LF2-67,$D$2:$MA$6,5,0))</f>
        <v>1270</v>
      </c>
      <c r="LG8" s="64" t="n">
        <f aca="false">IF(68-LG2&gt;0,HLOOKUP(68-LG2,'MINERODUTO(-D3)'!$C$1:$BV$7,7,0),HLOOKUP(HLOOKUP(LG2-67,$D$2:$MA$3,2,0),MINA!$E$1:$R$37,37,0)*HLOOKUP(LG2-67,$D$2:$MA$6,5,0))</f>
        <v>1270</v>
      </c>
      <c r="LH8" s="64" t="n">
        <f aca="false">IF(68-LH2&gt;0,HLOOKUP(68-LH2,'MINERODUTO(-D3)'!$C$1:$BV$7,7,0),HLOOKUP(HLOOKUP(LH2-67,$D$2:$MA$3,2,0),MINA!$E$1:$R$37,37,0)*HLOOKUP(LH2-67,$D$2:$MA$6,5,0))</f>
        <v>1270</v>
      </c>
      <c r="LI8" s="64" t="n">
        <f aca="false">IF(68-LI2&gt;0,HLOOKUP(68-LI2,'MINERODUTO(-D3)'!$C$1:$BV$7,7,0),HLOOKUP(HLOOKUP(LI2-67,$D$2:$MA$3,2,0),MINA!$E$1:$R$37,37,0)*HLOOKUP(LI2-67,$D$2:$MA$6,5,0))</f>
        <v>1270</v>
      </c>
      <c r="LJ8" s="64" t="n">
        <f aca="false">IF(68-LJ2&gt;0,HLOOKUP(68-LJ2,'MINERODUTO(-D3)'!$C$1:$BV$7,7,0),HLOOKUP(HLOOKUP(LJ2-67,$D$2:$MA$3,2,0),MINA!$E$1:$R$37,37,0)*HLOOKUP(LJ2-67,$D$2:$MA$6,5,0))</f>
        <v>1270</v>
      </c>
      <c r="LK8" s="64" t="n">
        <f aca="false">IF(68-LK2&gt;0,HLOOKUP(68-LK2,'MINERODUTO(-D3)'!$C$1:$BV$7,7,0),HLOOKUP(HLOOKUP(LK2-67,$D$2:$MA$3,2,0),MINA!$E$1:$R$37,37,0)*HLOOKUP(LK2-67,$D$2:$MA$6,5,0))</f>
        <v>1270</v>
      </c>
      <c r="LL8" s="64" t="n">
        <f aca="false">IF(68-LL2&gt;0,HLOOKUP(68-LL2,'MINERODUTO(-D3)'!$C$1:$BV$7,7,0),HLOOKUP(HLOOKUP(LL2-67,$D$2:$MA$3,2,0),MINA!$E$1:$R$37,37,0)*HLOOKUP(LL2-67,$D$2:$MA$6,5,0))</f>
        <v>1270</v>
      </c>
      <c r="LM8" s="64" t="n">
        <f aca="false">IF(68-LM2&gt;0,HLOOKUP(68-LM2,'MINERODUTO(-D3)'!$C$1:$BV$7,7,0),HLOOKUP(HLOOKUP(LM2-67,$D$2:$MA$3,2,0),MINA!$E$1:$R$37,37,0)*HLOOKUP(LM2-67,$D$2:$MA$6,5,0))</f>
        <v>1270</v>
      </c>
      <c r="LN8" s="64" t="n">
        <f aca="false">IF(68-LN2&gt;0,HLOOKUP(68-LN2,'MINERODUTO(-D3)'!$C$1:$BV$7,7,0),HLOOKUP(HLOOKUP(LN2-67,$D$2:$MA$3,2,0),MINA!$E$1:$R$37,37,0)*HLOOKUP(LN2-67,$D$2:$MA$6,5,0))</f>
        <v>1270</v>
      </c>
      <c r="LO8" s="64" t="n">
        <f aca="false">IF(68-LO2&gt;0,HLOOKUP(68-LO2,'MINERODUTO(-D3)'!$C$1:$BV$7,7,0),HLOOKUP(HLOOKUP(LO2-67,$D$2:$MA$3,2,0),MINA!$E$1:$R$37,37,0)*HLOOKUP(LO2-67,$D$2:$MA$6,5,0))</f>
        <v>1270</v>
      </c>
      <c r="LP8" s="64" t="n">
        <f aca="false">IF(68-LP2&gt;0,HLOOKUP(68-LP2,'MINERODUTO(-D3)'!$C$1:$BV$7,7,0),HLOOKUP(HLOOKUP(LP2-67,$D$2:$MA$3,2,0),MINA!$E$1:$R$37,37,0)*HLOOKUP(LP2-67,$D$2:$MA$6,5,0))</f>
        <v>1270</v>
      </c>
      <c r="LQ8" s="64" t="n">
        <f aca="false">IF(68-LQ2&gt;0,HLOOKUP(68-LQ2,'MINERODUTO(-D3)'!$C$1:$BV$7,7,0),HLOOKUP(HLOOKUP(LQ2-67,$D$2:$MA$3,2,0),MINA!$E$1:$R$37,37,0)*HLOOKUP(LQ2-67,$D$2:$MA$6,5,0))</f>
        <v>1270</v>
      </c>
      <c r="LR8" s="64" t="n">
        <f aca="false">IF(68-LR2&gt;0,HLOOKUP(68-LR2,'MINERODUTO(-D3)'!$C$1:$BV$7,7,0),HLOOKUP(HLOOKUP(LR2-67,$D$2:$MA$3,2,0),MINA!$E$1:$R$37,37,0)*HLOOKUP(LR2-67,$D$2:$MA$6,5,0))</f>
        <v>1270</v>
      </c>
      <c r="LS8" s="64" t="n">
        <f aca="false">IF(68-LS2&gt;0,HLOOKUP(68-LS2,'MINERODUTO(-D3)'!$C$1:$BV$7,7,0),HLOOKUP(HLOOKUP(LS2-67,$D$2:$MA$3,2,0),MINA!$E$1:$R$37,37,0)*HLOOKUP(LS2-67,$D$2:$MA$6,5,0))</f>
        <v>0</v>
      </c>
      <c r="LT8" s="64" t="n">
        <f aca="false">IF(68-LT2&gt;0,HLOOKUP(68-LT2,'MINERODUTO(-D3)'!$C$1:$BV$7,7,0),HLOOKUP(HLOOKUP(LT2-67,$D$2:$MA$3,2,0),MINA!$E$1:$R$37,37,0)*HLOOKUP(LT2-67,$D$2:$MA$6,5,0))</f>
        <v>0</v>
      </c>
      <c r="LU8" s="64" t="n">
        <f aca="false">IF(68-LU2&gt;0,HLOOKUP(68-LU2,'MINERODUTO(-D3)'!$C$1:$BV$7,7,0),HLOOKUP(HLOOKUP(LU2-67,$D$2:$MA$3,2,0),MINA!$E$1:$R$37,37,0)*HLOOKUP(LU2-67,$D$2:$MA$6,5,0))</f>
        <v>0</v>
      </c>
      <c r="LV8" s="64" t="n">
        <f aca="false">IF(68-LV2&gt;0,HLOOKUP(68-LV2,'MINERODUTO(-D3)'!$C$1:$BV$7,7,0),HLOOKUP(HLOOKUP(LV2-67,$D$2:$MA$3,2,0),MINA!$E$1:$R$37,37,0)*HLOOKUP(LV2-67,$D$2:$MA$6,5,0))</f>
        <v>0</v>
      </c>
      <c r="LW8" s="64" t="n">
        <f aca="false">IF(68-LW2&gt;0,HLOOKUP(68-LW2,'MINERODUTO(-D3)'!$C$1:$BV$7,7,0),HLOOKUP(HLOOKUP(LW2-67,$D$2:$MA$3,2,0),MINA!$E$1:$R$37,37,0)*HLOOKUP(LW2-67,$D$2:$MA$6,5,0))</f>
        <v>0</v>
      </c>
      <c r="LX8" s="64" t="n">
        <f aca="false">IF(68-LX2&gt;0,HLOOKUP(68-LX2,'MINERODUTO(-D3)'!$C$1:$BV$7,7,0),HLOOKUP(HLOOKUP(LX2-67,$D$2:$MA$3,2,0),MINA!$E$1:$R$37,37,0)*HLOOKUP(LX2-67,$D$2:$MA$6,5,0))</f>
        <v>0</v>
      </c>
      <c r="LY8" s="64" t="n">
        <f aca="false">IF(68-LY2&gt;0,HLOOKUP(68-LY2,'MINERODUTO(-D3)'!$C$1:$BV$7,7,0),HLOOKUP(HLOOKUP(LY2-67,$D$2:$MA$3,2,0),MINA!$E$1:$R$37,37,0)*HLOOKUP(LY2-67,$D$2:$MA$6,5,0))</f>
        <v>1270</v>
      </c>
      <c r="LZ8" s="64" t="n">
        <f aca="false">IF(68-LZ2&gt;0,HLOOKUP(68-LZ2,'MINERODUTO(-D3)'!$C$1:$BV$7,7,0),HLOOKUP(HLOOKUP(LZ2-67,$D$2:$MA$3,2,0),MINA!$E$1:$R$37,37,0)*HLOOKUP(LZ2-67,$D$2:$MA$6,5,0))</f>
        <v>1270</v>
      </c>
      <c r="MA8" s="64" t="n">
        <f aca="false">IF(68-MA2&gt;0,HLOOKUP(68-MA2,'MINERODUTO(-D3)'!$C$1:$BV$7,7,0),HLOOKUP(HLOOKUP(MA2-67,$D$2:$MA$3,2,0),MINA!$E$1:$R$37,37,0)*HLOOKUP(MA2-67,$D$2:$MA$6,5,0))</f>
        <v>1270</v>
      </c>
    </row>
    <row r="9" customFormat="false" ht="15.75" hidden="false" customHeight="false" outlineLevel="0" collapsed="false">
      <c r="A9" s="48" t="s">
        <v>75</v>
      </c>
      <c r="B9" s="11"/>
      <c r="C9" s="64"/>
      <c r="D9" s="64" t="n">
        <v>0</v>
      </c>
      <c r="E9" s="64" t="n">
        <v>0</v>
      </c>
      <c r="F9" s="64" t="n">
        <v>0</v>
      </c>
      <c r="G9" s="64" t="n">
        <v>0</v>
      </c>
      <c r="H9" s="64" t="n">
        <v>0</v>
      </c>
      <c r="I9" s="64" t="n">
        <v>0</v>
      </c>
      <c r="J9" s="64" t="n">
        <v>0</v>
      </c>
      <c r="K9" s="64" t="n">
        <v>0</v>
      </c>
      <c r="L9" s="64" t="n">
        <v>0</v>
      </c>
      <c r="M9" s="64" t="n">
        <v>0</v>
      </c>
      <c r="N9" s="64" t="n">
        <v>0</v>
      </c>
      <c r="O9" s="64" t="n">
        <v>0</v>
      </c>
      <c r="P9" s="64" t="n">
        <v>0</v>
      </c>
      <c r="Q9" s="64" t="n">
        <v>0</v>
      </c>
      <c r="R9" s="64" t="n">
        <v>0</v>
      </c>
      <c r="S9" s="64" t="n">
        <v>0</v>
      </c>
      <c r="T9" s="64" t="n">
        <v>0</v>
      </c>
      <c r="U9" s="64" t="n">
        <v>0</v>
      </c>
      <c r="V9" s="64" t="n">
        <v>0</v>
      </c>
      <c r="W9" s="64" t="n">
        <v>0</v>
      </c>
      <c r="X9" s="64" t="n">
        <v>0</v>
      </c>
      <c r="Y9" s="64" t="n">
        <v>0</v>
      </c>
      <c r="Z9" s="64" t="n">
        <v>0</v>
      </c>
      <c r="AA9" s="64" t="n">
        <v>0</v>
      </c>
      <c r="AB9" s="64" t="n">
        <v>0</v>
      </c>
      <c r="AC9" s="64" t="n">
        <v>0</v>
      </c>
      <c r="AD9" s="64" t="n">
        <v>0</v>
      </c>
      <c r="AE9" s="64" t="n">
        <v>0</v>
      </c>
      <c r="AF9" s="64" t="n">
        <v>0</v>
      </c>
      <c r="AG9" s="64" t="n">
        <v>0</v>
      </c>
      <c r="AH9" s="64" t="n">
        <v>0</v>
      </c>
      <c r="AI9" s="64" t="n">
        <v>0</v>
      </c>
      <c r="AJ9" s="64" t="n">
        <v>0</v>
      </c>
      <c r="AK9" s="64" t="n">
        <v>0</v>
      </c>
      <c r="AL9" s="64" t="n">
        <v>0</v>
      </c>
      <c r="AM9" s="64" t="n">
        <v>0</v>
      </c>
      <c r="AN9" s="64" t="n">
        <v>0</v>
      </c>
      <c r="AO9" s="64" t="n">
        <v>0</v>
      </c>
      <c r="AP9" s="64" t="n">
        <v>0</v>
      </c>
      <c r="AQ9" s="64" t="n">
        <v>0</v>
      </c>
      <c r="AR9" s="64" t="n">
        <v>0</v>
      </c>
      <c r="AS9" s="64" t="n">
        <v>0</v>
      </c>
      <c r="AT9" s="64" t="n">
        <v>0</v>
      </c>
      <c r="AU9" s="64" t="n">
        <v>0</v>
      </c>
      <c r="AV9" s="64" t="n">
        <v>0</v>
      </c>
      <c r="AW9" s="64" t="n">
        <v>0</v>
      </c>
      <c r="AX9" s="64" t="n">
        <v>0</v>
      </c>
      <c r="AY9" s="64" t="n">
        <v>0</v>
      </c>
      <c r="AZ9" s="64" t="n">
        <v>0</v>
      </c>
      <c r="BA9" s="64" t="n">
        <v>0</v>
      </c>
      <c r="BB9" s="64" t="n">
        <v>0</v>
      </c>
      <c r="BC9" s="64" t="n">
        <v>0</v>
      </c>
      <c r="BD9" s="64" t="n">
        <v>0</v>
      </c>
      <c r="BE9" s="64" t="n">
        <v>0</v>
      </c>
      <c r="BF9" s="64" t="n">
        <v>0</v>
      </c>
      <c r="BG9" s="64" t="n">
        <v>0</v>
      </c>
      <c r="BH9" s="64" t="n">
        <v>0</v>
      </c>
      <c r="BI9" s="64" t="n">
        <v>0</v>
      </c>
      <c r="BJ9" s="64" t="n">
        <v>0</v>
      </c>
      <c r="BK9" s="64" t="n">
        <v>0</v>
      </c>
      <c r="BL9" s="64" t="n">
        <v>0</v>
      </c>
      <c r="BM9" s="64" t="n">
        <v>0</v>
      </c>
      <c r="BN9" s="64" t="n">
        <v>0</v>
      </c>
      <c r="BO9" s="64" t="n">
        <v>0</v>
      </c>
      <c r="BP9" s="64" t="n">
        <v>0</v>
      </c>
      <c r="BQ9" s="64" t="n">
        <v>0</v>
      </c>
      <c r="BR9" s="64" t="n">
        <v>0</v>
      </c>
      <c r="BS9" s="64" t="n">
        <v>0</v>
      </c>
      <c r="BT9" s="64" t="n">
        <v>0</v>
      </c>
      <c r="BU9" s="64" t="n">
        <v>0</v>
      </c>
      <c r="BV9" s="64" t="n">
        <v>0</v>
      </c>
      <c r="BW9" s="64" t="n">
        <v>0</v>
      </c>
      <c r="BX9" s="64" t="n">
        <v>0</v>
      </c>
      <c r="BY9" s="64" t="n">
        <v>0</v>
      </c>
      <c r="BZ9" s="64" t="n">
        <v>0</v>
      </c>
      <c r="CA9" s="64" t="n">
        <v>0</v>
      </c>
      <c r="CB9" s="64" t="n">
        <v>0</v>
      </c>
      <c r="CC9" s="64" t="n">
        <v>0</v>
      </c>
      <c r="CD9" s="64" t="n">
        <v>0</v>
      </c>
      <c r="CE9" s="64" t="n">
        <v>0</v>
      </c>
      <c r="CF9" s="64" t="n">
        <v>0</v>
      </c>
      <c r="CG9" s="64" t="n">
        <v>0</v>
      </c>
      <c r="CH9" s="64" t="n">
        <v>0</v>
      </c>
      <c r="CI9" s="64" t="n">
        <v>0</v>
      </c>
      <c r="CJ9" s="64" t="n">
        <v>0</v>
      </c>
      <c r="CK9" s="64" t="n">
        <v>0</v>
      </c>
      <c r="CL9" s="64" t="n">
        <v>0</v>
      </c>
      <c r="CM9" s="64" t="n">
        <v>0</v>
      </c>
      <c r="CN9" s="64" t="n">
        <v>0</v>
      </c>
      <c r="CO9" s="64" t="n">
        <v>0</v>
      </c>
      <c r="CP9" s="64" t="n">
        <v>0</v>
      </c>
      <c r="CQ9" s="64" t="n">
        <v>0</v>
      </c>
      <c r="CR9" s="64" t="n">
        <v>0</v>
      </c>
      <c r="CS9" s="64" t="n">
        <v>0</v>
      </c>
      <c r="CT9" s="64" t="n">
        <v>0</v>
      </c>
      <c r="CU9" s="64" t="n">
        <v>0</v>
      </c>
      <c r="CV9" s="64" t="n">
        <v>0</v>
      </c>
      <c r="CW9" s="64" t="n">
        <v>0</v>
      </c>
      <c r="CX9" s="64" t="n">
        <v>0</v>
      </c>
      <c r="CY9" s="64" t="n">
        <v>0</v>
      </c>
      <c r="CZ9" s="64" t="n">
        <v>0</v>
      </c>
      <c r="DA9" s="64" t="n">
        <v>0</v>
      </c>
      <c r="DB9" s="64" t="n">
        <v>0</v>
      </c>
      <c r="DC9" s="64" t="n">
        <v>0</v>
      </c>
      <c r="DD9" s="64" t="n">
        <v>0</v>
      </c>
      <c r="DE9" s="64" t="n">
        <v>0</v>
      </c>
      <c r="DF9" s="64" t="n">
        <v>0</v>
      </c>
      <c r="DG9" s="64" t="n">
        <v>0</v>
      </c>
      <c r="DH9" s="64" t="n">
        <v>0</v>
      </c>
      <c r="DI9" s="64" t="n">
        <v>0</v>
      </c>
      <c r="DJ9" s="64" t="n">
        <v>0</v>
      </c>
      <c r="DK9" s="64" t="n">
        <v>0</v>
      </c>
      <c r="DL9" s="64" t="n">
        <v>0</v>
      </c>
      <c r="DM9" s="64" t="n">
        <v>0</v>
      </c>
      <c r="DN9" s="64" t="n">
        <v>0</v>
      </c>
      <c r="DO9" s="64" t="n">
        <v>0</v>
      </c>
      <c r="DP9" s="64" t="n">
        <v>0</v>
      </c>
      <c r="DQ9" s="64" t="n">
        <v>0</v>
      </c>
      <c r="DR9" s="64" t="n">
        <v>0</v>
      </c>
      <c r="DS9" s="64" t="n">
        <v>0</v>
      </c>
      <c r="DT9" s="64" t="n">
        <v>0</v>
      </c>
      <c r="DU9" s="64" t="n">
        <v>0</v>
      </c>
      <c r="DV9" s="64" t="n">
        <v>0</v>
      </c>
      <c r="DW9" s="64" t="n">
        <v>0</v>
      </c>
      <c r="DX9" s="64" t="n">
        <v>0</v>
      </c>
      <c r="DY9" s="64" t="n">
        <v>0</v>
      </c>
      <c r="DZ9" s="64" t="n">
        <v>0</v>
      </c>
      <c r="EA9" s="64" t="n">
        <v>0</v>
      </c>
      <c r="EB9" s="64" t="n">
        <v>0</v>
      </c>
      <c r="EC9" s="64" t="n">
        <v>0</v>
      </c>
      <c r="ED9" s="64" t="n">
        <v>0</v>
      </c>
      <c r="EE9" s="64" t="n">
        <v>0</v>
      </c>
      <c r="EF9" s="64" t="n">
        <v>0</v>
      </c>
      <c r="EG9" s="64" t="n">
        <v>0</v>
      </c>
      <c r="EH9" s="64" t="n">
        <v>0</v>
      </c>
      <c r="EI9" s="64" t="n">
        <v>0</v>
      </c>
      <c r="EJ9" s="64" t="n">
        <v>0</v>
      </c>
      <c r="EK9" s="64" t="n">
        <v>0</v>
      </c>
      <c r="EL9" s="64" t="n">
        <v>0</v>
      </c>
      <c r="EM9" s="64" t="n">
        <v>0</v>
      </c>
      <c r="EN9" s="64" t="n">
        <v>0</v>
      </c>
      <c r="EO9" s="64" t="n">
        <v>0</v>
      </c>
      <c r="EP9" s="64" t="n">
        <v>0</v>
      </c>
      <c r="EQ9" s="64" t="n">
        <v>0</v>
      </c>
      <c r="ER9" s="64" t="n">
        <v>0</v>
      </c>
      <c r="ES9" s="64" t="n">
        <v>0</v>
      </c>
      <c r="ET9" s="64" t="n">
        <v>0</v>
      </c>
      <c r="EU9" s="64" t="n">
        <v>0</v>
      </c>
      <c r="EV9" s="64" t="n">
        <v>0</v>
      </c>
      <c r="EW9" s="64" t="n">
        <v>0</v>
      </c>
      <c r="EX9" s="64" t="n">
        <v>0</v>
      </c>
      <c r="EY9" s="64" t="n">
        <v>0</v>
      </c>
      <c r="EZ9" s="64" t="n">
        <v>0</v>
      </c>
      <c r="FA9" s="64" t="n">
        <v>0</v>
      </c>
      <c r="FB9" s="64" t="n">
        <v>0</v>
      </c>
      <c r="FC9" s="64" t="n">
        <v>0</v>
      </c>
      <c r="FD9" s="64" t="n">
        <v>0</v>
      </c>
      <c r="FE9" s="64" t="n">
        <v>0</v>
      </c>
      <c r="FF9" s="64" t="n">
        <v>0</v>
      </c>
      <c r="FG9" s="64" t="n">
        <v>0</v>
      </c>
      <c r="FH9" s="64" t="n">
        <v>0</v>
      </c>
      <c r="FI9" s="64" t="n">
        <v>0</v>
      </c>
      <c r="FJ9" s="64" t="n">
        <v>0</v>
      </c>
      <c r="FK9" s="64" t="n">
        <v>0</v>
      </c>
      <c r="FL9" s="64" t="n">
        <v>0</v>
      </c>
      <c r="FM9" s="64" t="n">
        <v>0</v>
      </c>
      <c r="FN9" s="64" t="n">
        <v>0</v>
      </c>
      <c r="FO9" s="64" t="n">
        <v>0</v>
      </c>
      <c r="FP9" s="64" t="n">
        <v>0</v>
      </c>
      <c r="FQ9" s="64" t="n">
        <v>0</v>
      </c>
      <c r="FR9" s="64" t="n">
        <v>0</v>
      </c>
      <c r="FS9" s="64" t="n">
        <v>0</v>
      </c>
      <c r="FT9" s="64" t="n">
        <v>0</v>
      </c>
      <c r="FU9" s="64" t="n">
        <v>0</v>
      </c>
      <c r="FV9" s="64" t="n">
        <v>0</v>
      </c>
      <c r="FW9" s="64" t="n">
        <v>0</v>
      </c>
      <c r="FX9" s="64" t="n">
        <v>0</v>
      </c>
      <c r="FY9" s="64" t="n">
        <v>0</v>
      </c>
      <c r="FZ9" s="64" t="n">
        <v>0</v>
      </c>
      <c r="GA9" s="64" t="n">
        <v>0</v>
      </c>
      <c r="GB9" s="64" t="n">
        <v>0</v>
      </c>
      <c r="GC9" s="64" t="n">
        <v>0</v>
      </c>
      <c r="GD9" s="64" t="n">
        <v>0</v>
      </c>
      <c r="GE9" s="64" t="n">
        <v>0</v>
      </c>
      <c r="GF9" s="64" t="n">
        <v>0</v>
      </c>
      <c r="GG9" s="64" t="n">
        <v>0</v>
      </c>
      <c r="GH9" s="64" t="n">
        <v>0</v>
      </c>
      <c r="GI9" s="64" t="n">
        <v>0</v>
      </c>
      <c r="GJ9" s="64" t="n">
        <v>0</v>
      </c>
      <c r="GK9" s="64" t="n">
        <v>0</v>
      </c>
      <c r="GL9" s="64" t="n">
        <v>0</v>
      </c>
      <c r="GM9" s="64" t="n">
        <v>0</v>
      </c>
      <c r="GN9" s="64" t="n">
        <v>0</v>
      </c>
      <c r="GO9" s="64" t="n">
        <v>0</v>
      </c>
      <c r="GP9" s="64" t="n">
        <v>0</v>
      </c>
      <c r="GQ9" s="64" t="n">
        <v>0</v>
      </c>
      <c r="GR9" s="64" t="n">
        <v>0</v>
      </c>
      <c r="GS9" s="64" t="n">
        <v>0</v>
      </c>
      <c r="GT9" s="64" t="n">
        <v>0</v>
      </c>
      <c r="GU9" s="64" t="n">
        <v>0</v>
      </c>
      <c r="GV9" s="64" t="n">
        <v>0</v>
      </c>
      <c r="GW9" s="64" t="n">
        <v>0</v>
      </c>
      <c r="GX9" s="64" t="n">
        <v>0</v>
      </c>
      <c r="GY9" s="64" t="n">
        <v>0</v>
      </c>
      <c r="GZ9" s="64" t="n">
        <v>0</v>
      </c>
      <c r="HA9" s="64" t="n">
        <v>0</v>
      </c>
      <c r="HB9" s="64" t="n">
        <v>0</v>
      </c>
      <c r="HC9" s="64" t="n">
        <v>0</v>
      </c>
      <c r="HD9" s="64" t="n">
        <v>0</v>
      </c>
      <c r="HE9" s="64" t="n">
        <v>0</v>
      </c>
      <c r="HF9" s="64" t="n">
        <v>0</v>
      </c>
      <c r="HG9" s="64" t="n">
        <v>0</v>
      </c>
      <c r="HH9" s="64" t="n">
        <v>0</v>
      </c>
      <c r="HI9" s="64" t="n">
        <v>0</v>
      </c>
      <c r="HJ9" s="64" t="n">
        <v>0</v>
      </c>
      <c r="HK9" s="64" t="n">
        <v>0</v>
      </c>
      <c r="HL9" s="64" t="n">
        <v>0</v>
      </c>
      <c r="HM9" s="64" t="n">
        <v>0</v>
      </c>
      <c r="HN9" s="64" t="n">
        <v>0</v>
      </c>
      <c r="HO9" s="64" t="n">
        <v>0</v>
      </c>
      <c r="HP9" s="64" t="n">
        <v>0</v>
      </c>
      <c r="HQ9" s="64" t="n">
        <v>0</v>
      </c>
      <c r="HR9" s="64" t="n">
        <v>0</v>
      </c>
      <c r="HS9" s="64" t="n">
        <v>0</v>
      </c>
      <c r="HT9" s="64" t="n">
        <v>0</v>
      </c>
      <c r="HU9" s="64" t="n">
        <v>0</v>
      </c>
      <c r="HV9" s="64" t="n">
        <v>0</v>
      </c>
      <c r="HW9" s="64" t="n">
        <v>0</v>
      </c>
      <c r="HX9" s="64" t="n">
        <v>0</v>
      </c>
      <c r="HY9" s="64" t="n">
        <v>0</v>
      </c>
      <c r="HZ9" s="64" t="n">
        <v>0</v>
      </c>
      <c r="IA9" s="64" t="n">
        <v>0</v>
      </c>
      <c r="IB9" s="64" t="n">
        <v>0</v>
      </c>
      <c r="IC9" s="64" t="n">
        <v>0</v>
      </c>
      <c r="ID9" s="64" t="n">
        <v>0</v>
      </c>
      <c r="IE9" s="64" t="n">
        <v>0</v>
      </c>
      <c r="IF9" s="64" t="n">
        <v>0</v>
      </c>
      <c r="IG9" s="64" t="n">
        <v>0</v>
      </c>
      <c r="IH9" s="64" t="n">
        <v>0</v>
      </c>
      <c r="II9" s="64" t="n">
        <v>0</v>
      </c>
      <c r="IJ9" s="64" t="n">
        <v>0</v>
      </c>
      <c r="IK9" s="64" t="n">
        <v>0</v>
      </c>
      <c r="IL9" s="64" t="n">
        <v>0</v>
      </c>
      <c r="IM9" s="64" t="n">
        <v>0</v>
      </c>
      <c r="IN9" s="64" t="n">
        <v>0</v>
      </c>
      <c r="IO9" s="64" t="n">
        <v>0</v>
      </c>
      <c r="IP9" s="64" t="n">
        <v>0</v>
      </c>
      <c r="IQ9" s="64" t="n">
        <v>0</v>
      </c>
      <c r="IR9" s="64" t="n">
        <v>0</v>
      </c>
      <c r="IS9" s="64" t="n">
        <v>0</v>
      </c>
      <c r="IT9" s="64" t="n">
        <v>0</v>
      </c>
      <c r="IU9" s="64" t="n">
        <v>0</v>
      </c>
      <c r="IV9" s="64" t="n">
        <v>0</v>
      </c>
      <c r="IW9" s="64" t="n">
        <v>0</v>
      </c>
      <c r="IX9" s="64" t="n">
        <v>0</v>
      </c>
      <c r="IY9" s="64" t="n">
        <v>0</v>
      </c>
      <c r="IZ9" s="64" t="n">
        <v>0</v>
      </c>
      <c r="JA9" s="64" t="n">
        <v>0</v>
      </c>
      <c r="JB9" s="64" t="n">
        <v>0</v>
      </c>
      <c r="JC9" s="64" t="n">
        <v>0</v>
      </c>
      <c r="JD9" s="64" t="n">
        <v>0</v>
      </c>
      <c r="JE9" s="64" t="n">
        <v>0</v>
      </c>
      <c r="JF9" s="64" t="n">
        <v>0</v>
      </c>
      <c r="JG9" s="64" t="n">
        <v>0</v>
      </c>
      <c r="JH9" s="64" t="n">
        <v>0</v>
      </c>
      <c r="JI9" s="64" t="n">
        <v>0</v>
      </c>
      <c r="JJ9" s="64" t="n">
        <v>0</v>
      </c>
      <c r="JK9" s="64" t="n">
        <v>0</v>
      </c>
      <c r="JL9" s="64" t="n">
        <v>0</v>
      </c>
      <c r="JM9" s="64" t="n">
        <v>0</v>
      </c>
      <c r="JN9" s="64" t="n">
        <v>0</v>
      </c>
      <c r="JO9" s="64" t="n">
        <v>0</v>
      </c>
      <c r="JP9" s="64" t="n">
        <v>0</v>
      </c>
      <c r="JQ9" s="64" t="n">
        <v>0</v>
      </c>
      <c r="JR9" s="64" t="n">
        <v>0</v>
      </c>
      <c r="JS9" s="64" t="n">
        <v>0</v>
      </c>
      <c r="JT9" s="64" t="n">
        <v>0</v>
      </c>
      <c r="JU9" s="64" t="n">
        <v>0</v>
      </c>
      <c r="JV9" s="64" t="n">
        <v>0</v>
      </c>
      <c r="JW9" s="64" t="n">
        <v>0</v>
      </c>
      <c r="JX9" s="64" t="n">
        <v>0</v>
      </c>
      <c r="JY9" s="64" t="n">
        <v>0</v>
      </c>
      <c r="JZ9" s="64" t="n">
        <v>0</v>
      </c>
      <c r="KA9" s="64" t="n">
        <v>0</v>
      </c>
      <c r="KB9" s="64" t="n">
        <v>0</v>
      </c>
      <c r="KC9" s="64" t="n">
        <v>0</v>
      </c>
      <c r="KD9" s="64" t="n">
        <v>0</v>
      </c>
      <c r="KE9" s="64" t="n">
        <v>0</v>
      </c>
      <c r="KF9" s="64" t="n">
        <v>0</v>
      </c>
      <c r="KG9" s="64" t="n">
        <v>0</v>
      </c>
      <c r="KH9" s="64" t="n">
        <v>0</v>
      </c>
      <c r="KI9" s="64" t="n">
        <v>0</v>
      </c>
      <c r="KJ9" s="64" t="n">
        <v>0</v>
      </c>
      <c r="KK9" s="64" t="n">
        <v>0</v>
      </c>
      <c r="KL9" s="64" t="n">
        <v>0</v>
      </c>
      <c r="KM9" s="64" t="n">
        <v>0</v>
      </c>
      <c r="KN9" s="64" t="n">
        <v>0</v>
      </c>
      <c r="KO9" s="64" t="n">
        <v>0</v>
      </c>
      <c r="KP9" s="64" t="n">
        <v>0</v>
      </c>
      <c r="KQ9" s="64" t="n">
        <v>0</v>
      </c>
      <c r="KR9" s="64" t="n">
        <v>0</v>
      </c>
      <c r="KS9" s="64" t="n">
        <v>0</v>
      </c>
      <c r="KT9" s="64" t="n">
        <v>0</v>
      </c>
      <c r="KU9" s="64" t="n">
        <v>0</v>
      </c>
      <c r="KV9" s="64" t="n">
        <v>0</v>
      </c>
      <c r="KW9" s="64" t="n">
        <v>0</v>
      </c>
      <c r="KX9" s="64" t="n">
        <v>0</v>
      </c>
      <c r="KY9" s="64" t="n">
        <v>0</v>
      </c>
      <c r="KZ9" s="64" t="n">
        <v>0</v>
      </c>
      <c r="LA9" s="64" t="n">
        <v>0</v>
      </c>
      <c r="LB9" s="64" t="n">
        <v>0</v>
      </c>
      <c r="LC9" s="64" t="n">
        <v>0</v>
      </c>
      <c r="LD9" s="64" t="n">
        <v>0</v>
      </c>
      <c r="LE9" s="64" t="n">
        <v>0</v>
      </c>
      <c r="LF9" s="64" t="n">
        <v>0</v>
      </c>
      <c r="LG9" s="64" t="n">
        <v>0</v>
      </c>
      <c r="LH9" s="64" t="n">
        <v>0</v>
      </c>
      <c r="LI9" s="64" t="n">
        <v>0</v>
      </c>
      <c r="LJ9" s="64" t="n">
        <v>0</v>
      </c>
      <c r="LK9" s="64" t="n">
        <v>0</v>
      </c>
      <c r="LL9" s="64" t="n">
        <v>0</v>
      </c>
      <c r="LM9" s="64" t="n">
        <v>0</v>
      </c>
      <c r="LN9" s="64" t="n">
        <v>0</v>
      </c>
      <c r="LO9" s="64" t="n">
        <v>0</v>
      </c>
      <c r="LP9" s="64" t="n">
        <v>0</v>
      </c>
      <c r="LQ9" s="64" t="n">
        <v>0</v>
      </c>
      <c r="LR9" s="64" t="n">
        <v>0</v>
      </c>
      <c r="LS9" s="64" t="n">
        <v>0</v>
      </c>
      <c r="LT9" s="64" t="n">
        <v>0</v>
      </c>
      <c r="LU9" s="64" t="n">
        <v>0</v>
      </c>
      <c r="LV9" s="64" t="n">
        <v>0</v>
      </c>
      <c r="LW9" s="64" t="n">
        <v>0</v>
      </c>
      <c r="LX9" s="64" t="n">
        <v>0</v>
      </c>
      <c r="LY9" s="64" t="n">
        <v>0</v>
      </c>
      <c r="LZ9" s="64" t="n">
        <v>0</v>
      </c>
      <c r="MA9" s="64" t="n">
        <v>0</v>
      </c>
    </row>
    <row r="10" customFormat="false" ht="15.75" hidden="false" customHeight="false" outlineLevel="0" collapsed="false">
      <c r="A10" s="48" t="s">
        <v>76</v>
      </c>
      <c r="B10" s="11" t="s">
        <v>68</v>
      </c>
      <c r="C10" s="64"/>
      <c r="D10" s="64" t="n">
        <f aca="false">HLOOKUP(D3,UBU!$D$1:$Q$15,15,0)/24</f>
        <v>1135.8125</v>
      </c>
      <c r="E10" s="64" t="n">
        <f aca="false">HLOOKUP(E3,UBU!$D$1:$Q$15,15,0)/24</f>
        <v>1135.8125</v>
      </c>
      <c r="F10" s="64" t="n">
        <f aca="false">HLOOKUP(F3,UBU!$D$1:$Q$15,15,0)/24</f>
        <v>1135.8125</v>
      </c>
      <c r="G10" s="64" t="n">
        <f aca="false">HLOOKUP(G3,UBU!$D$1:$Q$15,15,0)/24</f>
        <v>1135.8125</v>
      </c>
      <c r="H10" s="64" t="n">
        <f aca="false">HLOOKUP(H3,UBU!$D$1:$Q$15,15,0)/24</f>
        <v>1135.8125</v>
      </c>
      <c r="I10" s="64" t="n">
        <f aca="false">HLOOKUP(I3,UBU!$D$1:$Q$15,15,0)/24</f>
        <v>1135.8125</v>
      </c>
      <c r="J10" s="64" t="n">
        <f aca="false">HLOOKUP(J3,UBU!$D$1:$Q$15,15,0)/24</f>
        <v>1135.8125</v>
      </c>
      <c r="K10" s="64" t="n">
        <f aca="false">HLOOKUP(K3,UBU!$D$1:$Q$15,15,0)/24</f>
        <v>1135.8125</v>
      </c>
      <c r="L10" s="64" t="n">
        <f aca="false">HLOOKUP(L3,UBU!$D$1:$Q$15,15,0)/24</f>
        <v>1135.8125</v>
      </c>
      <c r="M10" s="64" t="n">
        <f aca="false">HLOOKUP(M3,UBU!$D$1:$Q$15,15,0)/24</f>
        <v>1135.8125</v>
      </c>
      <c r="N10" s="64" t="n">
        <f aca="false">HLOOKUP(N3,UBU!$D$1:$Q$15,15,0)/24</f>
        <v>1135.8125</v>
      </c>
      <c r="O10" s="64" t="n">
        <f aca="false">HLOOKUP(O3,UBU!$D$1:$Q$15,15,0)/24</f>
        <v>1135.8125</v>
      </c>
      <c r="P10" s="64" t="n">
        <f aca="false">HLOOKUP(P3,UBU!$D$1:$Q$15,15,0)/24</f>
        <v>1135.8125</v>
      </c>
      <c r="Q10" s="64" t="n">
        <f aca="false">HLOOKUP(Q3,UBU!$D$1:$Q$15,15,0)/24</f>
        <v>1135.8125</v>
      </c>
      <c r="R10" s="64" t="n">
        <f aca="false">HLOOKUP(R3,UBU!$D$1:$Q$15,15,0)/24</f>
        <v>1135.8125</v>
      </c>
      <c r="S10" s="64" t="n">
        <f aca="false">HLOOKUP(S3,UBU!$D$1:$Q$15,15,0)/24</f>
        <v>1135.8125</v>
      </c>
      <c r="T10" s="64" t="n">
        <f aca="false">HLOOKUP(T3,UBU!$D$1:$Q$15,15,0)/24</f>
        <v>1135.8125</v>
      </c>
      <c r="U10" s="64" t="n">
        <f aca="false">HLOOKUP(U3,UBU!$D$1:$Q$15,15,0)/24</f>
        <v>1135.8125</v>
      </c>
      <c r="V10" s="64" t="n">
        <f aca="false">HLOOKUP(V3,UBU!$D$1:$Q$15,15,0)/24</f>
        <v>1135.8125</v>
      </c>
      <c r="W10" s="64" t="n">
        <f aca="false">HLOOKUP(W3,UBU!$D$1:$Q$15,15,0)/24</f>
        <v>1135.8125</v>
      </c>
      <c r="X10" s="64" t="n">
        <f aca="false">HLOOKUP(X3,UBU!$D$1:$Q$15,15,0)/24</f>
        <v>1135.8125</v>
      </c>
      <c r="Y10" s="64" t="n">
        <f aca="false">HLOOKUP(Y3,UBU!$D$1:$Q$15,15,0)/24</f>
        <v>1135.8125</v>
      </c>
      <c r="Z10" s="64" t="n">
        <f aca="false">HLOOKUP(Z3,UBU!$D$1:$Q$15,15,0)/24</f>
        <v>1135.8125</v>
      </c>
      <c r="AA10" s="64" t="n">
        <f aca="false">HLOOKUP(AA3,UBU!$D$1:$Q$15,15,0)/24</f>
        <v>1135.8125</v>
      </c>
      <c r="AB10" s="64" t="n">
        <f aca="false">HLOOKUP(AB3,UBU!$D$1:$Q$15,15,0)/24</f>
        <v>1135.8125</v>
      </c>
      <c r="AC10" s="64" t="n">
        <f aca="false">HLOOKUP(AC3,UBU!$D$1:$Q$15,15,0)/24</f>
        <v>1135.8125</v>
      </c>
      <c r="AD10" s="64" t="n">
        <f aca="false">HLOOKUP(AD3,UBU!$D$1:$Q$15,15,0)/24</f>
        <v>1135.8125</v>
      </c>
      <c r="AE10" s="64" t="n">
        <f aca="false">HLOOKUP(AE3,UBU!$D$1:$Q$15,15,0)/24</f>
        <v>1135.8125</v>
      </c>
      <c r="AF10" s="64" t="n">
        <f aca="false">HLOOKUP(AF3,UBU!$D$1:$Q$15,15,0)/24</f>
        <v>1135.8125</v>
      </c>
      <c r="AG10" s="64" t="n">
        <f aca="false">HLOOKUP(AG3,UBU!$D$1:$Q$15,15,0)/24</f>
        <v>1135.8125</v>
      </c>
      <c r="AH10" s="64" t="n">
        <f aca="false">HLOOKUP(AH3,UBU!$D$1:$Q$15,15,0)/24</f>
        <v>1135.8125</v>
      </c>
      <c r="AI10" s="64" t="n">
        <f aca="false">HLOOKUP(AI3,UBU!$D$1:$Q$15,15,0)/24</f>
        <v>1135.8125</v>
      </c>
      <c r="AJ10" s="64" t="n">
        <f aca="false">HLOOKUP(AJ3,UBU!$D$1:$Q$15,15,0)/24</f>
        <v>1135.8125</v>
      </c>
      <c r="AK10" s="64" t="n">
        <f aca="false">HLOOKUP(AK3,UBU!$D$1:$Q$15,15,0)/24</f>
        <v>1135.8125</v>
      </c>
      <c r="AL10" s="64" t="n">
        <f aca="false">HLOOKUP(AL3,UBU!$D$1:$Q$15,15,0)/24</f>
        <v>1135.8125</v>
      </c>
      <c r="AM10" s="64" t="n">
        <f aca="false">HLOOKUP(AM3,UBU!$D$1:$Q$15,15,0)/24</f>
        <v>1135.8125</v>
      </c>
      <c r="AN10" s="64" t="n">
        <f aca="false">HLOOKUP(AN3,UBU!$D$1:$Q$15,15,0)/24</f>
        <v>1135.8125</v>
      </c>
      <c r="AO10" s="64" t="n">
        <f aca="false">HLOOKUP(AO3,UBU!$D$1:$Q$15,15,0)/24</f>
        <v>1135.8125</v>
      </c>
      <c r="AP10" s="64" t="n">
        <f aca="false">HLOOKUP(AP3,UBU!$D$1:$Q$15,15,0)/24</f>
        <v>1135.8125</v>
      </c>
      <c r="AQ10" s="64" t="n">
        <f aca="false">HLOOKUP(AQ3,UBU!$D$1:$Q$15,15,0)/24</f>
        <v>1135.8125</v>
      </c>
      <c r="AR10" s="64" t="n">
        <f aca="false">HLOOKUP(AR3,UBU!$D$1:$Q$15,15,0)/24</f>
        <v>1135.8125</v>
      </c>
      <c r="AS10" s="64" t="n">
        <f aca="false">HLOOKUP(AS3,UBU!$D$1:$Q$15,15,0)/24</f>
        <v>1135.8125</v>
      </c>
      <c r="AT10" s="64" t="n">
        <f aca="false">HLOOKUP(AT3,UBU!$D$1:$Q$15,15,0)/24</f>
        <v>1135.8125</v>
      </c>
      <c r="AU10" s="64" t="n">
        <f aca="false">HLOOKUP(AU3,UBU!$D$1:$Q$15,15,0)/24</f>
        <v>1135.8125</v>
      </c>
      <c r="AV10" s="64" t="n">
        <f aca="false">HLOOKUP(AV3,UBU!$D$1:$Q$15,15,0)/24</f>
        <v>1135.8125</v>
      </c>
      <c r="AW10" s="64" t="n">
        <f aca="false">HLOOKUP(AW3,UBU!$D$1:$Q$15,15,0)/24</f>
        <v>1135.8125</v>
      </c>
      <c r="AX10" s="64" t="n">
        <f aca="false">HLOOKUP(AX3,UBU!$D$1:$Q$15,15,0)/24</f>
        <v>1135.8125</v>
      </c>
      <c r="AY10" s="64" t="n">
        <f aca="false">HLOOKUP(AY3,UBU!$D$1:$Q$15,15,0)/24</f>
        <v>1135.8125</v>
      </c>
      <c r="AZ10" s="64" t="n">
        <f aca="false">HLOOKUP(AZ3,UBU!$D$1:$Q$15,15,0)/24</f>
        <v>1135.8125</v>
      </c>
      <c r="BA10" s="64" t="n">
        <f aca="false">HLOOKUP(BA3,UBU!$D$1:$Q$15,15,0)/24</f>
        <v>1135.8125</v>
      </c>
      <c r="BB10" s="64" t="n">
        <f aca="false">HLOOKUP(BB3,UBU!$D$1:$Q$15,15,0)/24</f>
        <v>1135.8125</v>
      </c>
      <c r="BC10" s="64" t="n">
        <f aca="false">HLOOKUP(BC3,UBU!$D$1:$Q$15,15,0)/24</f>
        <v>1135.8125</v>
      </c>
      <c r="BD10" s="64" t="n">
        <f aca="false">HLOOKUP(BD3,UBU!$D$1:$Q$15,15,0)/24</f>
        <v>1135.8125</v>
      </c>
      <c r="BE10" s="64" t="n">
        <f aca="false">HLOOKUP(BE3,UBU!$D$1:$Q$15,15,0)/24</f>
        <v>1135.8125</v>
      </c>
      <c r="BF10" s="64" t="n">
        <f aca="false">HLOOKUP(BF3,UBU!$D$1:$Q$15,15,0)/24</f>
        <v>1135.8125</v>
      </c>
      <c r="BG10" s="64" t="n">
        <f aca="false">HLOOKUP(BG3,UBU!$D$1:$Q$15,15,0)/24</f>
        <v>1135.8125</v>
      </c>
      <c r="BH10" s="64" t="n">
        <f aca="false">HLOOKUP(BH3,UBU!$D$1:$Q$15,15,0)/24</f>
        <v>1135.8125</v>
      </c>
      <c r="BI10" s="64" t="n">
        <f aca="false">HLOOKUP(BI3,UBU!$D$1:$Q$15,15,0)/24</f>
        <v>1135.8125</v>
      </c>
      <c r="BJ10" s="64" t="n">
        <f aca="false">HLOOKUP(BJ3,UBU!$D$1:$Q$15,15,0)/24</f>
        <v>1135.8125</v>
      </c>
      <c r="BK10" s="64" t="n">
        <f aca="false">HLOOKUP(BK3,UBU!$D$1:$Q$15,15,0)/24</f>
        <v>1135.8125</v>
      </c>
      <c r="BL10" s="64" t="n">
        <f aca="false">HLOOKUP(BL3,UBU!$D$1:$Q$15,15,0)/24</f>
        <v>1135.8125</v>
      </c>
      <c r="BM10" s="64" t="n">
        <f aca="false">HLOOKUP(BM3,UBU!$D$1:$Q$15,15,0)/24</f>
        <v>1135.8125</v>
      </c>
      <c r="BN10" s="64" t="n">
        <f aca="false">HLOOKUP(BN3,UBU!$D$1:$Q$15,15,0)/24</f>
        <v>1135.8125</v>
      </c>
      <c r="BO10" s="64" t="n">
        <f aca="false">HLOOKUP(BO3,UBU!$D$1:$Q$15,15,0)/24</f>
        <v>1135.8125</v>
      </c>
      <c r="BP10" s="64" t="n">
        <f aca="false">HLOOKUP(BP3,UBU!$D$1:$Q$15,15,0)/24</f>
        <v>1135.8125</v>
      </c>
      <c r="BQ10" s="64" t="n">
        <f aca="false">HLOOKUP(BQ3,UBU!$D$1:$Q$15,15,0)/24</f>
        <v>1135.8125</v>
      </c>
      <c r="BR10" s="64" t="n">
        <f aca="false">HLOOKUP(BR3,UBU!$D$1:$Q$15,15,0)/24</f>
        <v>1135.8125</v>
      </c>
      <c r="BS10" s="64" t="n">
        <f aca="false">HLOOKUP(BS3,UBU!$D$1:$Q$15,15,0)/24</f>
        <v>1135.8125</v>
      </c>
      <c r="BT10" s="64" t="n">
        <f aca="false">HLOOKUP(BT3,UBU!$D$1:$Q$15,15,0)/24</f>
        <v>1135.8125</v>
      </c>
      <c r="BU10" s="64" t="n">
        <f aca="false">HLOOKUP(BU3,UBU!$D$1:$Q$15,15,0)/24</f>
        <v>1135.8125</v>
      </c>
      <c r="BV10" s="64" t="n">
        <f aca="false">HLOOKUP(BV3,UBU!$D$1:$Q$15,15,0)/24</f>
        <v>1135.8125</v>
      </c>
      <c r="BW10" s="64" t="n">
        <f aca="false">HLOOKUP(BW3,UBU!$D$1:$Q$15,15,0)/24</f>
        <v>1135.8125</v>
      </c>
      <c r="BX10" s="64" t="n">
        <f aca="false">HLOOKUP(BX3,UBU!$D$1:$Q$15,15,0)/24</f>
        <v>1135.8125</v>
      </c>
      <c r="BY10" s="64" t="n">
        <f aca="false">HLOOKUP(BY3,UBU!$D$1:$Q$15,15,0)/24</f>
        <v>1135.8125</v>
      </c>
      <c r="BZ10" s="64" t="n">
        <f aca="false">HLOOKUP(BZ3,UBU!$D$1:$Q$15,15,0)/24</f>
        <v>1135.8125</v>
      </c>
      <c r="CA10" s="64" t="n">
        <f aca="false">HLOOKUP(CA3,UBU!$D$1:$Q$15,15,0)/24</f>
        <v>1135.8125</v>
      </c>
      <c r="CB10" s="64" t="n">
        <f aca="false">HLOOKUP(CB3,UBU!$D$1:$Q$15,15,0)/24</f>
        <v>1135.8125</v>
      </c>
      <c r="CC10" s="64" t="n">
        <f aca="false">HLOOKUP(CC3,UBU!$D$1:$Q$15,15,0)/24</f>
        <v>1135.8125</v>
      </c>
      <c r="CD10" s="64" t="n">
        <f aca="false">HLOOKUP(CD3,UBU!$D$1:$Q$15,15,0)/24</f>
        <v>1135.8125</v>
      </c>
      <c r="CE10" s="64" t="n">
        <f aca="false">HLOOKUP(CE3,UBU!$D$1:$Q$15,15,0)/24</f>
        <v>1135.8125</v>
      </c>
      <c r="CF10" s="64" t="n">
        <f aca="false">HLOOKUP(CF3,UBU!$D$1:$Q$15,15,0)/24</f>
        <v>1135.8125</v>
      </c>
      <c r="CG10" s="64" t="n">
        <f aca="false">HLOOKUP(CG3,UBU!$D$1:$Q$15,15,0)/24</f>
        <v>1135.8125</v>
      </c>
      <c r="CH10" s="64" t="n">
        <f aca="false">HLOOKUP(CH3,UBU!$D$1:$Q$15,15,0)/24</f>
        <v>1135.8125</v>
      </c>
      <c r="CI10" s="64" t="n">
        <f aca="false">HLOOKUP(CI3,UBU!$D$1:$Q$15,15,0)/24</f>
        <v>1135.8125</v>
      </c>
      <c r="CJ10" s="64" t="n">
        <f aca="false">HLOOKUP(CJ3,UBU!$D$1:$Q$15,15,0)/24</f>
        <v>1135.8125</v>
      </c>
      <c r="CK10" s="64" t="n">
        <f aca="false">HLOOKUP(CK3,UBU!$D$1:$Q$15,15,0)/24</f>
        <v>1135.8125</v>
      </c>
      <c r="CL10" s="64" t="n">
        <f aca="false">HLOOKUP(CL3,UBU!$D$1:$Q$15,15,0)/24</f>
        <v>1135.8125</v>
      </c>
      <c r="CM10" s="64" t="n">
        <f aca="false">HLOOKUP(CM3,UBU!$D$1:$Q$15,15,0)/24</f>
        <v>1135.8125</v>
      </c>
      <c r="CN10" s="64" t="n">
        <f aca="false">HLOOKUP(CN3,UBU!$D$1:$Q$15,15,0)/24</f>
        <v>1135.8125</v>
      </c>
      <c r="CO10" s="64" t="n">
        <f aca="false">HLOOKUP(CO3,UBU!$D$1:$Q$15,15,0)/24</f>
        <v>1135.8125</v>
      </c>
      <c r="CP10" s="64" t="n">
        <f aca="false">HLOOKUP(CP3,UBU!$D$1:$Q$15,15,0)/24</f>
        <v>1135.8125</v>
      </c>
      <c r="CQ10" s="64" t="n">
        <f aca="false">HLOOKUP(CQ3,UBU!$D$1:$Q$15,15,0)/24</f>
        <v>1135.8125</v>
      </c>
      <c r="CR10" s="64" t="n">
        <f aca="false">HLOOKUP(CR3,UBU!$D$1:$Q$15,15,0)/24</f>
        <v>1135.8125</v>
      </c>
      <c r="CS10" s="64" t="n">
        <f aca="false">HLOOKUP(CS3,UBU!$D$1:$Q$15,15,0)/24</f>
        <v>1135.8125</v>
      </c>
      <c r="CT10" s="64" t="n">
        <f aca="false">HLOOKUP(CT3,UBU!$D$1:$Q$15,15,0)/24</f>
        <v>1135.8125</v>
      </c>
      <c r="CU10" s="64" t="n">
        <f aca="false">HLOOKUP(CU3,UBU!$D$1:$Q$15,15,0)/24</f>
        <v>1135.8125</v>
      </c>
      <c r="CV10" s="64" t="n">
        <f aca="false">HLOOKUP(CV3,UBU!$D$1:$Q$15,15,0)/24</f>
        <v>1135.8125</v>
      </c>
      <c r="CW10" s="64" t="n">
        <f aca="false">HLOOKUP(CW3,UBU!$D$1:$Q$15,15,0)/24</f>
        <v>1135.8125</v>
      </c>
      <c r="CX10" s="64" t="n">
        <f aca="false">HLOOKUP(CX3,UBU!$D$1:$Q$15,15,0)/24</f>
        <v>1135.8125</v>
      </c>
      <c r="CY10" s="64" t="n">
        <f aca="false">HLOOKUP(CY3,UBU!$D$1:$Q$15,15,0)/24</f>
        <v>1135.8125</v>
      </c>
      <c r="CZ10" s="64" t="n">
        <f aca="false">HLOOKUP(CZ3,UBU!$D$1:$Q$15,15,0)/24</f>
        <v>1135.8125</v>
      </c>
      <c r="DA10" s="64" t="n">
        <f aca="false">HLOOKUP(DA3,UBU!$D$1:$Q$15,15,0)/24</f>
        <v>1135.8125</v>
      </c>
      <c r="DB10" s="64" t="n">
        <f aca="false">HLOOKUP(DB3,UBU!$D$1:$Q$15,15,0)/24</f>
        <v>1135.8125</v>
      </c>
      <c r="DC10" s="64" t="n">
        <f aca="false">HLOOKUP(DC3,UBU!$D$1:$Q$15,15,0)/24</f>
        <v>1135.8125</v>
      </c>
      <c r="DD10" s="64" t="n">
        <f aca="false">HLOOKUP(DD3,UBU!$D$1:$Q$15,15,0)/24</f>
        <v>1135.8125</v>
      </c>
      <c r="DE10" s="64" t="n">
        <f aca="false">HLOOKUP(DE3,UBU!$D$1:$Q$15,15,0)/24</f>
        <v>1135.8125</v>
      </c>
      <c r="DF10" s="64" t="n">
        <f aca="false">HLOOKUP(DF3,UBU!$D$1:$Q$15,15,0)/24</f>
        <v>1135.8125</v>
      </c>
      <c r="DG10" s="64" t="n">
        <f aca="false">HLOOKUP(DG3,UBU!$D$1:$Q$15,15,0)/24</f>
        <v>1135.8125</v>
      </c>
      <c r="DH10" s="64" t="n">
        <f aca="false">HLOOKUP(DH3,UBU!$D$1:$Q$15,15,0)/24</f>
        <v>1135.8125</v>
      </c>
      <c r="DI10" s="64" t="n">
        <f aca="false">HLOOKUP(DI3,UBU!$D$1:$Q$15,15,0)/24</f>
        <v>1135.8125</v>
      </c>
      <c r="DJ10" s="64" t="n">
        <f aca="false">HLOOKUP(DJ3,UBU!$D$1:$Q$15,15,0)/24</f>
        <v>1135.8125</v>
      </c>
      <c r="DK10" s="64" t="n">
        <f aca="false">HLOOKUP(DK3,UBU!$D$1:$Q$15,15,0)/24</f>
        <v>1135.8125</v>
      </c>
      <c r="DL10" s="64" t="n">
        <f aca="false">HLOOKUP(DL3,UBU!$D$1:$Q$15,15,0)/24</f>
        <v>1135.8125</v>
      </c>
      <c r="DM10" s="64" t="n">
        <f aca="false">HLOOKUP(DM3,UBU!$D$1:$Q$15,15,0)/24</f>
        <v>1135.8125</v>
      </c>
      <c r="DN10" s="64" t="n">
        <f aca="false">HLOOKUP(DN3,UBU!$D$1:$Q$15,15,0)/24</f>
        <v>1135.8125</v>
      </c>
      <c r="DO10" s="64" t="n">
        <f aca="false">HLOOKUP(DO3,UBU!$D$1:$Q$15,15,0)/24</f>
        <v>1135.8125</v>
      </c>
      <c r="DP10" s="64" t="n">
        <f aca="false">HLOOKUP(DP3,UBU!$D$1:$Q$15,15,0)/24</f>
        <v>1135.8125</v>
      </c>
      <c r="DQ10" s="64" t="n">
        <f aca="false">HLOOKUP(DQ3,UBU!$D$1:$Q$15,15,0)/24</f>
        <v>1135.8125</v>
      </c>
      <c r="DR10" s="64" t="n">
        <f aca="false">HLOOKUP(DR3,UBU!$D$1:$Q$15,15,0)/24</f>
        <v>1135.8125</v>
      </c>
      <c r="DS10" s="64" t="n">
        <f aca="false">HLOOKUP(DS3,UBU!$D$1:$Q$15,15,0)/24</f>
        <v>1135.8125</v>
      </c>
      <c r="DT10" s="64" t="n">
        <f aca="false">HLOOKUP(DT3,UBU!$D$1:$Q$15,15,0)/24</f>
        <v>1135.8125</v>
      </c>
      <c r="DU10" s="64" t="n">
        <f aca="false">HLOOKUP(DU3,UBU!$D$1:$Q$15,15,0)/24</f>
        <v>1135.8125</v>
      </c>
      <c r="DV10" s="64" t="n">
        <f aca="false">HLOOKUP(DV3,UBU!$D$1:$Q$15,15,0)/24</f>
        <v>1135.8125</v>
      </c>
      <c r="DW10" s="64" t="n">
        <f aca="false">HLOOKUP(DW3,UBU!$D$1:$Q$15,15,0)/24</f>
        <v>1135.8125</v>
      </c>
      <c r="DX10" s="64" t="n">
        <f aca="false">HLOOKUP(DX3,UBU!$D$1:$Q$15,15,0)/24</f>
        <v>1135.8125</v>
      </c>
      <c r="DY10" s="64" t="n">
        <f aca="false">HLOOKUP(DY3,UBU!$D$1:$Q$15,15,0)/24</f>
        <v>1135.8125</v>
      </c>
      <c r="DZ10" s="64" t="n">
        <f aca="false">HLOOKUP(DZ3,UBU!$D$1:$Q$15,15,0)/24</f>
        <v>1135.8125</v>
      </c>
      <c r="EA10" s="64" t="n">
        <f aca="false">HLOOKUP(EA3,UBU!$D$1:$Q$15,15,0)/24</f>
        <v>1135.8125</v>
      </c>
      <c r="EB10" s="64" t="n">
        <f aca="false">HLOOKUP(EB3,UBU!$D$1:$Q$15,15,0)/24</f>
        <v>1135.8125</v>
      </c>
      <c r="EC10" s="64" t="n">
        <f aca="false">HLOOKUP(EC3,UBU!$D$1:$Q$15,15,0)/24</f>
        <v>1135.8125</v>
      </c>
      <c r="ED10" s="64" t="n">
        <f aca="false">HLOOKUP(ED3,UBU!$D$1:$Q$15,15,0)/24</f>
        <v>1135.8125</v>
      </c>
      <c r="EE10" s="64" t="n">
        <f aca="false">HLOOKUP(EE3,UBU!$D$1:$Q$15,15,0)/24</f>
        <v>1135.8125</v>
      </c>
      <c r="EF10" s="64" t="n">
        <f aca="false">HLOOKUP(EF3,UBU!$D$1:$Q$15,15,0)/24</f>
        <v>1135.8125</v>
      </c>
      <c r="EG10" s="64" t="n">
        <f aca="false">HLOOKUP(EG3,UBU!$D$1:$Q$15,15,0)/24</f>
        <v>1135.8125</v>
      </c>
      <c r="EH10" s="64" t="n">
        <f aca="false">HLOOKUP(EH3,UBU!$D$1:$Q$15,15,0)/24</f>
        <v>1135.8125</v>
      </c>
      <c r="EI10" s="64" t="n">
        <f aca="false">HLOOKUP(EI3,UBU!$D$1:$Q$15,15,0)/24</f>
        <v>1135.8125</v>
      </c>
      <c r="EJ10" s="64" t="n">
        <f aca="false">HLOOKUP(EJ3,UBU!$D$1:$Q$15,15,0)/24</f>
        <v>1135.8125</v>
      </c>
      <c r="EK10" s="64" t="n">
        <f aca="false">HLOOKUP(EK3,UBU!$D$1:$Q$15,15,0)/24</f>
        <v>1135.8125</v>
      </c>
      <c r="EL10" s="64" t="n">
        <f aca="false">HLOOKUP(EL3,UBU!$D$1:$Q$15,15,0)/24</f>
        <v>1135.8125</v>
      </c>
      <c r="EM10" s="64" t="n">
        <f aca="false">HLOOKUP(EM3,UBU!$D$1:$Q$15,15,0)/24</f>
        <v>1135.8125</v>
      </c>
      <c r="EN10" s="64" t="n">
        <f aca="false">HLOOKUP(EN3,UBU!$D$1:$Q$15,15,0)/24</f>
        <v>1135.8125</v>
      </c>
      <c r="EO10" s="64" t="n">
        <f aca="false">HLOOKUP(EO3,UBU!$D$1:$Q$15,15,0)/24</f>
        <v>1135.8125</v>
      </c>
      <c r="EP10" s="64" t="n">
        <f aca="false">HLOOKUP(EP3,UBU!$D$1:$Q$15,15,0)/24</f>
        <v>1135.8125</v>
      </c>
      <c r="EQ10" s="64" t="n">
        <f aca="false">HLOOKUP(EQ3,UBU!$D$1:$Q$15,15,0)/24</f>
        <v>1135.8125</v>
      </c>
      <c r="ER10" s="64" t="n">
        <f aca="false">HLOOKUP(ER3,UBU!$D$1:$Q$15,15,0)/24</f>
        <v>1135.8125</v>
      </c>
      <c r="ES10" s="64" t="n">
        <f aca="false">HLOOKUP(ES3,UBU!$D$1:$Q$15,15,0)/24</f>
        <v>1135.8125</v>
      </c>
      <c r="ET10" s="64" t="n">
        <f aca="false">HLOOKUP(ET3,UBU!$D$1:$Q$15,15,0)/24</f>
        <v>1135.8125</v>
      </c>
      <c r="EU10" s="64" t="n">
        <f aca="false">HLOOKUP(EU3,UBU!$D$1:$Q$15,15,0)/24</f>
        <v>1135.8125</v>
      </c>
      <c r="EV10" s="64" t="n">
        <f aca="false">HLOOKUP(EV3,UBU!$D$1:$Q$15,15,0)/24</f>
        <v>1135.8125</v>
      </c>
      <c r="EW10" s="64" t="n">
        <f aca="false">HLOOKUP(EW3,UBU!$D$1:$Q$15,15,0)/24</f>
        <v>1135.8125</v>
      </c>
      <c r="EX10" s="64" t="n">
        <f aca="false">HLOOKUP(EX3,UBU!$D$1:$Q$15,15,0)/24</f>
        <v>1135.8125</v>
      </c>
      <c r="EY10" s="64" t="n">
        <f aca="false">HLOOKUP(EY3,UBU!$D$1:$Q$15,15,0)/24</f>
        <v>1135.8125</v>
      </c>
      <c r="EZ10" s="64" t="n">
        <f aca="false">HLOOKUP(EZ3,UBU!$D$1:$Q$15,15,0)/24</f>
        <v>1135.8125</v>
      </c>
      <c r="FA10" s="64" t="n">
        <f aca="false">HLOOKUP(FA3,UBU!$D$1:$Q$15,15,0)/24</f>
        <v>1135.8125</v>
      </c>
      <c r="FB10" s="64" t="n">
        <f aca="false">HLOOKUP(FB3,UBU!$D$1:$Q$15,15,0)/24</f>
        <v>1135.8125</v>
      </c>
      <c r="FC10" s="64" t="n">
        <f aca="false">HLOOKUP(FC3,UBU!$D$1:$Q$15,15,0)/24</f>
        <v>1135.8125</v>
      </c>
      <c r="FD10" s="64" t="n">
        <f aca="false">HLOOKUP(FD3,UBU!$D$1:$Q$15,15,0)/24</f>
        <v>1135.8125</v>
      </c>
      <c r="FE10" s="64" t="n">
        <f aca="false">HLOOKUP(FE3,UBU!$D$1:$Q$15,15,0)/24</f>
        <v>1135.8125</v>
      </c>
      <c r="FF10" s="64" t="n">
        <f aca="false">HLOOKUP(FF3,UBU!$D$1:$Q$15,15,0)/24</f>
        <v>1135.8125</v>
      </c>
      <c r="FG10" s="64" t="n">
        <f aca="false">HLOOKUP(FG3,UBU!$D$1:$Q$15,15,0)/24</f>
        <v>1135.8125</v>
      </c>
      <c r="FH10" s="64" t="n">
        <f aca="false">HLOOKUP(FH3,UBU!$D$1:$Q$15,15,0)/24</f>
        <v>1135.8125</v>
      </c>
      <c r="FI10" s="64" t="n">
        <f aca="false">HLOOKUP(FI3,UBU!$D$1:$Q$15,15,0)/24</f>
        <v>1135.8125</v>
      </c>
      <c r="FJ10" s="64" t="n">
        <f aca="false">HLOOKUP(FJ3,UBU!$D$1:$Q$15,15,0)/24</f>
        <v>1135.8125</v>
      </c>
      <c r="FK10" s="64" t="n">
        <f aca="false">HLOOKUP(FK3,UBU!$D$1:$Q$15,15,0)/24</f>
        <v>1135.8125</v>
      </c>
      <c r="FL10" s="64" t="n">
        <f aca="false">HLOOKUP(FL3,UBU!$D$1:$Q$15,15,0)/24</f>
        <v>1135.8125</v>
      </c>
      <c r="FM10" s="64" t="n">
        <f aca="false">HLOOKUP(FM3,UBU!$D$1:$Q$15,15,0)/24</f>
        <v>1135.8125</v>
      </c>
      <c r="FN10" s="64" t="n">
        <f aca="false">HLOOKUP(FN3,UBU!$D$1:$Q$15,15,0)/24</f>
        <v>1135.8125</v>
      </c>
      <c r="FO10" s="64" t="n">
        <f aca="false">HLOOKUP(FO3,UBU!$D$1:$Q$15,15,0)/24</f>
        <v>1135.8125</v>
      </c>
      <c r="FP10" s="64" t="n">
        <f aca="false">HLOOKUP(FP3,UBU!$D$1:$Q$15,15,0)/24</f>
        <v>1135.8125</v>
      </c>
      <c r="FQ10" s="64" t="n">
        <f aca="false">HLOOKUP(FQ3,UBU!$D$1:$Q$15,15,0)/24</f>
        <v>1135.8125</v>
      </c>
      <c r="FR10" s="64" t="n">
        <f aca="false">HLOOKUP(FR3,UBU!$D$1:$Q$15,15,0)/24</f>
        <v>1135.8125</v>
      </c>
      <c r="FS10" s="64" t="n">
        <f aca="false">HLOOKUP(FS3,UBU!$D$1:$Q$15,15,0)/24</f>
        <v>1135.8125</v>
      </c>
      <c r="FT10" s="64" t="n">
        <f aca="false">HLOOKUP(FT3,UBU!$D$1:$Q$15,15,0)/24</f>
        <v>1135.8125</v>
      </c>
      <c r="FU10" s="64" t="n">
        <f aca="false">HLOOKUP(FU3,UBU!$D$1:$Q$15,15,0)/24</f>
        <v>1135.8125</v>
      </c>
      <c r="FV10" s="64" t="n">
        <f aca="false">HLOOKUP(FV3,UBU!$D$1:$Q$15,15,0)/24</f>
        <v>1135.8125</v>
      </c>
      <c r="FW10" s="64" t="n">
        <f aca="false">HLOOKUP(FW3,UBU!$D$1:$Q$15,15,0)/24</f>
        <v>1135.8125</v>
      </c>
      <c r="FX10" s="64" t="n">
        <f aca="false">HLOOKUP(FX3,UBU!$D$1:$Q$15,15,0)/24</f>
        <v>1135.8125</v>
      </c>
      <c r="FY10" s="64" t="n">
        <f aca="false">HLOOKUP(FY3,UBU!$D$1:$Q$15,15,0)/24</f>
        <v>1135.8125</v>
      </c>
      <c r="FZ10" s="64" t="n">
        <f aca="false">HLOOKUP(FZ3,UBU!$D$1:$Q$15,15,0)/24</f>
        <v>1135.8125</v>
      </c>
      <c r="GA10" s="64" t="n">
        <f aca="false">HLOOKUP(GA3,UBU!$D$1:$Q$15,15,0)/24</f>
        <v>1135.8125</v>
      </c>
      <c r="GB10" s="64" t="n">
        <f aca="false">HLOOKUP(GB3,UBU!$D$1:$Q$15,15,0)/24</f>
        <v>1135.8125</v>
      </c>
      <c r="GC10" s="64" t="n">
        <f aca="false">HLOOKUP(GC3,UBU!$D$1:$Q$15,15,0)/24</f>
        <v>1135.8125</v>
      </c>
      <c r="GD10" s="64" t="n">
        <f aca="false">HLOOKUP(GD3,UBU!$D$1:$Q$15,15,0)/24</f>
        <v>1135.8125</v>
      </c>
      <c r="GE10" s="64" t="n">
        <f aca="false">HLOOKUP(GE3,UBU!$D$1:$Q$15,15,0)/24</f>
        <v>1135.8125</v>
      </c>
      <c r="GF10" s="64" t="n">
        <f aca="false">HLOOKUP(GF3,UBU!$D$1:$Q$15,15,0)/24</f>
        <v>1135.8125</v>
      </c>
      <c r="GG10" s="64" t="n">
        <f aca="false">HLOOKUP(GG3,UBU!$D$1:$Q$15,15,0)/24</f>
        <v>1135.8125</v>
      </c>
      <c r="GH10" s="64" t="n">
        <f aca="false">HLOOKUP(GH3,UBU!$D$1:$Q$15,15,0)/24</f>
        <v>1135.8125</v>
      </c>
      <c r="GI10" s="64" t="n">
        <f aca="false">HLOOKUP(GI3,UBU!$D$1:$Q$15,15,0)/24</f>
        <v>1135.8125</v>
      </c>
      <c r="GJ10" s="64" t="n">
        <f aca="false">HLOOKUP(GJ3,UBU!$D$1:$Q$15,15,0)/24</f>
        <v>1135.8125</v>
      </c>
      <c r="GK10" s="64" t="n">
        <f aca="false">HLOOKUP(GK3,UBU!$D$1:$Q$15,15,0)/24</f>
        <v>1135.8125</v>
      </c>
      <c r="GL10" s="64" t="n">
        <f aca="false">HLOOKUP(GL3,UBU!$D$1:$Q$15,15,0)/24</f>
        <v>1135.8125</v>
      </c>
      <c r="GM10" s="64" t="n">
        <f aca="false">HLOOKUP(GM3,UBU!$D$1:$Q$15,15,0)/24</f>
        <v>1135.8125</v>
      </c>
      <c r="GN10" s="64" t="n">
        <f aca="false">HLOOKUP(GN3,UBU!$D$1:$Q$15,15,0)/24</f>
        <v>1135.8125</v>
      </c>
      <c r="GO10" s="64" t="n">
        <f aca="false">HLOOKUP(GO3,UBU!$D$1:$Q$15,15,0)/24</f>
        <v>1135.8125</v>
      </c>
      <c r="GP10" s="64" t="n">
        <f aca="false">HLOOKUP(GP3,UBU!$D$1:$Q$15,15,0)/24</f>
        <v>1135.8125</v>
      </c>
      <c r="GQ10" s="64" t="n">
        <f aca="false">HLOOKUP(GQ3,UBU!$D$1:$Q$15,15,0)/24</f>
        <v>1135.8125</v>
      </c>
      <c r="GR10" s="64" t="n">
        <f aca="false">HLOOKUP(GR3,UBU!$D$1:$Q$15,15,0)/24</f>
        <v>1135.8125</v>
      </c>
      <c r="GS10" s="64" t="n">
        <f aca="false">HLOOKUP(GS3,UBU!$D$1:$Q$15,15,0)/24</f>
        <v>1135.8125</v>
      </c>
      <c r="GT10" s="64" t="n">
        <f aca="false">HLOOKUP(GT3,UBU!$D$1:$Q$15,15,0)/24</f>
        <v>1135.8125</v>
      </c>
      <c r="GU10" s="64" t="n">
        <f aca="false">HLOOKUP(GU3,UBU!$D$1:$Q$15,15,0)/24</f>
        <v>1135.8125</v>
      </c>
      <c r="GV10" s="64" t="n">
        <f aca="false">HLOOKUP(GV3,UBU!$D$1:$Q$15,15,0)/24</f>
        <v>1135.8125</v>
      </c>
      <c r="GW10" s="64" t="n">
        <f aca="false">HLOOKUP(GW3,UBU!$D$1:$Q$15,15,0)/24</f>
        <v>1135.8125</v>
      </c>
      <c r="GX10" s="64" t="n">
        <f aca="false">HLOOKUP(GX3,UBU!$D$1:$Q$15,15,0)/24</f>
        <v>1135.8125</v>
      </c>
      <c r="GY10" s="64" t="n">
        <f aca="false">HLOOKUP(GY3,UBU!$D$1:$Q$15,15,0)/24</f>
        <v>1135.8125</v>
      </c>
      <c r="GZ10" s="64" t="n">
        <f aca="false">HLOOKUP(GZ3,UBU!$D$1:$Q$15,15,0)/24</f>
        <v>1135.8125</v>
      </c>
      <c r="HA10" s="64" t="n">
        <f aca="false">HLOOKUP(HA3,UBU!$D$1:$Q$15,15,0)/24</f>
        <v>1135.8125</v>
      </c>
      <c r="HB10" s="64" t="n">
        <f aca="false">HLOOKUP(HB3,UBU!$D$1:$Q$15,15,0)/24</f>
        <v>1135.8125</v>
      </c>
      <c r="HC10" s="64" t="n">
        <f aca="false">HLOOKUP(HC3,UBU!$D$1:$Q$15,15,0)/24</f>
        <v>1135.8125</v>
      </c>
      <c r="HD10" s="64" t="n">
        <f aca="false">HLOOKUP(HD3,UBU!$D$1:$Q$15,15,0)/24</f>
        <v>1135.8125</v>
      </c>
      <c r="HE10" s="64" t="n">
        <f aca="false">HLOOKUP(HE3,UBU!$D$1:$Q$15,15,0)/24</f>
        <v>1135.8125</v>
      </c>
      <c r="HF10" s="64" t="n">
        <f aca="false">HLOOKUP(HF3,UBU!$D$1:$Q$15,15,0)/24</f>
        <v>1135.8125</v>
      </c>
      <c r="HG10" s="64" t="n">
        <f aca="false">HLOOKUP(HG3,UBU!$D$1:$Q$15,15,0)/24</f>
        <v>1135.8125</v>
      </c>
      <c r="HH10" s="64" t="n">
        <f aca="false">HLOOKUP(HH3,UBU!$D$1:$Q$15,15,0)/24</f>
        <v>1135.8125</v>
      </c>
      <c r="HI10" s="64" t="n">
        <f aca="false">HLOOKUP(HI3,UBU!$D$1:$Q$15,15,0)/24</f>
        <v>1135.8125</v>
      </c>
      <c r="HJ10" s="64" t="n">
        <f aca="false">HLOOKUP(HJ3,UBU!$D$1:$Q$15,15,0)/24</f>
        <v>1135.8125</v>
      </c>
      <c r="HK10" s="64" t="n">
        <f aca="false">HLOOKUP(HK3,UBU!$D$1:$Q$15,15,0)/24</f>
        <v>1135.8125</v>
      </c>
      <c r="HL10" s="64" t="n">
        <f aca="false">HLOOKUP(HL3,UBU!$D$1:$Q$15,15,0)/24</f>
        <v>1135.8125</v>
      </c>
      <c r="HM10" s="64" t="n">
        <f aca="false">HLOOKUP(HM3,UBU!$D$1:$Q$15,15,0)/24</f>
        <v>1135.8125</v>
      </c>
      <c r="HN10" s="64" t="n">
        <f aca="false">HLOOKUP(HN3,UBU!$D$1:$Q$15,15,0)/24</f>
        <v>1135.8125</v>
      </c>
      <c r="HO10" s="64" t="n">
        <f aca="false">HLOOKUP(HO3,UBU!$D$1:$Q$15,15,0)/24</f>
        <v>1135.8125</v>
      </c>
      <c r="HP10" s="64" t="n">
        <f aca="false">HLOOKUP(HP3,UBU!$D$1:$Q$15,15,0)/24</f>
        <v>1135.8125</v>
      </c>
      <c r="HQ10" s="64" t="n">
        <f aca="false">HLOOKUP(HQ3,UBU!$D$1:$Q$15,15,0)/24</f>
        <v>1135.8125</v>
      </c>
      <c r="HR10" s="64" t="n">
        <f aca="false">HLOOKUP(HR3,UBU!$D$1:$Q$15,15,0)/24</f>
        <v>1135.8125</v>
      </c>
      <c r="HS10" s="64" t="n">
        <f aca="false">HLOOKUP(HS3,UBU!$D$1:$Q$15,15,0)/24</f>
        <v>1135.8125</v>
      </c>
      <c r="HT10" s="64" t="n">
        <f aca="false">HLOOKUP(HT3,UBU!$D$1:$Q$15,15,0)/24</f>
        <v>1135.8125</v>
      </c>
      <c r="HU10" s="64" t="n">
        <f aca="false">HLOOKUP(HU3,UBU!$D$1:$Q$15,15,0)/24</f>
        <v>1135.8125</v>
      </c>
      <c r="HV10" s="64" t="n">
        <f aca="false">HLOOKUP(HV3,UBU!$D$1:$Q$15,15,0)/24</f>
        <v>1135.8125</v>
      </c>
      <c r="HW10" s="64" t="n">
        <f aca="false">HLOOKUP(HW3,UBU!$D$1:$Q$15,15,0)/24</f>
        <v>1135.8125</v>
      </c>
      <c r="HX10" s="64" t="n">
        <f aca="false">HLOOKUP(HX3,UBU!$D$1:$Q$15,15,0)/24</f>
        <v>1135.8125</v>
      </c>
      <c r="HY10" s="64" t="n">
        <f aca="false">HLOOKUP(HY3,UBU!$D$1:$Q$15,15,0)/24</f>
        <v>1135.8125</v>
      </c>
      <c r="HZ10" s="64" t="n">
        <f aca="false">HLOOKUP(HZ3,UBU!$D$1:$Q$15,15,0)/24</f>
        <v>1135.8125</v>
      </c>
      <c r="IA10" s="64" t="n">
        <f aca="false">HLOOKUP(IA3,UBU!$D$1:$Q$15,15,0)/24</f>
        <v>1135.8125</v>
      </c>
      <c r="IB10" s="64" t="n">
        <f aca="false">HLOOKUP(IB3,UBU!$D$1:$Q$15,15,0)/24</f>
        <v>1135.8125</v>
      </c>
      <c r="IC10" s="64" t="n">
        <f aca="false">HLOOKUP(IC3,UBU!$D$1:$Q$15,15,0)/24</f>
        <v>1135.8125</v>
      </c>
      <c r="ID10" s="64" t="n">
        <f aca="false">HLOOKUP(ID3,UBU!$D$1:$Q$15,15,0)/24</f>
        <v>1135.8125</v>
      </c>
      <c r="IE10" s="64" t="n">
        <f aca="false">HLOOKUP(IE3,UBU!$D$1:$Q$15,15,0)/24</f>
        <v>1135.8125</v>
      </c>
      <c r="IF10" s="64" t="n">
        <f aca="false">HLOOKUP(IF3,UBU!$D$1:$Q$15,15,0)/24</f>
        <v>1135.8125</v>
      </c>
      <c r="IG10" s="64" t="n">
        <f aca="false">HLOOKUP(IG3,UBU!$D$1:$Q$15,15,0)/24</f>
        <v>1135.8125</v>
      </c>
      <c r="IH10" s="64" t="n">
        <f aca="false">HLOOKUP(IH3,UBU!$D$1:$Q$15,15,0)/24</f>
        <v>1135.8125</v>
      </c>
      <c r="II10" s="64" t="n">
        <f aca="false">HLOOKUP(II3,UBU!$D$1:$Q$15,15,0)/24</f>
        <v>1135.8125</v>
      </c>
      <c r="IJ10" s="64" t="n">
        <f aca="false">HLOOKUP(IJ3,UBU!$D$1:$Q$15,15,0)/24</f>
        <v>1135.8125</v>
      </c>
      <c r="IK10" s="64" t="n">
        <f aca="false">HLOOKUP(IK3,UBU!$D$1:$Q$15,15,0)/24</f>
        <v>1135.8125</v>
      </c>
      <c r="IL10" s="64" t="n">
        <f aca="false">HLOOKUP(IL3,UBU!$D$1:$Q$15,15,0)/24</f>
        <v>1135.8125</v>
      </c>
      <c r="IM10" s="64" t="n">
        <f aca="false">HLOOKUP(IM3,UBU!$D$1:$Q$15,15,0)/24</f>
        <v>1135.8125</v>
      </c>
      <c r="IN10" s="64" t="n">
        <f aca="false">HLOOKUP(IN3,UBU!$D$1:$Q$15,15,0)/24</f>
        <v>1135.8125</v>
      </c>
      <c r="IO10" s="64" t="n">
        <f aca="false">HLOOKUP(IO3,UBU!$D$1:$Q$15,15,0)/24</f>
        <v>1135.8125</v>
      </c>
      <c r="IP10" s="64" t="n">
        <f aca="false">HLOOKUP(IP3,UBU!$D$1:$Q$15,15,0)/24</f>
        <v>1135.8125</v>
      </c>
      <c r="IQ10" s="64" t="n">
        <f aca="false">HLOOKUP(IQ3,UBU!$D$1:$Q$15,15,0)/24</f>
        <v>1135.8125</v>
      </c>
      <c r="IR10" s="64" t="n">
        <f aca="false">HLOOKUP(IR3,UBU!$D$1:$Q$15,15,0)/24</f>
        <v>1135.8125</v>
      </c>
      <c r="IS10" s="64" t="n">
        <f aca="false">HLOOKUP(IS3,UBU!$D$1:$Q$15,15,0)/24</f>
        <v>1135.8125</v>
      </c>
      <c r="IT10" s="64" t="n">
        <f aca="false">HLOOKUP(IT3,UBU!$D$1:$Q$15,15,0)/24</f>
        <v>1135.8125</v>
      </c>
      <c r="IU10" s="64" t="n">
        <f aca="false">HLOOKUP(IU3,UBU!$D$1:$Q$15,15,0)/24</f>
        <v>1135.8125</v>
      </c>
      <c r="IV10" s="64" t="n">
        <f aca="false">HLOOKUP(IV3,UBU!$D$1:$Q$15,15,0)/24</f>
        <v>1135.8125</v>
      </c>
      <c r="IW10" s="64" t="n">
        <f aca="false">HLOOKUP(IW3,UBU!$D$1:$Q$15,15,0)/24</f>
        <v>1135.8125</v>
      </c>
      <c r="IX10" s="64" t="n">
        <f aca="false">HLOOKUP(IX3,UBU!$D$1:$Q$15,15,0)/24</f>
        <v>1135.8125</v>
      </c>
      <c r="IY10" s="64" t="n">
        <f aca="false">HLOOKUP(IY3,UBU!$D$1:$Q$15,15,0)/24</f>
        <v>1135.8125</v>
      </c>
      <c r="IZ10" s="64" t="n">
        <f aca="false">HLOOKUP(IZ3,UBU!$D$1:$Q$15,15,0)/24</f>
        <v>1135.8125</v>
      </c>
      <c r="JA10" s="64" t="n">
        <f aca="false">HLOOKUP(JA3,UBU!$D$1:$Q$15,15,0)/24</f>
        <v>1135.8125</v>
      </c>
      <c r="JB10" s="64" t="n">
        <f aca="false">HLOOKUP(JB3,UBU!$D$1:$Q$15,15,0)/24</f>
        <v>1135.8125</v>
      </c>
      <c r="JC10" s="64" t="n">
        <f aca="false">HLOOKUP(JC3,UBU!$D$1:$Q$15,15,0)/24</f>
        <v>1135.8125</v>
      </c>
      <c r="JD10" s="64" t="n">
        <f aca="false">HLOOKUP(JD3,UBU!$D$1:$Q$15,15,0)/24</f>
        <v>1135.8125</v>
      </c>
      <c r="JE10" s="64" t="n">
        <f aca="false">HLOOKUP(JE3,UBU!$D$1:$Q$15,15,0)/24</f>
        <v>1135.8125</v>
      </c>
      <c r="JF10" s="64" t="n">
        <f aca="false">HLOOKUP(JF3,UBU!$D$1:$Q$15,15,0)/24</f>
        <v>1135.8125</v>
      </c>
      <c r="JG10" s="64" t="n">
        <f aca="false">HLOOKUP(JG3,UBU!$D$1:$Q$15,15,0)/24</f>
        <v>1135.8125</v>
      </c>
      <c r="JH10" s="64" t="n">
        <f aca="false">HLOOKUP(JH3,UBU!$D$1:$Q$15,15,0)/24</f>
        <v>1135.8125</v>
      </c>
      <c r="JI10" s="64" t="n">
        <f aca="false">HLOOKUP(JI3,UBU!$D$1:$Q$15,15,0)/24</f>
        <v>1135.8125</v>
      </c>
      <c r="JJ10" s="64" t="n">
        <f aca="false">HLOOKUP(JJ3,UBU!$D$1:$Q$15,15,0)/24</f>
        <v>1135.8125</v>
      </c>
      <c r="JK10" s="64" t="n">
        <f aca="false">HLOOKUP(JK3,UBU!$D$1:$Q$15,15,0)/24</f>
        <v>1135.8125</v>
      </c>
      <c r="JL10" s="64" t="n">
        <f aca="false">HLOOKUP(JL3,UBU!$D$1:$Q$15,15,0)/24</f>
        <v>1135.8125</v>
      </c>
      <c r="JM10" s="64" t="n">
        <f aca="false">HLOOKUP(JM3,UBU!$D$1:$Q$15,15,0)/24</f>
        <v>1135.8125</v>
      </c>
      <c r="JN10" s="64" t="n">
        <f aca="false">HLOOKUP(JN3,UBU!$D$1:$Q$15,15,0)/24</f>
        <v>1135.8125</v>
      </c>
      <c r="JO10" s="64" t="n">
        <f aca="false">HLOOKUP(JO3,UBU!$D$1:$Q$15,15,0)/24</f>
        <v>1135.8125</v>
      </c>
      <c r="JP10" s="64" t="n">
        <f aca="false">HLOOKUP(JP3,UBU!$D$1:$Q$15,15,0)/24</f>
        <v>1135.8125</v>
      </c>
      <c r="JQ10" s="64" t="n">
        <f aca="false">HLOOKUP(JQ3,UBU!$D$1:$Q$15,15,0)/24</f>
        <v>1135.8125</v>
      </c>
      <c r="JR10" s="64" t="n">
        <f aca="false">HLOOKUP(JR3,UBU!$D$1:$Q$15,15,0)/24</f>
        <v>1135.8125</v>
      </c>
      <c r="JS10" s="64" t="n">
        <f aca="false">HLOOKUP(JS3,UBU!$D$1:$Q$15,15,0)/24</f>
        <v>1135.8125</v>
      </c>
      <c r="JT10" s="64" t="n">
        <f aca="false">HLOOKUP(JT3,UBU!$D$1:$Q$15,15,0)/24</f>
        <v>1135.8125</v>
      </c>
      <c r="JU10" s="64" t="n">
        <f aca="false">HLOOKUP(JU3,UBU!$D$1:$Q$15,15,0)/24</f>
        <v>1135.8125</v>
      </c>
      <c r="JV10" s="64" t="n">
        <f aca="false">HLOOKUP(JV3,UBU!$D$1:$Q$15,15,0)/24</f>
        <v>1135.8125</v>
      </c>
      <c r="JW10" s="64" t="n">
        <f aca="false">HLOOKUP(JW3,UBU!$D$1:$Q$15,15,0)/24</f>
        <v>1135.8125</v>
      </c>
      <c r="JX10" s="64" t="n">
        <f aca="false">HLOOKUP(JX3,UBU!$D$1:$Q$15,15,0)/24</f>
        <v>1135.8125</v>
      </c>
      <c r="JY10" s="64" t="n">
        <f aca="false">HLOOKUP(JY3,UBU!$D$1:$Q$15,15,0)/24</f>
        <v>1135.8125</v>
      </c>
      <c r="JZ10" s="64" t="n">
        <f aca="false">HLOOKUP(JZ3,UBU!$D$1:$Q$15,15,0)/24</f>
        <v>1135.8125</v>
      </c>
      <c r="KA10" s="64" t="n">
        <f aca="false">HLOOKUP(KA3,UBU!$D$1:$Q$15,15,0)/24</f>
        <v>1135.8125</v>
      </c>
      <c r="KB10" s="64" t="n">
        <f aca="false">HLOOKUP(KB3,UBU!$D$1:$Q$15,15,0)/24</f>
        <v>1135.8125</v>
      </c>
      <c r="KC10" s="64" t="n">
        <f aca="false">HLOOKUP(KC3,UBU!$D$1:$Q$15,15,0)/24</f>
        <v>1135.8125</v>
      </c>
      <c r="KD10" s="64" t="n">
        <f aca="false">HLOOKUP(KD3,UBU!$D$1:$Q$15,15,0)/24</f>
        <v>1135.8125</v>
      </c>
      <c r="KE10" s="64" t="n">
        <f aca="false">HLOOKUP(KE3,UBU!$D$1:$Q$15,15,0)/24</f>
        <v>1135.8125</v>
      </c>
      <c r="KF10" s="64" t="n">
        <f aca="false">HLOOKUP(KF3,UBU!$D$1:$Q$15,15,0)/24</f>
        <v>1135.8125</v>
      </c>
      <c r="KG10" s="64" t="n">
        <f aca="false">HLOOKUP(KG3,UBU!$D$1:$Q$15,15,0)/24</f>
        <v>1135.8125</v>
      </c>
      <c r="KH10" s="64" t="n">
        <f aca="false">HLOOKUP(KH3,UBU!$D$1:$Q$15,15,0)/24</f>
        <v>1135.8125</v>
      </c>
      <c r="KI10" s="64" t="n">
        <f aca="false">HLOOKUP(KI3,UBU!$D$1:$Q$15,15,0)/24</f>
        <v>1135.8125</v>
      </c>
      <c r="KJ10" s="64" t="n">
        <f aca="false">HLOOKUP(KJ3,UBU!$D$1:$Q$15,15,0)/24</f>
        <v>1135.8125</v>
      </c>
      <c r="KK10" s="64" t="n">
        <f aca="false">HLOOKUP(KK3,UBU!$D$1:$Q$15,15,0)/24</f>
        <v>1135.8125</v>
      </c>
      <c r="KL10" s="64" t="n">
        <f aca="false">HLOOKUP(KL3,UBU!$D$1:$Q$15,15,0)/24</f>
        <v>1135.8125</v>
      </c>
      <c r="KM10" s="64" t="n">
        <f aca="false">HLOOKUP(KM3,UBU!$D$1:$Q$15,15,0)/24</f>
        <v>1135.8125</v>
      </c>
      <c r="KN10" s="64" t="n">
        <f aca="false">HLOOKUP(KN3,UBU!$D$1:$Q$15,15,0)/24</f>
        <v>1135.8125</v>
      </c>
      <c r="KO10" s="64" t="n">
        <f aca="false">HLOOKUP(KO3,UBU!$D$1:$Q$15,15,0)/24</f>
        <v>1135.8125</v>
      </c>
      <c r="KP10" s="64" t="n">
        <f aca="false">HLOOKUP(KP3,UBU!$D$1:$Q$15,15,0)/24</f>
        <v>1135.8125</v>
      </c>
      <c r="KQ10" s="64" t="n">
        <f aca="false">HLOOKUP(KQ3,UBU!$D$1:$Q$15,15,0)/24</f>
        <v>1135.8125</v>
      </c>
      <c r="KR10" s="64" t="n">
        <f aca="false">HLOOKUP(KR3,UBU!$D$1:$Q$15,15,0)/24</f>
        <v>1135.8125</v>
      </c>
      <c r="KS10" s="64" t="n">
        <f aca="false">HLOOKUP(KS3,UBU!$D$1:$Q$15,15,0)/24</f>
        <v>1135.8125</v>
      </c>
      <c r="KT10" s="64" t="n">
        <f aca="false">HLOOKUP(KT3,UBU!$D$1:$Q$15,15,0)/24</f>
        <v>1135.8125</v>
      </c>
      <c r="KU10" s="64" t="n">
        <f aca="false">HLOOKUP(KU3,UBU!$D$1:$Q$15,15,0)/24</f>
        <v>1135.8125</v>
      </c>
      <c r="KV10" s="64" t="n">
        <f aca="false">HLOOKUP(KV3,UBU!$D$1:$Q$15,15,0)/24</f>
        <v>1135.8125</v>
      </c>
      <c r="KW10" s="64" t="n">
        <f aca="false">HLOOKUP(KW3,UBU!$D$1:$Q$15,15,0)/24</f>
        <v>1135.8125</v>
      </c>
      <c r="KX10" s="64" t="n">
        <f aca="false">HLOOKUP(KX3,UBU!$D$1:$Q$15,15,0)/24</f>
        <v>1135.8125</v>
      </c>
      <c r="KY10" s="64" t="n">
        <f aca="false">HLOOKUP(KY3,UBU!$D$1:$Q$15,15,0)/24</f>
        <v>1135.8125</v>
      </c>
      <c r="KZ10" s="64" t="n">
        <f aca="false">HLOOKUP(KZ3,UBU!$D$1:$Q$15,15,0)/24</f>
        <v>1135.8125</v>
      </c>
      <c r="LA10" s="64" t="n">
        <f aca="false">HLOOKUP(LA3,UBU!$D$1:$Q$15,15,0)/24</f>
        <v>1135.8125</v>
      </c>
      <c r="LB10" s="64" t="n">
        <f aca="false">HLOOKUP(LB3,UBU!$D$1:$Q$15,15,0)/24</f>
        <v>1135.8125</v>
      </c>
      <c r="LC10" s="64" t="n">
        <f aca="false">HLOOKUP(LC3,UBU!$D$1:$Q$15,15,0)/24</f>
        <v>1135.8125</v>
      </c>
      <c r="LD10" s="64" t="n">
        <f aca="false">HLOOKUP(LD3,UBU!$D$1:$Q$15,15,0)/24</f>
        <v>1135.8125</v>
      </c>
      <c r="LE10" s="64" t="n">
        <f aca="false">HLOOKUP(LE3,UBU!$D$1:$Q$15,15,0)/24</f>
        <v>1135.8125</v>
      </c>
      <c r="LF10" s="64" t="n">
        <f aca="false">HLOOKUP(LF3,UBU!$D$1:$Q$15,15,0)/24</f>
        <v>1135.8125</v>
      </c>
      <c r="LG10" s="64" t="n">
        <f aca="false">HLOOKUP(LG3,UBU!$D$1:$Q$15,15,0)/24</f>
        <v>1135.8125</v>
      </c>
      <c r="LH10" s="64" t="n">
        <f aca="false">HLOOKUP(LH3,UBU!$D$1:$Q$15,15,0)/24</f>
        <v>1135.8125</v>
      </c>
      <c r="LI10" s="64" t="n">
        <f aca="false">HLOOKUP(LI3,UBU!$D$1:$Q$15,15,0)/24</f>
        <v>1135.8125</v>
      </c>
      <c r="LJ10" s="64" t="n">
        <f aca="false">HLOOKUP(LJ3,UBU!$D$1:$Q$15,15,0)/24</f>
        <v>1135.8125</v>
      </c>
      <c r="LK10" s="64" t="n">
        <f aca="false">HLOOKUP(LK3,UBU!$D$1:$Q$15,15,0)/24</f>
        <v>1135.8125</v>
      </c>
      <c r="LL10" s="64" t="n">
        <f aca="false">HLOOKUP(LL3,UBU!$D$1:$Q$15,15,0)/24</f>
        <v>1135.8125</v>
      </c>
      <c r="LM10" s="64" t="n">
        <f aca="false">HLOOKUP(LM3,UBU!$D$1:$Q$15,15,0)/24</f>
        <v>1135.8125</v>
      </c>
      <c r="LN10" s="64" t="n">
        <f aca="false">HLOOKUP(LN3,UBU!$D$1:$Q$15,15,0)/24</f>
        <v>1135.8125</v>
      </c>
      <c r="LO10" s="64" t="n">
        <f aca="false">HLOOKUP(LO3,UBU!$D$1:$Q$15,15,0)/24</f>
        <v>1135.8125</v>
      </c>
      <c r="LP10" s="64" t="n">
        <f aca="false">HLOOKUP(LP3,UBU!$D$1:$Q$15,15,0)/24</f>
        <v>1135.8125</v>
      </c>
      <c r="LQ10" s="64" t="n">
        <f aca="false">HLOOKUP(LQ3,UBU!$D$1:$Q$15,15,0)/24</f>
        <v>1135.8125</v>
      </c>
      <c r="LR10" s="64" t="n">
        <f aca="false">HLOOKUP(LR3,UBU!$D$1:$Q$15,15,0)/24</f>
        <v>1135.8125</v>
      </c>
      <c r="LS10" s="64" t="n">
        <f aca="false">HLOOKUP(LS3,UBU!$D$1:$Q$15,15,0)/24</f>
        <v>1135.8125</v>
      </c>
      <c r="LT10" s="64" t="n">
        <f aca="false">HLOOKUP(LT3,UBU!$D$1:$Q$15,15,0)/24</f>
        <v>1135.8125</v>
      </c>
      <c r="LU10" s="64" t="n">
        <f aca="false">HLOOKUP(LU3,UBU!$D$1:$Q$15,15,0)/24</f>
        <v>1135.8125</v>
      </c>
      <c r="LV10" s="64" t="n">
        <f aca="false">HLOOKUP(LV3,UBU!$D$1:$Q$15,15,0)/24</f>
        <v>1135.8125</v>
      </c>
      <c r="LW10" s="64" t="n">
        <f aca="false">HLOOKUP(LW3,UBU!$D$1:$Q$15,15,0)/24</f>
        <v>1135.8125</v>
      </c>
      <c r="LX10" s="64" t="n">
        <f aca="false">HLOOKUP(LX3,UBU!$D$1:$Q$15,15,0)/24</f>
        <v>1135.8125</v>
      </c>
      <c r="LY10" s="64" t="n">
        <f aca="false">HLOOKUP(LY3,UBU!$D$1:$Q$15,15,0)/24</f>
        <v>1135.8125</v>
      </c>
      <c r="LZ10" s="64" t="n">
        <f aca="false">HLOOKUP(LZ3,UBU!$D$1:$Q$15,15,0)/24</f>
        <v>1135.8125</v>
      </c>
      <c r="MA10" s="64" t="n">
        <f aca="false">HLOOKUP(MA3,UBU!$D$1:$Q$15,15,0)/24</f>
        <v>1135.8125</v>
      </c>
    </row>
    <row r="11" customFormat="false" ht="15.75" hidden="false" customHeight="false" outlineLevel="0" collapsed="false">
      <c r="A11" s="48" t="s">
        <v>77</v>
      </c>
      <c r="B11" s="11" t="s">
        <v>68</v>
      </c>
      <c r="C11" s="67" t="n">
        <v>13595</v>
      </c>
      <c r="D11" s="64" t="n">
        <f aca="false">IF(C11+D14+(D8+D9)*HLOOKUP('MINERODUTO-UBU'!D3,MINA!$E$1:$R$30,30)*HLOOKUP('MINERODUTO-UBU'!D3,UBU!$D$1:$Q$13,9,0)-D10&gt;35000,35000,C11+D14+(D8+D9)*HLOOKUP('MINERODUTO-UBU'!D3,MINA!$E$1:$R$30,30)*HLOOKUP('MINERODUTO-UBU'!D3,UBU!$D$1:$Q$13,9,0)-D10)</f>
        <v>12459.1875</v>
      </c>
      <c r="E11" s="64" t="n">
        <f aca="false">IF(D11+E14+(E8+E9)*HLOOKUP('MINERODUTO-UBU'!E3,MINA!$E$1:$R$30,30)*HLOOKUP('MINERODUTO-UBU'!E3,UBU!$D$1:$Q$13,9,0)-E10&gt;35000,35000,D11+E14+(E8+E9)*HLOOKUP('MINERODUTO-UBU'!E3,MINA!$E$1:$R$30,30)*HLOOKUP('MINERODUTO-UBU'!E3,UBU!$D$1:$Q$13,9,0)-E10)</f>
        <v>11323.375</v>
      </c>
      <c r="F11" s="64" t="n">
        <f aca="false">IF(E11+F14+(F8+F9)*HLOOKUP('MINERODUTO-UBU'!F3,MINA!$E$1:$R$30,30)*HLOOKUP('MINERODUTO-UBU'!F3,UBU!$D$1:$Q$13,9,0)-F10&gt;35000,35000,E11+F14+(F8+F9)*HLOOKUP('MINERODUTO-UBU'!F3,MINA!$E$1:$R$30,30)*HLOOKUP('MINERODUTO-UBU'!F3,UBU!$D$1:$Q$13,9,0)-F10)</f>
        <v>10187.5625</v>
      </c>
      <c r="G11" s="64" t="n">
        <f aca="false">IF(F11+G14+(G8+G9)*HLOOKUP('MINERODUTO-UBU'!G3,MINA!$E$1:$R$30,30)*HLOOKUP('MINERODUTO-UBU'!G3,UBU!$D$1:$Q$13,9,0)-G10&gt;35000,35000,F11+G14+(G8+G9)*HLOOKUP('MINERODUTO-UBU'!G3,MINA!$E$1:$R$30,30)*HLOOKUP('MINERODUTO-UBU'!G3,UBU!$D$1:$Q$13,9,0)-G10)</f>
        <v>11172.1349333333</v>
      </c>
      <c r="H11" s="64" t="n">
        <f aca="false">IF(G11+H14+(H8+H9)*HLOOKUP('MINERODUTO-UBU'!H3,MINA!$E$1:$R$30,30)*HLOOKUP('MINERODUTO-UBU'!H3,UBU!$D$1:$Q$13,9,0)-H10&gt;35000,35000,G11+H14+(H8+H9)*HLOOKUP('MINERODUTO-UBU'!H3,MINA!$E$1:$R$30,30)*HLOOKUP('MINERODUTO-UBU'!H3,UBU!$D$1:$Q$13,9,0)-H10)</f>
        <v>12156.7073666667</v>
      </c>
      <c r="I11" s="64" t="n">
        <f aca="false">IF(H11+I14+(I8+I9)*HLOOKUP('MINERODUTO-UBU'!I3,MINA!$E$1:$R$30,30)*HLOOKUP('MINERODUTO-UBU'!I3,UBU!$D$1:$Q$13,9,0)-I10&gt;35000,35000,H11+I14+(I8+I9)*HLOOKUP('MINERODUTO-UBU'!I3,MINA!$E$1:$R$30,30)*HLOOKUP('MINERODUTO-UBU'!I3,UBU!$D$1:$Q$13,9,0)-I10)</f>
        <v>13141.2798</v>
      </c>
      <c r="J11" s="64" t="n">
        <f aca="false">IF(I11+J14+(J8+J9)*HLOOKUP('MINERODUTO-UBU'!J3,MINA!$E$1:$R$30,30)*HLOOKUP('MINERODUTO-UBU'!J3,UBU!$D$1:$Q$13,9,0)-J10&gt;35000,35000,I11+J14+(J8+J9)*HLOOKUP('MINERODUTO-UBU'!J3,MINA!$E$1:$R$30,30)*HLOOKUP('MINERODUTO-UBU'!J3,UBU!$D$1:$Q$13,9,0)-J10)</f>
        <v>14125.8522333334</v>
      </c>
      <c r="K11" s="64" t="n">
        <f aca="false">IF(J11+K14+(K8+K9)*HLOOKUP('MINERODUTO-UBU'!K3,MINA!$E$1:$R$30,30)*HLOOKUP('MINERODUTO-UBU'!K3,UBU!$D$1:$Q$13,9,0)-K10&gt;35000,35000,J11+K14+(K8+K9)*HLOOKUP('MINERODUTO-UBU'!K3,MINA!$E$1:$R$30,30)*HLOOKUP('MINERODUTO-UBU'!K3,UBU!$D$1:$Q$13,9,0)-K10)</f>
        <v>15110.4246666667</v>
      </c>
      <c r="L11" s="64" t="n">
        <f aca="false">IF(K11+L14+(L8+L9)*HLOOKUP('MINERODUTO-UBU'!L3,MINA!$E$1:$R$30,30)*HLOOKUP('MINERODUTO-UBU'!L3,UBU!$D$1:$Q$13,9,0)-L10&gt;35000,35000,K11+L14+(L8+L9)*HLOOKUP('MINERODUTO-UBU'!L3,MINA!$E$1:$R$30,30)*HLOOKUP('MINERODUTO-UBU'!L3,UBU!$D$1:$Q$13,9,0)-L10)</f>
        <v>16094.9971</v>
      </c>
      <c r="M11" s="64" t="n">
        <f aca="false">IF(L11+M14+(M8+M9)*HLOOKUP('MINERODUTO-UBU'!M3,MINA!$E$1:$R$30,30)*HLOOKUP('MINERODUTO-UBU'!M3,UBU!$D$1:$Q$13,9,0)-M10&gt;35000,35000,L11+M14+(M8+M9)*HLOOKUP('MINERODUTO-UBU'!M3,MINA!$E$1:$R$30,30)*HLOOKUP('MINERODUTO-UBU'!M3,UBU!$D$1:$Q$13,9,0)-M10)</f>
        <v>17079.5695333334</v>
      </c>
      <c r="N11" s="64" t="n">
        <f aca="false">IF(M11+N14+(N8+N9)*HLOOKUP('MINERODUTO-UBU'!N3,MINA!$E$1:$R$30,30)*HLOOKUP('MINERODUTO-UBU'!N3,UBU!$D$1:$Q$13,9,0)-N10&gt;35000,35000,M11+N14+(N8+N9)*HLOOKUP('MINERODUTO-UBU'!N3,MINA!$E$1:$R$30,30)*HLOOKUP('MINERODUTO-UBU'!N3,UBU!$D$1:$Q$13,9,0)-N10)</f>
        <v>18064.1419666667</v>
      </c>
      <c r="O11" s="64" t="n">
        <f aca="false">IF(N11+O14+(O8+O9)*HLOOKUP('MINERODUTO-UBU'!O3,MINA!$E$1:$R$30,30)*HLOOKUP('MINERODUTO-UBU'!O3,UBU!$D$1:$Q$13,9,0)-O10&gt;35000,35000,N11+O14+(O8+O9)*HLOOKUP('MINERODUTO-UBU'!O3,MINA!$E$1:$R$30,30)*HLOOKUP('MINERODUTO-UBU'!O3,UBU!$D$1:$Q$13,9,0)-O10)</f>
        <v>19048.7144000001</v>
      </c>
      <c r="P11" s="64" t="n">
        <f aca="false">IF(O11+P14+(P8+P9)*HLOOKUP('MINERODUTO-UBU'!P3,MINA!$E$1:$R$30,30)*HLOOKUP('MINERODUTO-UBU'!P3,UBU!$D$1:$Q$13,9,0)-P10&gt;35000,35000,O11+P14+(P8+P9)*HLOOKUP('MINERODUTO-UBU'!P3,MINA!$E$1:$R$30,30)*HLOOKUP('MINERODUTO-UBU'!P3,UBU!$D$1:$Q$13,9,0)-P10)</f>
        <v>20033.2868333334</v>
      </c>
      <c r="Q11" s="64" t="n">
        <f aca="false">IF(P11+Q14+(Q8+Q9)*HLOOKUP('MINERODUTO-UBU'!Q3,MINA!$E$1:$R$30,30)*HLOOKUP('MINERODUTO-UBU'!Q3,UBU!$D$1:$Q$13,9,0)-Q10&gt;35000,35000,P11+Q14+(Q8+Q9)*HLOOKUP('MINERODUTO-UBU'!Q3,MINA!$E$1:$R$30,30)*HLOOKUP('MINERODUTO-UBU'!Q3,UBU!$D$1:$Q$13,9,0)-Q10)</f>
        <v>21017.8592666667</v>
      </c>
      <c r="R11" s="64" t="n">
        <f aca="false">IF(Q11+R14+(R8+R9)*HLOOKUP('MINERODUTO-UBU'!R3,MINA!$E$1:$R$30,30)*HLOOKUP('MINERODUTO-UBU'!R3,UBU!$D$1:$Q$13,9,0)-R10&gt;35000,35000,Q11+R14+(R8+R9)*HLOOKUP('MINERODUTO-UBU'!R3,MINA!$E$1:$R$30,30)*HLOOKUP('MINERODUTO-UBU'!R3,UBU!$D$1:$Q$13,9,0)-R10)</f>
        <v>22002.4317000001</v>
      </c>
      <c r="S11" s="64" t="n">
        <f aca="false">IF(R11+S14+(S8+S9)*HLOOKUP('MINERODUTO-UBU'!S3,MINA!$E$1:$R$30,30)*HLOOKUP('MINERODUTO-UBU'!S3,UBU!$D$1:$Q$13,9,0)-S10&gt;35000,35000,R11+S14+(S8+S9)*HLOOKUP('MINERODUTO-UBU'!S3,MINA!$E$1:$R$30,30)*HLOOKUP('MINERODUTO-UBU'!S3,UBU!$D$1:$Q$13,9,0)-S10)</f>
        <v>22987.0041333334</v>
      </c>
      <c r="T11" s="64" t="n">
        <f aca="false">IF(S11+T14+(T8+T9)*HLOOKUP('MINERODUTO-UBU'!T3,MINA!$E$1:$R$30,30)*HLOOKUP('MINERODUTO-UBU'!T3,UBU!$D$1:$Q$13,9,0)-T10&gt;35000,35000,S11+T14+(T8+T9)*HLOOKUP('MINERODUTO-UBU'!T3,MINA!$E$1:$R$30,30)*HLOOKUP('MINERODUTO-UBU'!T3,UBU!$D$1:$Q$13,9,0)-T10)</f>
        <v>23971.5765666667</v>
      </c>
      <c r="U11" s="64" t="n">
        <f aca="false">IF(T11+U14+(U8+U9)*HLOOKUP('MINERODUTO-UBU'!U3,MINA!$E$1:$R$30,30)*HLOOKUP('MINERODUTO-UBU'!U3,UBU!$D$1:$Q$13,9,0)-U10&gt;35000,35000,T11+U14+(U8+U9)*HLOOKUP('MINERODUTO-UBU'!U3,MINA!$E$1:$R$30,30)*HLOOKUP('MINERODUTO-UBU'!U3,UBU!$D$1:$Q$13,9,0)-U10)</f>
        <v>24956.1490000001</v>
      </c>
      <c r="V11" s="64" t="n">
        <f aca="false">IF(U11+V14+(V8+V9)*HLOOKUP('MINERODUTO-UBU'!V3,MINA!$E$1:$R$30,30)*HLOOKUP('MINERODUTO-UBU'!V3,UBU!$D$1:$Q$13,9,0)-V10&gt;35000,35000,U11+V14+(V8+V9)*HLOOKUP('MINERODUTO-UBU'!V3,MINA!$E$1:$R$30,30)*HLOOKUP('MINERODUTO-UBU'!V3,UBU!$D$1:$Q$13,9,0)-V10)</f>
        <v>23820.3365000001</v>
      </c>
      <c r="W11" s="64" t="n">
        <f aca="false">IF(V11+W14+(W8+W9)*HLOOKUP('MINERODUTO-UBU'!W3,MINA!$E$1:$R$30,30)*HLOOKUP('MINERODUTO-UBU'!W3,UBU!$D$1:$Q$13,9,0)-W10&gt;35000,35000,V11+W14+(W8+W9)*HLOOKUP('MINERODUTO-UBU'!W3,MINA!$E$1:$R$30,30)*HLOOKUP('MINERODUTO-UBU'!W3,UBU!$D$1:$Q$13,9,0)-W10)</f>
        <v>22684.5240000001</v>
      </c>
      <c r="X11" s="64" t="n">
        <f aca="false">IF(W11+X14+(X8+X9)*HLOOKUP('MINERODUTO-UBU'!X3,MINA!$E$1:$R$30,30)*HLOOKUP('MINERODUTO-UBU'!X3,UBU!$D$1:$Q$13,9,0)-X10&gt;35000,35000,W11+X14+(X8+X9)*HLOOKUP('MINERODUTO-UBU'!X3,MINA!$E$1:$R$30,30)*HLOOKUP('MINERODUTO-UBU'!X3,UBU!$D$1:$Q$13,9,0)-X10)</f>
        <v>21548.7115000001</v>
      </c>
      <c r="Y11" s="64" t="n">
        <f aca="false">IF(X11+Y14+(Y8+Y9)*HLOOKUP('MINERODUTO-UBU'!Y3,MINA!$E$1:$R$30,30)*HLOOKUP('MINERODUTO-UBU'!Y3,UBU!$D$1:$Q$13,9,0)-Y10&gt;35000,35000,X11+Y14+(Y8+Y9)*HLOOKUP('MINERODUTO-UBU'!Y3,MINA!$E$1:$R$30,30)*HLOOKUP('MINERODUTO-UBU'!Y3,UBU!$D$1:$Q$13,9,0)-Y10)</f>
        <v>20412.8990000001</v>
      </c>
      <c r="Z11" s="64" t="n">
        <f aca="false">IF(Y11+Z14+(Z8+Z9)*HLOOKUP('MINERODUTO-UBU'!Z3,MINA!$E$1:$R$30,30)*HLOOKUP('MINERODUTO-UBU'!Z3,UBU!$D$1:$Q$13,9,0)-Z10&gt;35000,35000,Y11+Z14+(Z8+Z9)*HLOOKUP('MINERODUTO-UBU'!Z3,MINA!$E$1:$R$30,30)*HLOOKUP('MINERODUTO-UBU'!Z3,UBU!$D$1:$Q$13,9,0)-Z10)</f>
        <v>19277.0865000001</v>
      </c>
      <c r="AA11" s="64" t="n">
        <f aca="false">IF(Z11+AA14+(AA8+AA9)*HLOOKUP('MINERODUTO-UBU'!AA3,MINA!$E$1:$R$30,30)*HLOOKUP('MINERODUTO-UBU'!AA3,UBU!$D$1:$Q$13,9,0)-AA10&gt;35000,35000,Z11+AA14+(AA8+AA9)*HLOOKUP('MINERODUTO-UBU'!AA3,MINA!$E$1:$R$30,30)*HLOOKUP('MINERODUTO-UBU'!AA3,UBU!$D$1:$Q$13,9,0)-AA10)</f>
        <v>18141.2740000001</v>
      </c>
      <c r="AB11" s="64" t="n">
        <f aca="false">IF(AA11+AB14+(AB8+AB9)*HLOOKUP('MINERODUTO-UBU'!AB3,MINA!$E$1:$R$30,30)*HLOOKUP('MINERODUTO-UBU'!AB3,UBU!$D$1:$Q$13,9,0)-AB10&gt;35000,35000,AA11+AB14+(AB8+AB9)*HLOOKUP('MINERODUTO-UBU'!AB3,MINA!$E$1:$R$30,30)*HLOOKUP('MINERODUTO-UBU'!AB3,UBU!$D$1:$Q$13,9,0)-AB10)</f>
        <v>17005.4615000001</v>
      </c>
      <c r="AC11" s="64" t="n">
        <f aca="false">IF(AB11+AC14+(AC8+AC9)*HLOOKUP('MINERODUTO-UBU'!AC3,MINA!$E$1:$R$30,30)*HLOOKUP('MINERODUTO-UBU'!AC3,UBU!$D$1:$Q$13,9,0)-AC10&gt;35000,35000,AB11+AC14+(AC8+AC9)*HLOOKUP('MINERODUTO-UBU'!AC3,MINA!$E$1:$R$30,30)*HLOOKUP('MINERODUTO-UBU'!AC3,UBU!$D$1:$Q$13,9,0)-AC10)</f>
        <v>17621.4870000001</v>
      </c>
      <c r="AD11" s="64" t="n">
        <f aca="false">IF(AC11+AD14+(AD8+AD9)*HLOOKUP('MINERODUTO-UBU'!AD3,MINA!$E$1:$R$30,30)*HLOOKUP('MINERODUTO-UBU'!AD3,UBU!$D$1:$Q$13,9,0)-AD10&gt;35000,35000,AC11+AD14+(AD8+AD9)*HLOOKUP('MINERODUTO-UBU'!AD3,MINA!$E$1:$R$30,30)*HLOOKUP('MINERODUTO-UBU'!AD3,UBU!$D$1:$Q$13,9,0)-AD10)</f>
        <v>18237.5125000001</v>
      </c>
      <c r="AE11" s="64" t="n">
        <f aca="false">IF(AD11+AE14+(AE8+AE9)*HLOOKUP('MINERODUTO-UBU'!AE3,MINA!$E$1:$R$30,30)*HLOOKUP('MINERODUTO-UBU'!AE3,UBU!$D$1:$Q$13,9,0)-AE10&gt;35000,35000,AD11+AE14+(AE8+AE9)*HLOOKUP('MINERODUTO-UBU'!AE3,MINA!$E$1:$R$30,30)*HLOOKUP('MINERODUTO-UBU'!AE3,UBU!$D$1:$Q$13,9,0)-AE10)</f>
        <v>18853.5380000001</v>
      </c>
      <c r="AF11" s="64" t="n">
        <f aca="false">IF(AE11+AF14+(AF8+AF9)*HLOOKUP('MINERODUTO-UBU'!AF3,MINA!$E$1:$R$30,30)*HLOOKUP('MINERODUTO-UBU'!AF3,UBU!$D$1:$Q$13,9,0)-AF10&gt;35000,35000,AE11+AF14+(AF8+AF9)*HLOOKUP('MINERODUTO-UBU'!AF3,MINA!$E$1:$R$30,30)*HLOOKUP('MINERODUTO-UBU'!AF3,UBU!$D$1:$Q$13,9,0)-AF10)</f>
        <v>19469.5635000001</v>
      </c>
      <c r="AG11" s="64" t="n">
        <f aca="false">IF(AF11+AG14+(AG8+AG9)*HLOOKUP('MINERODUTO-UBU'!AG3,MINA!$E$1:$R$30,30)*HLOOKUP('MINERODUTO-UBU'!AG3,UBU!$D$1:$Q$13,9,0)-AG10&gt;35000,35000,AF11+AG14+(AG8+AG9)*HLOOKUP('MINERODUTO-UBU'!AG3,MINA!$E$1:$R$30,30)*HLOOKUP('MINERODUTO-UBU'!AG3,UBU!$D$1:$Q$13,9,0)-AG10)</f>
        <v>20085.5890000001</v>
      </c>
      <c r="AH11" s="64" t="n">
        <f aca="false">IF(AG11+AH14+(AH8+AH9)*HLOOKUP('MINERODUTO-UBU'!AH3,MINA!$E$1:$R$30,30)*HLOOKUP('MINERODUTO-UBU'!AH3,UBU!$D$1:$Q$13,9,0)-AH10&gt;35000,35000,AG11+AH14+(AH8+AH9)*HLOOKUP('MINERODUTO-UBU'!AH3,MINA!$E$1:$R$30,30)*HLOOKUP('MINERODUTO-UBU'!AH3,UBU!$D$1:$Q$13,9,0)-AH10)</f>
        <v>20701.6145000001</v>
      </c>
      <c r="AI11" s="64" t="n">
        <f aca="false">IF(AH11+AI14+(AI8+AI9)*HLOOKUP('MINERODUTO-UBU'!AI3,MINA!$E$1:$R$30,30)*HLOOKUP('MINERODUTO-UBU'!AI3,UBU!$D$1:$Q$13,9,0)-AI10&gt;35000,35000,AH11+AI14+(AI8+AI9)*HLOOKUP('MINERODUTO-UBU'!AI3,MINA!$E$1:$R$30,30)*HLOOKUP('MINERODUTO-UBU'!AI3,UBU!$D$1:$Q$13,9,0)-AI10)</f>
        <v>21317.6400000001</v>
      </c>
      <c r="AJ11" s="64" t="n">
        <f aca="false">IF(AI11+AJ14+(AJ8+AJ9)*HLOOKUP('MINERODUTO-UBU'!AJ3,MINA!$E$1:$R$30,30)*HLOOKUP('MINERODUTO-UBU'!AJ3,UBU!$D$1:$Q$13,9,0)-AJ10&gt;35000,35000,AI11+AJ14+(AJ8+AJ9)*HLOOKUP('MINERODUTO-UBU'!AJ3,MINA!$E$1:$R$30,30)*HLOOKUP('MINERODUTO-UBU'!AJ3,UBU!$D$1:$Q$13,9,0)-AJ10)</f>
        <v>21933.6655000001</v>
      </c>
      <c r="AK11" s="64" t="n">
        <f aca="false">IF(AJ11+AK14+(AK8+AK9)*HLOOKUP('MINERODUTO-UBU'!AK3,MINA!$E$1:$R$30,30)*HLOOKUP('MINERODUTO-UBU'!AK3,UBU!$D$1:$Q$13,9,0)-AK10&gt;35000,35000,AJ11+AK14+(AK8+AK9)*HLOOKUP('MINERODUTO-UBU'!AK3,MINA!$E$1:$R$30,30)*HLOOKUP('MINERODUTO-UBU'!AK3,UBU!$D$1:$Q$13,9,0)-AK10)</f>
        <v>22549.6910000001</v>
      </c>
      <c r="AL11" s="64" t="n">
        <f aca="false">IF(AK11+AL14+(AL8+AL9)*HLOOKUP('MINERODUTO-UBU'!AL3,MINA!$E$1:$R$30,30)*HLOOKUP('MINERODUTO-UBU'!AL3,UBU!$D$1:$Q$13,9,0)-AL10&gt;35000,35000,AK11+AL14+(AL8+AL9)*HLOOKUP('MINERODUTO-UBU'!AL3,MINA!$E$1:$R$30,30)*HLOOKUP('MINERODUTO-UBU'!AL3,UBU!$D$1:$Q$13,9,0)-AL10)</f>
        <v>23165.7165000001</v>
      </c>
      <c r="AM11" s="64" t="n">
        <f aca="false">IF(AL11+AM14+(AM8+AM9)*HLOOKUP('MINERODUTO-UBU'!AM3,MINA!$E$1:$R$30,30)*HLOOKUP('MINERODUTO-UBU'!AM3,UBU!$D$1:$Q$13,9,0)-AM10&gt;35000,35000,AL11+AM14+(AM8+AM9)*HLOOKUP('MINERODUTO-UBU'!AM3,MINA!$E$1:$R$30,30)*HLOOKUP('MINERODUTO-UBU'!AM3,UBU!$D$1:$Q$13,9,0)-AM10)</f>
        <v>23781.7420000001</v>
      </c>
      <c r="AN11" s="64" t="n">
        <f aca="false">IF(AM11+AN14+(AN8+AN9)*HLOOKUP('MINERODUTO-UBU'!AN3,MINA!$E$1:$R$30,30)*HLOOKUP('MINERODUTO-UBU'!AN3,UBU!$D$1:$Q$13,9,0)-AN10&gt;35000,35000,AM11+AN14+(AN8+AN9)*HLOOKUP('MINERODUTO-UBU'!AN3,MINA!$E$1:$R$30,30)*HLOOKUP('MINERODUTO-UBU'!AN3,UBU!$D$1:$Q$13,9,0)-AN10)</f>
        <v>24397.7675000001</v>
      </c>
      <c r="AO11" s="64" t="n">
        <f aca="false">IF(AN11+AO14+(AO8+AO9)*HLOOKUP('MINERODUTO-UBU'!AO3,MINA!$E$1:$R$30,30)*HLOOKUP('MINERODUTO-UBU'!AO3,UBU!$D$1:$Q$13,9,0)-AO10&gt;35000,35000,AN11+AO14+(AO8+AO9)*HLOOKUP('MINERODUTO-UBU'!AO3,MINA!$E$1:$R$30,30)*HLOOKUP('MINERODUTO-UBU'!AO3,UBU!$D$1:$Q$13,9,0)-AO10)</f>
        <v>25013.7930000001</v>
      </c>
      <c r="AP11" s="64" t="n">
        <f aca="false">IF(AO11+AP14+(AP8+AP9)*HLOOKUP('MINERODUTO-UBU'!AP3,MINA!$E$1:$R$30,30)*HLOOKUP('MINERODUTO-UBU'!AP3,UBU!$D$1:$Q$13,9,0)-AP10&gt;35000,35000,AO11+AP14+(AP8+AP9)*HLOOKUP('MINERODUTO-UBU'!AP3,MINA!$E$1:$R$30,30)*HLOOKUP('MINERODUTO-UBU'!AP3,UBU!$D$1:$Q$13,9,0)-AP10)</f>
        <v>25629.8185000001</v>
      </c>
      <c r="AQ11" s="64" t="n">
        <f aca="false">IF(AP11+AQ14+(AQ8+AQ9)*HLOOKUP('MINERODUTO-UBU'!AQ3,MINA!$E$1:$R$30,30)*HLOOKUP('MINERODUTO-UBU'!AQ3,UBU!$D$1:$Q$13,9,0)-AQ10&gt;35000,35000,AP11+AQ14+(AQ8+AQ9)*HLOOKUP('MINERODUTO-UBU'!AQ3,MINA!$E$1:$R$30,30)*HLOOKUP('MINERODUTO-UBU'!AQ3,UBU!$D$1:$Q$13,9,0)-AQ10)</f>
        <v>24494.0060000001</v>
      </c>
      <c r="AR11" s="64" t="n">
        <f aca="false">IF(AQ11+AR14+(AR8+AR9)*HLOOKUP('MINERODUTO-UBU'!AR3,MINA!$E$1:$R$30,30)*HLOOKUP('MINERODUTO-UBU'!AR3,UBU!$D$1:$Q$13,9,0)-AR10&gt;35000,35000,AQ11+AR14+(AR8+AR9)*HLOOKUP('MINERODUTO-UBU'!AR3,MINA!$E$1:$R$30,30)*HLOOKUP('MINERODUTO-UBU'!AR3,UBU!$D$1:$Q$13,9,0)-AR10)</f>
        <v>23358.1935000001</v>
      </c>
      <c r="AS11" s="64" t="n">
        <f aca="false">IF(AR11+AS14+(AS8+AS9)*HLOOKUP('MINERODUTO-UBU'!AS3,MINA!$E$1:$R$30,30)*HLOOKUP('MINERODUTO-UBU'!AS3,UBU!$D$1:$Q$13,9,0)-AS10&gt;35000,35000,AR11+AS14+(AS8+AS9)*HLOOKUP('MINERODUTO-UBU'!AS3,MINA!$E$1:$R$30,30)*HLOOKUP('MINERODUTO-UBU'!AS3,UBU!$D$1:$Q$13,9,0)-AS10)</f>
        <v>22222.3810000001</v>
      </c>
      <c r="AT11" s="64" t="n">
        <f aca="false">IF(AS11+AT14+(AT8+AT9)*HLOOKUP('MINERODUTO-UBU'!AT3,MINA!$E$1:$R$30,30)*HLOOKUP('MINERODUTO-UBU'!AT3,UBU!$D$1:$Q$13,9,0)-AT10&gt;35000,35000,AS11+AT14+(AT8+AT9)*HLOOKUP('MINERODUTO-UBU'!AT3,MINA!$E$1:$R$30,30)*HLOOKUP('MINERODUTO-UBU'!AT3,UBU!$D$1:$Q$13,9,0)-AT10)</f>
        <v>21086.5685000001</v>
      </c>
      <c r="AU11" s="64" t="n">
        <f aca="false">IF(AT11+AU14+(AU8+AU9)*HLOOKUP('MINERODUTO-UBU'!AU3,MINA!$E$1:$R$30,30)*HLOOKUP('MINERODUTO-UBU'!AU3,UBU!$D$1:$Q$13,9,0)-AU10&gt;35000,35000,AT11+AU14+(AU8+AU9)*HLOOKUP('MINERODUTO-UBU'!AU3,MINA!$E$1:$R$30,30)*HLOOKUP('MINERODUTO-UBU'!AU3,UBU!$D$1:$Q$13,9,0)-AU10)</f>
        <v>19950.7560000001</v>
      </c>
      <c r="AV11" s="64" t="n">
        <f aca="false">IF(AU11+AV14+(AV8+AV9)*HLOOKUP('MINERODUTO-UBU'!AV3,MINA!$E$1:$R$30,30)*HLOOKUP('MINERODUTO-UBU'!AV3,UBU!$D$1:$Q$13,9,0)-AV10&gt;35000,35000,AU11+AV14+(AV8+AV9)*HLOOKUP('MINERODUTO-UBU'!AV3,MINA!$E$1:$R$30,30)*HLOOKUP('MINERODUTO-UBU'!AV3,UBU!$D$1:$Q$13,9,0)-AV10)</f>
        <v>18814.9435000001</v>
      </c>
      <c r="AW11" s="64" t="n">
        <f aca="false">IF(AV11+AW14+(AW8+AW9)*HLOOKUP('MINERODUTO-UBU'!AW3,MINA!$E$1:$R$30,30)*HLOOKUP('MINERODUTO-UBU'!AW3,UBU!$D$1:$Q$13,9,0)-AW10&gt;35000,35000,AV11+AW14+(AW8+AW9)*HLOOKUP('MINERODUTO-UBU'!AW3,MINA!$E$1:$R$30,30)*HLOOKUP('MINERODUTO-UBU'!AW3,UBU!$D$1:$Q$13,9,0)-AW10)</f>
        <v>17679.1310000001</v>
      </c>
      <c r="AX11" s="64" t="n">
        <f aca="false">IF(AW11+AX14+(AX8+AX9)*HLOOKUP('MINERODUTO-UBU'!AX3,MINA!$E$1:$R$30,30)*HLOOKUP('MINERODUTO-UBU'!AX3,UBU!$D$1:$Q$13,9,0)-AX10&gt;35000,35000,AW11+AX14+(AX8+AX9)*HLOOKUP('MINERODUTO-UBU'!AX3,MINA!$E$1:$R$30,30)*HLOOKUP('MINERODUTO-UBU'!AX3,UBU!$D$1:$Q$13,9,0)-AX10)</f>
        <v>18295.1565000001</v>
      </c>
      <c r="AY11" s="64" t="n">
        <f aca="false">IF(AX11+AY14+(AY8+AY9)*HLOOKUP('MINERODUTO-UBU'!AY3,MINA!$E$1:$R$30,30)*HLOOKUP('MINERODUTO-UBU'!AY3,UBU!$D$1:$Q$13,9,0)-AY10&gt;35000,35000,AX11+AY14+(AY8+AY9)*HLOOKUP('MINERODUTO-UBU'!AY3,MINA!$E$1:$R$30,30)*HLOOKUP('MINERODUTO-UBU'!AY3,UBU!$D$1:$Q$13,9,0)-AY10)</f>
        <v>18911.1820000001</v>
      </c>
      <c r="AZ11" s="64" t="n">
        <f aca="false">IF(AY11+AZ14+(AZ8+AZ9)*HLOOKUP('MINERODUTO-UBU'!AZ3,MINA!$E$1:$R$30,30)*HLOOKUP('MINERODUTO-UBU'!AZ3,UBU!$D$1:$Q$13,9,0)-AZ10&gt;35000,35000,AY11+AZ14+(AZ8+AZ9)*HLOOKUP('MINERODUTO-UBU'!AZ3,MINA!$E$1:$R$30,30)*HLOOKUP('MINERODUTO-UBU'!AZ3,UBU!$D$1:$Q$13,9,0)-AZ10)</f>
        <v>19527.2075000001</v>
      </c>
      <c r="BA11" s="64" t="n">
        <f aca="false">IF(AZ11+BA14+(BA8+BA9)*HLOOKUP('MINERODUTO-UBU'!BA3,MINA!$E$1:$R$30,30)*HLOOKUP('MINERODUTO-UBU'!BA3,UBU!$D$1:$Q$13,9,0)-BA10&gt;35000,35000,AZ11+BA14+(BA8+BA9)*HLOOKUP('MINERODUTO-UBU'!BA3,MINA!$E$1:$R$30,30)*HLOOKUP('MINERODUTO-UBU'!BA3,UBU!$D$1:$Q$13,9,0)-BA10)</f>
        <v>20143.2330000001</v>
      </c>
      <c r="BB11" s="64" t="n">
        <f aca="false">IF(BA11+BB14+(BB8+BB9)*HLOOKUP('MINERODUTO-UBU'!BB3,MINA!$E$1:$R$30,30)*HLOOKUP('MINERODUTO-UBU'!BB3,UBU!$D$1:$Q$13,9,0)-BB10&gt;35000,35000,BA11+BB14+(BB8+BB9)*HLOOKUP('MINERODUTO-UBU'!BB3,MINA!$E$1:$R$30,30)*HLOOKUP('MINERODUTO-UBU'!BB3,UBU!$D$1:$Q$13,9,0)-BB10)</f>
        <v>20759.2585000001</v>
      </c>
      <c r="BC11" s="64" t="n">
        <f aca="false">IF(BB11+BC14+(BC8+BC9)*HLOOKUP('MINERODUTO-UBU'!BC3,MINA!$E$1:$R$30,30)*HLOOKUP('MINERODUTO-UBU'!BC3,UBU!$D$1:$Q$13,9,0)-BC10&gt;35000,35000,BB11+BC14+(BC8+BC9)*HLOOKUP('MINERODUTO-UBU'!BC3,MINA!$E$1:$R$30,30)*HLOOKUP('MINERODUTO-UBU'!BC3,UBU!$D$1:$Q$13,9,0)-BC10)</f>
        <v>21375.2840000001</v>
      </c>
      <c r="BD11" s="64" t="n">
        <f aca="false">IF(BC11+BD14+(BD8+BD9)*HLOOKUP('MINERODUTO-UBU'!BD3,MINA!$E$1:$R$30,30)*HLOOKUP('MINERODUTO-UBU'!BD3,UBU!$D$1:$Q$13,9,0)-BD10&gt;35000,35000,BC11+BD14+(BD8+BD9)*HLOOKUP('MINERODUTO-UBU'!BD3,MINA!$E$1:$R$30,30)*HLOOKUP('MINERODUTO-UBU'!BD3,UBU!$D$1:$Q$13,9,0)-BD10)</f>
        <v>21991.3095000001</v>
      </c>
      <c r="BE11" s="64" t="n">
        <f aca="false">IF(BD11+BE14+(BE8+BE9)*HLOOKUP('MINERODUTO-UBU'!BE3,MINA!$E$1:$R$30,30)*HLOOKUP('MINERODUTO-UBU'!BE3,UBU!$D$1:$Q$13,9,0)-BE10&gt;35000,35000,BD11+BE14+(BE8+BE9)*HLOOKUP('MINERODUTO-UBU'!BE3,MINA!$E$1:$R$30,30)*HLOOKUP('MINERODUTO-UBU'!BE3,UBU!$D$1:$Q$13,9,0)-BE10)</f>
        <v>22607.3350000001</v>
      </c>
      <c r="BF11" s="64" t="n">
        <f aca="false">IF(BE11+BF14+(BF8+BF9)*HLOOKUP('MINERODUTO-UBU'!BF3,MINA!$E$1:$R$30,30)*HLOOKUP('MINERODUTO-UBU'!BF3,UBU!$D$1:$Q$13,9,0)-BF10&gt;35000,35000,BE11+BF14+(BF8+BF9)*HLOOKUP('MINERODUTO-UBU'!BF3,MINA!$E$1:$R$30,30)*HLOOKUP('MINERODUTO-UBU'!BF3,UBU!$D$1:$Q$13,9,0)-BF10)</f>
        <v>23223.3605000001</v>
      </c>
      <c r="BG11" s="64" t="n">
        <f aca="false">IF(BF11+BG14+(BG8+BG9)*HLOOKUP('MINERODUTO-UBU'!BG3,MINA!$E$1:$R$30,30)*HLOOKUP('MINERODUTO-UBU'!BG3,UBU!$D$1:$Q$13,9,0)-BG10&gt;35000,35000,BF11+BG14+(BG8+BG9)*HLOOKUP('MINERODUTO-UBU'!BG3,MINA!$E$1:$R$30,30)*HLOOKUP('MINERODUTO-UBU'!BG3,UBU!$D$1:$Q$13,9,0)-BG10)</f>
        <v>23839.3860000001</v>
      </c>
      <c r="BH11" s="64" t="n">
        <f aca="false">IF(BG11+BH14+(BH8+BH9)*HLOOKUP('MINERODUTO-UBU'!BH3,MINA!$E$1:$R$30,30)*HLOOKUP('MINERODUTO-UBU'!BH3,UBU!$D$1:$Q$13,9,0)-BH10&gt;35000,35000,BG11+BH14+(BH8+BH9)*HLOOKUP('MINERODUTO-UBU'!BH3,MINA!$E$1:$R$30,30)*HLOOKUP('MINERODUTO-UBU'!BH3,UBU!$D$1:$Q$13,9,0)-BH10)</f>
        <v>24455.4115000001</v>
      </c>
      <c r="BI11" s="64" t="n">
        <f aca="false">IF(BH11+BI14+(BI8+BI9)*HLOOKUP('MINERODUTO-UBU'!BI3,MINA!$E$1:$R$30,30)*HLOOKUP('MINERODUTO-UBU'!BI3,UBU!$D$1:$Q$13,9,0)-BI10&gt;35000,35000,BH11+BI14+(BI8+BI9)*HLOOKUP('MINERODUTO-UBU'!BI3,MINA!$E$1:$R$30,30)*HLOOKUP('MINERODUTO-UBU'!BI3,UBU!$D$1:$Q$13,9,0)-BI10)</f>
        <v>25071.4370000001</v>
      </c>
      <c r="BJ11" s="64" t="n">
        <f aca="false">IF(BI11+BJ14+(BJ8+BJ9)*HLOOKUP('MINERODUTO-UBU'!BJ3,MINA!$E$1:$R$30,30)*HLOOKUP('MINERODUTO-UBU'!BJ3,UBU!$D$1:$Q$13,9,0)-BJ10&gt;35000,35000,BI11+BJ14+(BJ8+BJ9)*HLOOKUP('MINERODUTO-UBU'!BJ3,MINA!$E$1:$R$30,30)*HLOOKUP('MINERODUTO-UBU'!BJ3,UBU!$D$1:$Q$13,9,0)-BJ10)</f>
        <v>25687.4625000001</v>
      </c>
      <c r="BK11" s="64" t="n">
        <f aca="false">IF(BJ11+BK14+(BK8+BK9)*HLOOKUP('MINERODUTO-UBU'!BK3,MINA!$E$1:$R$30,30)*HLOOKUP('MINERODUTO-UBU'!BK3,UBU!$D$1:$Q$13,9,0)-BK10&gt;35000,35000,BJ11+BK14+(BK8+BK9)*HLOOKUP('MINERODUTO-UBU'!BK3,MINA!$E$1:$R$30,30)*HLOOKUP('MINERODUTO-UBU'!BK3,UBU!$D$1:$Q$13,9,0)-BK10)</f>
        <v>24551.6500000001</v>
      </c>
      <c r="BL11" s="64" t="n">
        <f aca="false">IF(BK11+BL14+(BL8+BL9)*HLOOKUP('MINERODUTO-UBU'!BL3,MINA!$E$1:$R$30,30)*HLOOKUP('MINERODUTO-UBU'!BL3,UBU!$D$1:$Q$13,9,0)-BL10&gt;35000,35000,BK11+BL14+(BL8+BL9)*HLOOKUP('MINERODUTO-UBU'!BL3,MINA!$E$1:$R$30,30)*HLOOKUP('MINERODUTO-UBU'!BL3,UBU!$D$1:$Q$13,9,0)-BL10)</f>
        <v>23415.8375000001</v>
      </c>
      <c r="BM11" s="64" t="n">
        <f aca="false">IF(BL11+BM14+(BM8+BM9)*HLOOKUP('MINERODUTO-UBU'!BM3,MINA!$E$1:$R$30,30)*HLOOKUP('MINERODUTO-UBU'!BM3,UBU!$D$1:$Q$13,9,0)-BM10&gt;35000,35000,BL11+BM14+(BM8+BM9)*HLOOKUP('MINERODUTO-UBU'!BM3,MINA!$E$1:$R$30,30)*HLOOKUP('MINERODUTO-UBU'!BM3,UBU!$D$1:$Q$13,9,0)-BM10)</f>
        <v>22280.0250000001</v>
      </c>
      <c r="BN11" s="64" t="n">
        <f aca="false">IF(BM11+BN14+(BN8+BN9)*HLOOKUP('MINERODUTO-UBU'!BN3,MINA!$E$1:$R$30,30)*HLOOKUP('MINERODUTO-UBU'!BN3,UBU!$D$1:$Q$13,9,0)-BN10&gt;35000,35000,BM11+BN14+(BN8+BN9)*HLOOKUP('MINERODUTO-UBU'!BN3,MINA!$E$1:$R$30,30)*HLOOKUP('MINERODUTO-UBU'!BN3,UBU!$D$1:$Q$13,9,0)-BN10)</f>
        <v>21144.2125000001</v>
      </c>
      <c r="BO11" s="64" t="n">
        <f aca="false">IF(BN11+BO14+(BO8+BO9)*HLOOKUP('MINERODUTO-UBU'!BO3,MINA!$E$1:$R$30,30)*HLOOKUP('MINERODUTO-UBU'!BO3,UBU!$D$1:$Q$13,9,0)-BO10&gt;35000,35000,BN11+BO14+(BO8+BO9)*HLOOKUP('MINERODUTO-UBU'!BO3,MINA!$E$1:$R$30,30)*HLOOKUP('MINERODUTO-UBU'!BO3,UBU!$D$1:$Q$13,9,0)-BO10)</f>
        <v>20008.4000000001</v>
      </c>
      <c r="BP11" s="64" t="n">
        <f aca="false">IF(BO11+BP14+(BP8+BP9)*HLOOKUP('MINERODUTO-UBU'!BP3,MINA!$E$1:$R$30,30)*HLOOKUP('MINERODUTO-UBU'!BP3,UBU!$D$1:$Q$13,9,0)-BP10&gt;35000,35000,BO11+BP14+(BP8+BP9)*HLOOKUP('MINERODUTO-UBU'!BP3,MINA!$E$1:$R$30,30)*HLOOKUP('MINERODUTO-UBU'!BP3,UBU!$D$1:$Q$13,9,0)-BP10)</f>
        <v>18872.5875000001</v>
      </c>
      <c r="BQ11" s="64" t="n">
        <f aca="false">IF(BP11+BQ14+(BQ8+BQ9)*HLOOKUP('MINERODUTO-UBU'!BQ3,MINA!$E$1:$R$30,30)*HLOOKUP('MINERODUTO-UBU'!BQ3,UBU!$D$1:$Q$13,9,0)-BQ10&gt;35000,35000,BP11+BQ14+(BQ8+BQ9)*HLOOKUP('MINERODUTO-UBU'!BQ3,MINA!$E$1:$R$30,30)*HLOOKUP('MINERODUTO-UBU'!BQ3,UBU!$D$1:$Q$13,9,0)-BQ10)</f>
        <v>17736.7750000001</v>
      </c>
      <c r="BR11" s="64" t="n">
        <f aca="false">IF(BQ11+BR14+(BR8+BR9)*HLOOKUP('MINERODUTO-UBU'!BR3,MINA!$E$1:$R$30,30)*HLOOKUP('MINERODUTO-UBU'!BR3,UBU!$D$1:$Q$13,9,0)-BR10&gt;35000,35000,BQ11+BR14+(BR8+BR9)*HLOOKUP('MINERODUTO-UBU'!BR3,MINA!$E$1:$R$30,30)*HLOOKUP('MINERODUTO-UBU'!BR3,UBU!$D$1:$Q$13,9,0)-BR10)</f>
        <v>18352.8005000001</v>
      </c>
      <c r="BS11" s="64" t="n">
        <f aca="false">IF(BR11+BS14+(BS8+BS9)*HLOOKUP('MINERODUTO-UBU'!BS3,MINA!$E$1:$R$30,30)*HLOOKUP('MINERODUTO-UBU'!BS3,UBU!$D$1:$Q$13,9,0)-BS10&gt;35000,35000,BR11+BS14+(BS8+BS9)*HLOOKUP('MINERODUTO-UBU'!BS3,MINA!$E$1:$R$30,30)*HLOOKUP('MINERODUTO-UBU'!BS3,UBU!$D$1:$Q$13,9,0)-BS10)</f>
        <v>18968.8260000001</v>
      </c>
      <c r="BT11" s="64" t="n">
        <f aca="false">IF(BS11+BT14+(BT8+BT9)*HLOOKUP('MINERODUTO-UBU'!BT3,MINA!$E$1:$R$30,30)*HLOOKUP('MINERODUTO-UBU'!BT3,UBU!$D$1:$Q$13,9,0)-BT10&gt;35000,35000,BS11+BT14+(BT8+BT9)*HLOOKUP('MINERODUTO-UBU'!BT3,MINA!$E$1:$R$30,30)*HLOOKUP('MINERODUTO-UBU'!BT3,UBU!$D$1:$Q$13,9,0)-BT10)</f>
        <v>19584.8515000001</v>
      </c>
      <c r="BU11" s="64" t="n">
        <f aca="false">IF(BT11+BU14+(BU8+BU9)*HLOOKUP('MINERODUTO-UBU'!BU3,MINA!$E$1:$R$30,30)*HLOOKUP('MINERODUTO-UBU'!BU3,UBU!$D$1:$Q$13,9,0)-BU10&gt;35000,35000,BT11+BU14+(BU8+BU9)*HLOOKUP('MINERODUTO-UBU'!BU3,MINA!$E$1:$R$30,30)*HLOOKUP('MINERODUTO-UBU'!BU3,UBU!$D$1:$Q$13,9,0)-BU10)</f>
        <v>20200.8770000001</v>
      </c>
      <c r="BV11" s="64" t="n">
        <f aca="false">IF(BU11+BV14+(BV8+BV9)*HLOOKUP('MINERODUTO-UBU'!BV3,MINA!$E$1:$R$30,30)*HLOOKUP('MINERODUTO-UBU'!BV3,UBU!$D$1:$Q$13,9,0)-BV10&gt;35000,35000,BU11+BV14+(BV8+BV9)*HLOOKUP('MINERODUTO-UBU'!BV3,MINA!$E$1:$R$30,30)*HLOOKUP('MINERODUTO-UBU'!BV3,UBU!$D$1:$Q$13,9,0)-BV10)</f>
        <v>20816.9025000001</v>
      </c>
      <c r="BW11" s="64" t="n">
        <f aca="false">IF(BV11+BW14+(BW8+BW9)*HLOOKUP('MINERODUTO-UBU'!BW3,MINA!$E$1:$R$30,30)*HLOOKUP('MINERODUTO-UBU'!BW3,UBU!$D$1:$Q$13,9,0)-BW10&gt;35000,35000,BV11+BW14+(BW8+BW9)*HLOOKUP('MINERODUTO-UBU'!BW3,MINA!$E$1:$R$30,30)*HLOOKUP('MINERODUTO-UBU'!BW3,UBU!$D$1:$Q$13,9,0)-BW10)</f>
        <v>21432.9280000001</v>
      </c>
      <c r="BX11" s="64" t="n">
        <f aca="false">IF(BW11+BX14+(BX8+BX9)*HLOOKUP('MINERODUTO-UBU'!BX3,MINA!$E$1:$R$30,30)*HLOOKUP('MINERODUTO-UBU'!BX3,UBU!$D$1:$Q$13,9,0)-BX10&gt;35000,35000,BW11+BX14+(BX8+BX9)*HLOOKUP('MINERODUTO-UBU'!BX3,MINA!$E$1:$R$30,30)*HLOOKUP('MINERODUTO-UBU'!BX3,UBU!$D$1:$Q$13,9,0)-BX10)</f>
        <v>22048.9535000001</v>
      </c>
      <c r="BY11" s="64" t="n">
        <f aca="false">IF(BX11+BY14+(BY8+BY9)*HLOOKUP('MINERODUTO-UBU'!BY3,MINA!$E$1:$R$30,30)*HLOOKUP('MINERODUTO-UBU'!BY3,UBU!$D$1:$Q$13,9,0)-BY10&gt;35000,35000,BX11+BY14+(BY8+BY9)*HLOOKUP('MINERODUTO-UBU'!BY3,MINA!$E$1:$R$30,30)*HLOOKUP('MINERODUTO-UBU'!BY3,UBU!$D$1:$Q$13,9,0)-BY10)</f>
        <v>22664.9790000001</v>
      </c>
      <c r="BZ11" s="64" t="n">
        <f aca="false">IF(BY11+BZ14+(BZ8+BZ9)*HLOOKUP('MINERODUTO-UBU'!BZ3,MINA!$E$1:$R$30,30)*HLOOKUP('MINERODUTO-UBU'!BZ3,UBU!$D$1:$Q$13,9,0)-BZ10&gt;35000,35000,BY11+BZ14+(BZ8+BZ9)*HLOOKUP('MINERODUTO-UBU'!BZ3,MINA!$E$1:$R$30,30)*HLOOKUP('MINERODUTO-UBU'!BZ3,UBU!$D$1:$Q$13,9,0)-BZ10)</f>
        <v>23281.0045000001</v>
      </c>
      <c r="CA11" s="64" t="n">
        <f aca="false">IF(BZ11+CA14+(CA8+CA9)*HLOOKUP('MINERODUTO-UBU'!CA3,MINA!$E$1:$R$30,30)*HLOOKUP('MINERODUTO-UBU'!CA3,UBU!$D$1:$Q$13,9,0)-CA10&gt;35000,35000,BZ11+CA14+(CA8+CA9)*HLOOKUP('MINERODUTO-UBU'!CA3,MINA!$E$1:$R$30,30)*HLOOKUP('MINERODUTO-UBU'!CA3,UBU!$D$1:$Q$13,9,0)-CA10)</f>
        <v>23897.0300000001</v>
      </c>
      <c r="CB11" s="64" t="n">
        <f aca="false">IF(CA11+CB14+(CB8+CB9)*HLOOKUP('MINERODUTO-UBU'!CB3,MINA!$E$1:$R$30,30)*HLOOKUP('MINERODUTO-UBU'!CB3,UBU!$D$1:$Q$13,9,0)-CB10&gt;35000,35000,CA11+CB14+(CB8+CB9)*HLOOKUP('MINERODUTO-UBU'!CB3,MINA!$E$1:$R$30,30)*HLOOKUP('MINERODUTO-UBU'!CB3,UBU!$D$1:$Q$13,9,0)-CB10)</f>
        <v>24513.0555000001</v>
      </c>
      <c r="CC11" s="64" t="n">
        <f aca="false">IF(CB11+CC14+(CC8+CC9)*HLOOKUP('MINERODUTO-UBU'!CC3,MINA!$E$1:$R$30,30)*HLOOKUP('MINERODUTO-UBU'!CC3,UBU!$D$1:$Q$13,9,0)-CC10&gt;35000,35000,CB11+CC14+(CC8+CC9)*HLOOKUP('MINERODUTO-UBU'!CC3,MINA!$E$1:$R$30,30)*HLOOKUP('MINERODUTO-UBU'!CC3,UBU!$D$1:$Q$13,9,0)-CC10)</f>
        <v>25129.0810000001</v>
      </c>
      <c r="CD11" s="64" t="n">
        <f aca="false">IF(CC11+CD14+(CD8+CD9)*HLOOKUP('MINERODUTO-UBU'!CD3,MINA!$E$1:$R$30,30)*HLOOKUP('MINERODUTO-UBU'!CD3,UBU!$D$1:$Q$13,9,0)-CD10&gt;35000,35000,CC11+CD14+(CD8+CD9)*HLOOKUP('MINERODUTO-UBU'!CD3,MINA!$E$1:$R$30,30)*HLOOKUP('MINERODUTO-UBU'!CD3,UBU!$D$1:$Q$13,9,0)-CD10)</f>
        <v>25745.1065000001</v>
      </c>
      <c r="CE11" s="64" t="n">
        <f aca="false">IF(CD11+CE14+(CE8+CE9)*HLOOKUP('MINERODUTO-UBU'!CE3,MINA!$E$1:$R$30,30)*HLOOKUP('MINERODUTO-UBU'!CE3,UBU!$D$1:$Q$13,9,0)-CE10&gt;35000,35000,CD11+CE14+(CE8+CE9)*HLOOKUP('MINERODUTO-UBU'!CE3,MINA!$E$1:$R$30,30)*HLOOKUP('MINERODUTO-UBU'!CE3,UBU!$D$1:$Q$13,9,0)-CE10)</f>
        <v>24609.2940000001</v>
      </c>
      <c r="CF11" s="64" t="n">
        <f aca="false">IF(CE11+CF14+(CF8+CF9)*HLOOKUP('MINERODUTO-UBU'!CF3,MINA!$E$1:$R$30,30)*HLOOKUP('MINERODUTO-UBU'!CF3,UBU!$D$1:$Q$13,9,0)-CF10&gt;35000,35000,CE11+CF14+(CF8+CF9)*HLOOKUP('MINERODUTO-UBU'!CF3,MINA!$E$1:$R$30,30)*HLOOKUP('MINERODUTO-UBU'!CF3,UBU!$D$1:$Q$13,9,0)-CF10)</f>
        <v>23473.4815000001</v>
      </c>
      <c r="CG11" s="64" t="n">
        <f aca="false">IF(CF11+CG14+(CG8+CG9)*HLOOKUP('MINERODUTO-UBU'!CG3,MINA!$E$1:$R$30,30)*HLOOKUP('MINERODUTO-UBU'!CG3,UBU!$D$1:$Q$13,9,0)-CG10&gt;35000,35000,CF11+CG14+(CG8+CG9)*HLOOKUP('MINERODUTO-UBU'!CG3,MINA!$E$1:$R$30,30)*HLOOKUP('MINERODUTO-UBU'!CG3,UBU!$D$1:$Q$13,9,0)-CG10)</f>
        <v>22337.6690000001</v>
      </c>
      <c r="CH11" s="64" t="n">
        <f aca="false">IF(CG11+CH14+(CH8+CH9)*HLOOKUP('MINERODUTO-UBU'!CH3,MINA!$E$1:$R$30,30)*HLOOKUP('MINERODUTO-UBU'!CH3,UBU!$D$1:$Q$13,9,0)-CH10&gt;35000,35000,CG11+CH14+(CH8+CH9)*HLOOKUP('MINERODUTO-UBU'!CH3,MINA!$E$1:$R$30,30)*HLOOKUP('MINERODUTO-UBU'!CH3,UBU!$D$1:$Q$13,9,0)-CH10)</f>
        <v>21201.8565000001</v>
      </c>
      <c r="CI11" s="64" t="n">
        <f aca="false">IF(CH11+CI14+(CI8+CI9)*HLOOKUP('MINERODUTO-UBU'!CI3,MINA!$E$1:$R$30,30)*HLOOKUP('MINERODUTO-UBU'!CI3,UBU!$D$1:$Q$13,9,0)-CI10&gt;35000,35000,CH11+CI14+(CI8+CI9)*HLOOKUP('MINERODUTO-UBU'!CI3,MINA!$E$1:$R$30,30)*HLOOKUP('MINERODUTO-UBU'!CI3,UBU!$D$1:$Q$13,9,0)-CI10)</f>
        <v>20066.0440000001</v>
      </c>
      <c r="CJ11" s="64" t="n">
        <f aca="false">IF(CI11+CJ14+(CJ8+CJ9)*HLOOKUP('MINERODUTO-UBU'!CJ3,MINA!$E$1:$R$30,30)*HLOOKUP('MINERODUTO-UBU'!CJ3,UBU!$D$1:$Q$13,9,0)-CJ10&gt;35000,35000,CI11+CJ14+(CJ8+CJ9)*HLOOKUP('MINERODUTO-UBU'!CJ3,MINA!$E$1:$R$30,30)*HLOOKUP('MINERODUTO-UBU'!CJ3,UBU!$D$1:$Q$13,9,0)-CJ10)</f>
        <v>18930.2315000001</v>
      </c>
      <c r="CK11" s="64" t="n">
        <f aca="false">IF(CJ11+CK14+(CK8+CK9)*HLOOKUP('MINERODUTO-UBU'!CK3,MINA!$E$1:$R$30,30)*HLOOKUP('MINERODUTO-UBU'!CK3,UBU!$D$1:$Q$13,9,0)-CK10&gt;35000,35000,CJ11+CK14+(CK8+CK9)*HLOOKUP('MINERODUTO-UBU'!CK3,MINA!$E$1:$R$30,30)*HLOOKUP('MINERODUTO-UBU'!CK3,UBU!$D$1:$Q$13,9,0)-CK10)</f>
        <v>17794.4190000001</v>
      </c>
      <c r="CL11" s="64" t="n">
        <f aca="false">IF(CK11+CL14+(CL8+CL9)*HLOOKUP('MINERODUTO-UBU'!CL3,MINA!$E$1:$R$30,30)*HLOOKUP('MINERODUTO-UBU'!CL3,UBU!$D$1:$Q$13,9,0)-CL10&gt;35000,35000,CK11+CL14+(CL8+CL9)*HLOOKUP('MINERODUTO-UBU'!CL3,MINA!$E$1:$R$30,30)*HLOOKUP('MINERODUTO-UBU'!CL3,UBU!$D$1:$Q$13,9,0)-CL10)</f>
        <v>18410.4445000001</v>
      </c>
      <c r="CM11" s="64" t="n">
        <f aca="false">IF(CL11+CM14+(CM8+CM9)*HLOOKUP('MINERODUTO-UBU'!CM3,MINA!$E$1:$R$30,30)*HLOOKUP('MINERODUTO-UBU'!CM3,UBU!$D$1:$Q$13,9,0)-CM10&gt;35000,35000,CL11+CM14+(CM8+CM9)*HLOOKUP('MINERODUTO-UBU'!CM3,MINA!$E$1:$R$30,30)*HLOOKUP('MINERODUTO-UBU'!CM3,UBU!$D$1:$Q$13,9,0)-CM10)</f>
        <v>19026.4700000001</v>
      </c>
      <c r="CN11" s="64" t="n">
        <f aca="false">IF(CM11+CN14+(CN8+CN9)*HLOOKUP('MINERODUTO-UBU'!CN3,MINA!$E$1:$R$30,30)*HLOOKUP('MINERODUTO-UBU'!CN3,UBU!$D$1:$Q$13,9,0)-CN10&gt;35000,35000,CM11+CN14+(CN8+CN9)*HLOOKUP('MINERODUTO-UBU'!CN3,MINA!$E$1:$R$30,30)*HLOOKUP('MINERODUTO-UBU'!CN3,UBU!$D$1:$Q$13,9,0)-CN10)</f>
        <v>19642.4955000001</v>
      </c>
      <c r="CO11" s="64" t="n">
        <f aca="false">IF(CN11+CO14+(CO8+CO9)*HLOOKUP('MINERODUTO-UBU'!CO3,MINA!$E$1:$R$30,30)*HLOOKUP('MINERODUTO-UBU'!CO3,UBU!$D$1:$Q$13,9,0)-CO10&gt;35000,35000,CN11+CO14+(CO8+CO9)*HLOOKUP('MINERODUTO-UBU'!CO3,MINA!$E$1:$R$30,30)*HLOOKUP('MINERODUTO-UBU'!CO3,UBU!$D$1:$Q$13,9,0)-CO10)</f>
        <v>20258.5210000001</v>
      </c>
      <c r="CP11" s="64" t="n">
        <f aca="false">IF(CO11+CP14+(CP8+CP9)*HLOOKUP('MINERODUTO-UBU'!CP3,MINA!$E$1:$R$30,30)*HLOOKUP('MINERODUTO-UBU'!CP3,UBU!$D$1:$Q$13,9,0)-CP10&gt;35000,35000,CO11+CP14+(CP8+CP9)*HLOOKUP('MINERODUTO-UBU'!CP3,MINA!$E$1:$R$30,30)*HLOOKUP('MINERODUTO-UBU'!CP3,UBU!$D$1:$Q$13,9,0)-CP10)</f>
        <v>20874.5465000001</v>
      </c>
      <c r="CQ11" s="64" t="n">
        <f aca="false">IF(CP11+CQ14+(CQ8+CQ9)*HLOOKUP('MINERODUTO-UBU'!CQ3,MINA!$E$1:$R$30,30)*HLOOKUP('MINERODUTO-UBU'!CQ3,UBU!$D$1:$Q$13,9,0)-CQ10&gt;35000,35000,CP11+CQ14+(CQ8+CQ9)*HLOOKUP('MINERODUTO-UBU'!CQ3,MINA!$E$1:$R$30,30)*HLOOKUP('MINERODUTO-UBU'!CQ3,UBU!$D$1:$Q$13,9,0)-CQ10)</f>
        <v>21490.5720000001</v>
      </c>
      <c r="CR11" s="64" t="n">
        <f aca="false">IF(CQ11+CR14+(CR8+CR9)*HLOOKUP('MINERODUTO-UBU'!CR3,MINA!$E$1:$R$30,30)*HLOOKUP('MINERODUTO-UBU'!CR3,UBU!$D$1:$Q$13,9,0)-CR10&gt;35000,35000,CQ11+CR14+(CR8+CR9)*HLOOKUP('MINERODUTO-UBU'!CR3,MINA!$E$1:$R$30,30)*HLOOKUP('MINERODUTO-UBU'!CR3,UBU!$D$1:$Q$13,9,0)-CR10)</f>
        <v>22106.5975000001</v>
      </c>
      <c r="CS11" s="64" t="n">
        <f aca="false">IF(CR11+CS14+(CS8+CS9)*HLOOKUP('MINERODUTO-UBU'!CS3,MINA!$E$1:$R$30,30)*HLOOKUP('MINERODUTO-UBU'!CS3,UBU!$D$1:$Q$13,9,0)-CS10&gt;35000,35000,CR11+CS14+(CS8+CS9)*HLOOKUP('MINERODUTO-UBU'!CS3,MINA!$E$1:$R$30,30)*HLOOKUP('MINERODUTO-UBU'!CS3,UBU!$D$1:$Q$13,9,0)-CS10)</f>
        <v>22722.6230000001</v>
      </c>
      <c r="CT11" s="64" t="n">
        <f aca="false">IF(CS11+CT14+(CT8+CT9)*HLOOKUP('MINERODUTO-UBU'!CT3,MINA!$E$1:$R$30,30)*HLOOKUP('MINERODUTO-UBU'!CT3,UBU!$D$1:$Q$13,9,0)-CT10&gt;35000,35000,CS11+CT14+(CT8+CT9)*HLOOKUP('MINERODUTO-UBU'!CT3,MINA!$E$1:$R$30,30)*HLOOKUP('MINERODUTO-UBU'!CT3,UBU!$D$1:$Q$13,9,0)-CT10)</f>
        <v>23338.6485000001</v>
      </c>
      <c r="CU11" s="64" t="n">
        <f aca="false">IF(CT11+CU14+(CU8+CU9)*HLOOKUP('MINERODUTO-UBU'!CU3,MINA!$E$1:$R$30,30)*HLOOKUP('MINERODUTO-UBU'!CU3,UBU!$D$1:$Q$13,9,0)-CU10&gt;35000,35000,CT11+CU14+(CU8+CU9)*HLOOKUP('MINERODUTO-UBU'!CU3,MINA!$E$1:$R$30,30)*HLOOKUP('MINERODUTO-UBU'!CU3,UBU!$D$1:$Q$13,9,0)-CU10)</f>
        <v>23954.6740000001</v>
      </c>
      <c r="CV11" s="64" t="n">
        <f aca="false">IF(CU11+CV14+(CV8+CV9)*HLOOKUP('MINERODUTO-UBU'!CV3,MINA!$E$1:$R$30,30)*HLOOKUP('MINERODUTO-UBU'!CV3,UBU!$D$1:$Q$13,9,0)-CV10&gt;35000,35000,CU11+CV14+(CV8+CV9)*HLOOKUP('MINERODUTO-UBU'!CV3,MINA!$E$1:$R$30,30)*HLOOKUP('MINERODUTO-UBU'!CV3,UBU!$D$1:$Q$13,9,0)-CV10)</f>
        <v>24570.6995000001</v>
      </c>
      <c r="CW11" s="64" t="n">
        <f aca="false">IF(CV11+CW14+(CW8+CW9)*HLOOKUP('MINERODUTO-UBU'!CW3,MINA!$E$1:$R$30,30)*HLOOKUP('MINERODUTO-UBU'!CW3,UBU!$D$1:$Q$13,9,0)-CW10&gt;35000,35000,CV11+CW14+(CW8+CW9)*HLOOKUP('MINERODUTO-UBU'!CW3,MINA!$E$1:$R$30,30)*HLOOKUP('MINERODUTO-UBU'!CW3,UBU!$D$1:$Q$13,9,0)-CW10)</f>
        <v>25186.7250000001</v>
      </c>
      <c r="CX11" s="64" t="n">
        <f aca="false">IF(CW11+CX14+(CX8+CX9)*HLOOKUP('MINERODUTO-UBU'!CX3,MINA!$E$1:$R$30,30)*HLOOKUP('MINERODUTO-UBU'!CX3,UBU!$D$1:$Q$13,9,0)-CX10&gt;35000,35000,CW11+CX14+(CX8+CX9)*HLOOKUP('MINERODUTO-UBU'!CX3,MINA!$E$1:$R$30,30)*HLOOKUP('MINERODUTO-UBU'!CX3,UBU!$D$1:$Q$13,9,0)-CX10)</f>
        <v>25802.7505000001</v>
      </c>
      <c r="CY11" s="64" t="n">
        <f aca="false">IF(CX11+CY14+(CY8+CY9)*HLOOKUP('MINERODUTO-UBU'!CY3,MINA!$E$1:$R$30,30)*HLOOKUP('MINERODUTO-UBU'!CY3,UBU!$D$1:$Q$13,9,0)-CY10&gt;35000,35000,CX11+CY14+(CY8+CY9)*HLOOKUP('MINERODUTO-UBU'!CY3,MINA!$E$1:$R$30,30)*HLOOKUP('MINERODUTO-UBU'!CY3,UBU!$D$1:$Q$13,9,0)-CY10)</f>
        <v>24666.9380000001</v>
      </c>
      <c r="CZ11" s="64" t="n">
        <f aca="false">IF(CY11+CZ14+(CZ8+CZ9)*HLOOKUP('MINERODUTO-UBU'!CZ3,MINA!$E$1:$R$30,30)*HLOOKUP('MINERODUTO-UBU'!CZ3,UBU!$D$1:$Q$13,9,0)-CZ10&gt;35000,35000,CY11+CZ14+(CZ8+CZ9)*HLOOKUP('MINERODUTO-UBU'!CZ3,MINA!$E$1:$R$30,30)*HLOOKUP('MINERODUTO-UBU'!CZ3,UBU!$D$1:$Q$13,9,0)-CZ10)</f>
        <v>23531.1255000001</v>
      </c>
      <c r="DA11" s="64" t="n">
        <f aca="false">IF(CZ11+DA14+(DA8+DA9)*HLOOKUP('MINERODUTO-UBU'!DA3,MINA!$E$1:$R$30,30)*HLOOKUP('MINERODUTO-UBU'!DA3,UBU!$D$1:$Q$13,9,0)-DA10&gt;35000,35000,CZ11+DA14+(DA8+DA9)*HLOOKUP('MINERODUTO-UBU'!DA3,MINA!$E$1:$R$30,30)*HLOOKUP('MINERODUTO-UBU'!DA3,UBU!$D$1:$Q$13,9,0)-DA10)</f>
        <v>22395.3130000001</v>
      </c>
      <c r="DB11" s="64" t="n">
        <f aca="false">IF(DA11+DB14+(DB8+DB9)*HLOOKUP('MINERODUTO-UBU'!DB3,MINA!$E$1:$R$30,30)*HLOOKUP('MINERODUTO-UBU'!DB3,UBU!$D$1:$Q$13,9,0)-DB10&gt;35000,35000,DA11+DB14+(DB8+DB9)*HLOOKUP('MINERODUTO-UBU'!DB3,MINA!$E$1:$R$30,30)*HLOOKUP('MINERODUTO-UBU'!DB3,UBU!$D$1:$Q$13,9,0)-DB10)</f>
        <v>21259.5005000001</v>
      </c>
      <c r="DC11" s="64" t="n">
        <f aca="false">IF(DB11+DC14+(DC8+DC9)*HLOOKUP('MINERODUTO-UBU'!DC3,MINA!$E$1:$R$30,30)*HLOOKUP('MINERODUTO-UBU'!DC3,UBU!$D$1:$Q$13,9,0)-DC10&gt;35000,35000,DB11+DC14+(DC8+DC9)*HLOOKUP('MINERODUTO-UBU'!DC3,MINA!$E$1:$R$30,30)*HLOOKUP('MINERODUTO-UBU'!DC3,UBU!$D$1:$Q$13,9,0)-DC10)</f>
        <v>20123.6880000001</v>
      </c>
      <c r="DD11" s="64" t="n">
        <f aca="false">IF(DC11+DD14+(DD8+DD9)*HLOOKUP('MINERODUTO-UBU'!DD3,MINA!$E$1:$R$30,30)*HLOOKUP('MINERODUTO-UBU'!DD3,UBU!$D$1:$Q$13,9,0)-DD10&gt;35000,35000,DC11+DD14+(DD8+DD9)*HLOOKUP('MINERODUTO-UBU'!DD3,MINA!$E$1:$R$30,30)*HLOOKUP('MINERODUTO-UBU'!DD3,UBU!$D$1:$Q$13,9,0)-DD10)</f>
        <v>18987.8755000001</v>
      </c>
      <c r="DE11" s="64" t="n">
        <f aca="false">IF(DD11+DE14+(DE8+DE9)*HLOOKUP('MINERODUTO-UBU'!DE3,MINA!$E$1:$R$30,30)*HLOOKUP('MINERODUTO-UBU'!DE3,UBU!$D$1:$Q$13,9,0)-DE10&gt;35000,35000,DD11+DE14+(DE8+DE9)*HLOOKUP('MINERODUTO-UBU'!DE3,MINA!$E$1:$R$30,30)*HLOOKUP('MINERODUTO-UBU'!DE3,UBU!$D$1:$Q$13,9,0)-DE10)</f>
        <v>19603.9010000001</v>
      </c>
      <c r="DF11" s="64" t="n">
        <f aca="false">IF(DE11+DF14+(DF8+DF9)*HLOOKUP('MINERODUTO-UBU'!DF3,MINA!$E$1:$R$30,30)*HLOOKUP('MINERODUTO-UBU'!DF3,UBU!$D$1:$Q$13,9,0)-DF10&gt;35000,35000,DE11+DF14+(DF8+DF9)*HLOOKUP('MINERODUTO-UBU'!DF3,MINA!$E$1:$R$30,30)*HLOOKUP('MINERODUTO-UBU'!DF3,UBU!$D$1:$Q$13,9,0)-DF10)</f>
        <v>20219.9265000001</v>
      </c>
      <c r="DG11" s="64" t="n">
        <f aca="false">IF(DF11+DG14+(DG8+DG9)*HLOOKUP('MINERODUTO-UBU'!DG3,MINA!$E$1:$R$30,30)*HLOOKUP('MINERODUTO-UBU'!DG3,UBU!$D$1:$Q$13,9,0)-DG10&gt;35000,35000,DF11+DG14+(DG8+DG9)*HLOOKUP('MINERODUTO-UBU'!DG3,MINA!$E$1:$R$30,30)*HLOOKUP('MINERODUTO-UBU'!DG3,UBU!$D$1:$Q$13,9,0)-DG10)</f>
        <v>20835.9520000001</v>
      </c>
      <c r="DH11" s="64" t="n">
        <f aca="false">IF(DG11+DH14+(DH8+DH9)*HLOOKUP('MINERODUTO-UBU'!DH3,MINA!$E$1:$R$30,30)*HLOOKUP('MINERODUTO-UBU'!DH3,UBU!$D$1:$Q$13,9,0)-DH10&gt;35000,35000,DG11+DH14+(DH8+DH9)*HLOOKUP('MINERODUTO-UBU'!DH3,MINA!$E$1:$R$30,30)*HLOOKUP('MINERODUTO-UBU'!DH3,UBU!$D$1:$Q$13,9,0)-DH10)</f>
        <v>21451.9775000001</v>
      </c>
      <c r="DI11" s="64" t="n">
        <f aca="false">IF(DH11+DI14+(DI8+DI9)*HLOOKUP('MINERODUTO-UBU'!DI3,MINA!$E$1:$R$30,30)*HLOOKUP('MINERODUTO-UBU'!DI3,UBU!$D$1:$Q$13,9,0)-DI10&gt;35000,35000,DH11+DI14+(DI8+DI9)*HLOOKUP('MINERODUTO-UBU'!DI3,MINA!$E$1:$R$30,30)*HLOOKUP('MINERODUTO-UBU'!DI3,UBU!$D$1:$Q$13,9,0)-DI10)</f>
        <v>22068.0030000001</v>
      </c>
      <c r="DJ11" s="64" t="n">
        <f aca="false">IF(DI11+DJ14+(DJ8+DJ9)*HLOOKUP('MINERODUTO-UBU'!DJ3,MINA!$E$1:$R$30,30)*HLOOKUP('MINERODUTO-UBU'!DJ3,UBU!$D$1:$Q$13,9,0)-DJ10&gt;35000,35000,DI11+DJ14+(DJ8+DJ9)*HLOOKUP('MINERODUTO-UBU'!DJ3,MINA!$E$1:$R$30,30)*HLOOKUP('MINERODUTO-UBU'!DJ3,UBU!$D$1:$Q$13,9,0)-DJ10)</f>
        <v>22684.0285000001</v>
      </c>
      <c r="DK11" s="64" t="n">
        <f aca="false">IF(DJ11+DK14+(DK8+DK9)*HLOOKUP('MINERODUTO-UBU'!DK3,MINA!$E$1:$R$30,30)*HLOOKUP('MINERODUTO-UBU'!DK3,UBU!$D$1:$Q$13,9,0)-DK10&gt;35000,35000,DJ11+DK14+(DK8+DK9)*HLOOKUP('MINERODUTO-UBU'!DK3,MINA!$E$1:$R$30,30)*HLOOKUP('MINERODUTO-UBU'!DK3,UBU!$D$1:$Q$13,9,0)-DK10)</f>
        <v>23300.0540000001</v>
      </c>
      <c r="DL11" s="64" t="n">
        <f aca="false">IF(DK11+DL14+(DL8+DL9)*HLOOKUP('MINERODUTO-UBU'!DL3,MINA!$E$1:$R$30,30)*HLOOKUP('MINERODUTO-UBU'!DL3,UBU!$D$1:$Q$13,9,0)-DL10&gt;35000,35000,DK11+DL14+(DL8+DL9)*HLOOKUP('MINERODUTO-UBU'!DL3,MINA!$E$1:$R$30,30)*HLOOKUP('MINERODUTO-UBU'!DL3,UBU!$D$1:$Q$13,9,0)-DL10)</f>
        <v>23916.0795000001</v>
      </c>
      <c r="DM11" s="64" t="n">
        <f aca="false">IF(DL11+DM14+(DM8+DM9)*HLOOKUP('MINERODUTO-UBU'!DM3,MINA!$E$1:$R$30,30)*HLOOKUP('MINERODUTO-UBU'!DM3,UBU!$D$1:$Q$13,9,0)-DM10&gt;35000,35000,DL11+DM14+(DM8+DM9)*HLOOKUP('MINERODUTO-UBU'!DM3,MINA!$E$1:$R$30,30)*HLOOKUP('MINERODUTO-UBU'!DM3,UBU!$D$1:$Q$13,9,0)-DM10)</f>
        <v>24532.1050000001</v>
      </c>
      <c r="DN11" s="64" t="n">
        <f aca="false">IF(DM11+DN14+(DN8+DN9)*HLOOKUP('MINERODUTO-UBU'!DN3,MINA!$E$1:$R$30,30)*HLOOKUP('MINERODUTO-UBU'!DN3,UBU!$D$1:$Q$13,9,0)-DN10&gt;35000,35000,DM11+DN14+(DN8+DN9)*HLOOKUP('MINERODUTO-UBU'!DN3,MINA!$E$1:$R$30,30)*HLOOKUP('MINERODUTO-UBU'!DN3,UBU!$D$1:$Q$13,9,0)-DN10)</f>
        <v>25148.1305000001</v>
      </c>
      <c r="DO11" s="64" t="n">
        <f aca="false">IF(DN11+DO14+(DO8+DO9)*HLOOKUP('MINERODUTO-UBU'!DO3,MINA!$E$1:$R$30,30)*HLOOKUP('MINERODUTO-UBU'!DO3,UBU!$D$1:$Q$13,9,0)-DO10&gt;35000,35000,DN11+DO14+(DO8+DO9)*HLOOKUP('MINERODUTO-UBU'!DO3,MINA!$E$1:$R$30,30)*HLOOKUP('MINERODUTO-UBU'!DO3,UBU!$D$1:$Q$13,9,0)-DO10)</f>
        <v>25764.1560000001</v>
      </c>
      <c r="DP11" s="64" t="n">
        <f aca="false">IF(DO11+DP14+(DP8+DP9)*HLOOKUP('MINERODUTO-UBU'!DP3,MINA!$E$1:$R$30,30)*HLOOKUP('MINERODUTO-UBU'!DP3,UBU!$D$1:$Q$13,9,0)-DP10&gt;35000,35000,DO11+DP14+(DP8+DP9)*HLOOKUP('MINERODUTO-UBU'!DP3,MINA!$E$1:$R$30,30)*HLOOKUP('MINERODUTO-UBU'!DP3,UBU!$D$1:$Q$13,9,0)-DP10)</f>
        <v>26380.1815000001</v>
      </c>
      <c r="DQ11" s="64" t="n">
        <f aca="false">IF(DP11+DQ14+(DQ8+DQ9)*HLOOKUP('MINERODUTO-UBU'!DQ3,MINA!$E$1:$R$30,30)*HLOOKUP('MINERODUTO-UBU'!DQ3,UBU!$D$1:$Q$13,9,0)-DQ10&gt;35000,35000,DP11+DQ14+(DQ8+DQ9)*HLOOKUP('MINERODUTO-UBU'!DQ3,MINA!$E$1:$R$30,30)*HLOOKUP('MINERODUTO-UBU'!DQ3,UBU!$D$1:$Q$13,9,0)-DQ10)</f>
        <v>26996.2070000001</v>
      </c>
      <c r="DR11" s="64" t="n">
        <f aca="false">IF(DQ11+DR14+(DR8+DR9)*HLOOKUP('MINERODUTO-UBU'!DR3,MINA!$E$1:$R$30,30)*HLOOKUP('MINERODUTO-UBU'!DR3,UBU!$D$1:$Q$13,9,0)-DR10&gt;35000,35000,DQ11+DR14+(DR8+DR9)*HLOOKUP('MINERODUTO-UBU'!DR3,MINA!$E$1:$R$30,30)*HLOOKUP('MINERODUTO-UBU'!DR3,UBU!$D$1:$Q$13,9,0)-DR10)</f>
        <v>25860.3945000001</v>
      </c>
      <c r="DS11" s="64" t="n">
        <f aca="false">IF(DR11+DS14+(DS8+DS9)*HLOOKUP('MINERODUTO-UBU'!DS3,MINA!$E$1:$R$30,30)*HLOOKUP('MINERODUTO-UBU'!DS3,UBU!$D$1:$Q$13,9,0)-DS10&gt;35000,35000,DR11+DS14+(DS8+DS9)*HLOOKUP('MINERODUTO-UBU'!DS3,MINA!$E$1:$R$30,30)*HLOOKUP('MINERODUTO-UBU'!DS3,UBU!$D$1:$Q$13,9,0)-DS10)</f>
        <v>24724.5820000001</v>
      </c>
      <c r="DT11" s="64" t="n">
        <f aca="false">IF(DS11+DT14+(DT8+DT9)*HLOOKUP('MINERODUTO-UBU'!DT3,MINA!$E$1:$R$30,30)*HLOOKUP('MINERODUTO-UBU'!DT3,UBU!$D$1:$Q$13,9,0)-DT10&gt;35000,35000,DS11+DT14+(DT8+DT9)*HLOOKUP('MINERODUTO-UBU'!DT3,MINA!$E$1:$R$30,30)*HLOOKUP('MINERODUTO-UBU'!DT3,UBU!$D$1:$Q$13,9,0)-DT10)</f>
        <v>23588.7695000001</v>
      </c>
      <c r="DU11" s="64" t="n">
        <f aca="false">IF(DT11+DU14+(DU8+DU9)*HLOOKUP('MINERODUTO-UBU'!DU3,MINA!$E$1:$R$30,30)*HLOOKUP('MINERODUTO-UBU'!DU3,UBU!$D$1:$Q$13,9,0)-DU10&gt;35000,35000,DT11+DU14+(DU8+DU9)*HLOOKUP('MINERODUTO-UBU'!DU3,MINA!$E$1:$R$30,30)*HLOOKUP('MINERODUTO-UBU'!DU3,UBU!$D$1:$Q$13,9,0)-DU10)</f>
        <v>22452.9570000001</v>
      </c>
      <c r="DV11" s="64" t="n">
        <f aca="false">IF(DU11+DV14+(DV8+DV9)*HLOOKUP('MINERODUTO-UBU'!DV3,MINA!$E$1:$R$30,30)*HLOOKUP('MINERODUTO-UBU'!DV3,UBU!$D$1:$Q$13,9,0)-DV10&gt;35000,35000,DU11+DV14+(DV8+DV9)*HLOOKUP('MINERODUTO-UBU'!DV3,MINA!$E$1:$R$30,30)*HLOOKUP('MINERODUTO-UBU'!DV3,UBU!$D$1:$Q$13,9,0)-DV10)</f>
        <v>21317.1445000001</v>
      </c>
      <c r="DW11" s="64" t="n">
        <f aca="false">IF(DV11+DW14+(DW8+DW9)*HLOOKUP('MINERODUTO-UBU'!DW3,MINA!$E$1:$R$30,30)*HLOOKUP('MINERODUTO-UBU'!DW3,UBU!$D$1:$Q$13,9,0)-DW10&gt;35000,35000,DV11+DW14+(DW8+DW9)*HLOOKUP('MINERODUTO-UBU'!DW3,MINA!$E$1:$R$30,30)*HLOOKUP('MINERODUTO-UBU'!DW3,UBU!$D$1:$Q$13,9,0)-DW10)</f>
        <v>20181.3320000001</v>
      </c>
      <c r="DX11" s="64" t="n">
        <f aca="false">IF(DW11+DX14+(DX8+DX9)*HLOOKUP('MINERODUTO-UBU'!DX3,MINA!$E$1:$R$30,30)*HLOOKUP('MINERODUTO-UBU'!DX3,UBU!$D$1:$Q$13,9,0)-DX10&gt;35000,35000,DW11+DX14+(DX8+DX9)*HLOOKUP('MINERODUTO-UBU'!DX3,MINA!$E$1:$R$30,30)*HLOOKUP('MINERODUTO-UBU'!DX3,UBU!$D$1:$Q$13,9,0)-DX10)</f>
        <v>20797.3575000001</v>
      </c>
      <c r="DY11" s="64" t="n">
        <f aca="false">IF(DX11+DY14+(DY8+DY9)*HLOOKUP('MINERODUTO-UBU'!DY3,MINA!$E$1:$R$30,30)*HLOOKUP('MINERODUTO-UBU'!DY3,UBU!$D$1:$Q$13,9,0)-DY10&gt;35000,35000,DX11+DY14+(DY8+DY9)*HLOOKUP('MINERODUTO-UBU'!DY3,MINA!$E$1:$R$30,30)*HLOOKUP('MINERODUTO-UBU'!DY3,UBU!$D$1:$Q$13,9,0)-DY10)</f>
        <v>21413.3830000001</v>
      </c>
      <c r="DZ11" s="64" t="n">
        <f aca="false">IF(DY11+DZ14+(DZ8+DZ9)*HLOOKUP('MINERODUTO-UBU'!DZ3,MINA!$E$1:$R$30,30)*HLOOKUP('MINERODUTO-UBU'!DZ3,UBU!$D$1:$Q$13,9,0)-DZ10&gt;35000,35000,DY11+DZ14+(DZ8+DZ9)*HLOOKUP('MINERODUTO-UBU'!DZ3,MINA!$E$1:$R$30,30)*HLOOKUP('MINERODUTO-UBU'!DZ3,UBU!$D$1:$Q$13,9,0)-DZ10)</f>
        <v>22029.4085000001</v>
      </c>
      <c r="EA11" s="64" t="n">
        <f aca="false">IF(DZ11+EA14+(EA8+EA9)*HLOOKUP('MINERODUTO-UBU'!EA3,MINA!$E$1:$R$30,30)*HLOOKUP('MINERODUTO-UBU'!EA3,UBU!$D$1:$Q$13,9,0)-EA10&gt;35000,35000,DZ11+EA14+(EA8+EA9)*HLOOKUP('MINERODUTO-UBU'!EA3,MINA!$E$1:$R$30,30)*HLOOKUP('MINERODUTO-UBU'!EA3,UBU!$D$1:$Q$13,9,0)-EA10)</f>
        <v>22645.4340000001</v>
      </c>
      <c r="EB11" s="64" t="n">
        <f aca="false">IF(EA11+EB14+(EB8+EB9)*HLOOKUP('MINERODUTO-UBU'!EB3,MINA!$E$1:$R$30,30)*HLOOKUP('MINERODUTO-UBU'!EB3,UBU!$D$1:$Q$13,9,0)-EB10&gt;35000,35000,EA11+EB14+(EB8+EB9)*HLOOKUP('MINERODUTO-UBU'!EB3,MINA!$E$1:$R$30,30)*HLOOKUP('MINERODUTO-UBU'!EB3,UBU!$D$1:$Q$13,9,0)-EB10)</f>
        <v>23261.4595000001</v>
      </c>
      <c r="EC11" s="64" t="n">
        <f aca="false">IF(EB11+EC14+(EC8+EC9)*HLOOKUP('MINERODUTO-UBU'!EC3,MINA!$E$1:$R$30,30)*HLOOKUP('MINERODUTO-UBU'!EC3,UBU!$D$1:$Q$13,9,0)-EC10&gt;35000,35000,EB11+EC14+(EC8+EC9)*HLOOKUP('MINERODUTO-UBU'!EC3,MINA!$E$1:$R$30,30)*HLOOKUP('MINERODUTO-UBU'!EC3,UBU!$D$1:$Q$13,9,0)-EC10)</f>
        <v>23877.4850000001</v>
      </c>
      <c r="ED11" s="64" t="n">
        <f aca="false">IF(EC11+ED14+(ED8+ED9)*HLOOKUP('MINERODUTO-UBU'!ED3,MINA!$E$1:$R$30,30)*HLOOKUP('MINERODUTO-UBU'!ED3,UBU!$D$1:$Q$13,9,0)-ED10&gt;35000,35000,EC11+ED14+(ED8+ED9)*HLOOKUP('MINERODUTO-UBU'!ED3,MINA!$E$1:$R$30,30)*HLOOKUP('MINERODUTO-UBU'!ED3,UBU!$D$1:$Q$13,9,0)-ED10)</f>
        <v>24493.5105000001</v>
      </c>
      <c r="EE11" s="64" t="n">
        <f aca="false">IF(ED11+EE14+(EE8+EE9)*HLOOKUP('MINERODUTO-UBU'!EE3,MINA!$E$1:$R$30,30)*HLOOKUP('MINERODUTO-UBU'!EE3,UBU!$D$1:$Q$13,9,0)-EE10&gt;35000,35000,ED11+EE14+(EE8+EE9)*HLOOKUP('MINERODUTO-UBU'!EE3,MINA!$E$1:$R$30,30)*HLOOKUP('MINERODUTO-UBU'!EE3,UBU!$D$1:$Q$13,9,0)-EE10)</f>
        <v>25109.5360000001</v>
      </c>
      <c r="EF11" s="64" t="n">
        <f aca="false">IF(EE11+EF14+(EF8+EF9)*HLOOKUP('MINERODUTO-UBU'!EF3,MINA!$E$1:$R$30,30)*HLOOKUP('MINERODUTO-UBU'!EF3,UBU!$D$1:$Q$13,9,0)-EF10&gt;35000,35000,EE11+EF14+(EF8+EF9)*HLOOKUP('MINERODUTO-UBU'!EF3,MINA!$E$1:$R$30,30)*HLOOKUP('MINERODUTO-UBU'!EF3,UBU!$D$1:$Q$13,9,0)-EF10)</f>
        <v>25725.5615000001</v>
      </c>
      <c r="EG11" s="64" t="n">
        <f aca="false">IF(EF11+EG14+(EG8+EG9)*HLOOKUP('MINERODUTO-UBU'!EG3,MINA!$E$1:$R$30,30)*HLOOKUP('MINERODUTO-UBU'!EG3,UBU!$D$1:$Q$13,9,0)-EG10&gt;35000,35000,EF11+EG14+(EG8+EG9)*HLOOKUP('MINERODUTO-UBU'!EG3,MINA!$E$1:$R$30,30)*HLOOKUP('MINERODUTO-UBU'!EG3,UBU!$D$1:$Q$13,9,0)-EG10)</f>
        <v>26341.5870000001</v>
      </c>
      <c r="EH11" s="64" t="n">
        <f aca="false">IF(EG11+EH14+(EH8+EH9)*HLOOKUP('MINERODUTO-UBU'!EH3,MINA!$E$1:$R$30,30)*HLOOKUP('MINERODUTO-UBU'!EH3,UBU!$D$1:$Q$13,9,0)-EH10&gt;35000,35000,EG11+EH14+(EH8+EH9)*HLOOKUP('MINERODUTO-UBU'!EH3,MINA!$E$1:$R$30,30)*HLOOKUP('MINERODUTO-UBU'!EH3,UBU!$D$1:$Q$13,9,0)-EH10)</f>
        <v>26957.6125000001</v>
      </c>
      <c r="EI11" s="64" t="n">
        <f aca="false">IF(EH11+EI14+(EI8+EI9)*HLOOKUP('MINERODUTO-UBU'!EI3,MINA!$E$1:$R$30,30)*HLOOKUP('MINERODUTO-UBU'!EI3,UBU!$D$1:$Q$13,9,0)-EI10&gt;35000,35000,EH11+EI14+(EI8+EI9)*HLOOKUP('MINERODUTO-UBU'!EI3,MINA!$E$1:$R$30,30)*HLOOKUP('MINERODUTO-UBU'!EI3,UBU!$D$1:$Q$13,9,0)-EI10)</f>
        <v>27573.6380000001</v>
      </c>
      <c r="EJ11" s="64" t="n">
        <f aca="false">IF(EI11+EJ14+(EJ8+EJ9)*HLOOKUP('MINERODUTO-UBU'!EJ3,MINA!$E$1:$R$30,30)*HLOOKUP('MINERODUTO-UBU'!EJ3,UBU!$D$1:$Q$13,9,0)-EJ10&gt;35000,35000,EI11+EJ14+(EJ8+EJ9)*HLOOKUP('MINERODUTO-UBU'!EJ3,MINA!$E$1:$R$30,30)*HLOOKUP('MINERODUTO-UBU'!EJ3,UBU!$D$1:$Q$13,9,0)-EJ10)</f>
        <v>28189.6635000001</v>
      </c>
      <c r="EK11" s="64" t="n">
        <f aca="false">IF(EJ11+EK14+(EK8+EK9)*HLOOKUP('MINERODUTO-UBU'!EK3,MINA!$E$1:$R$30,30)*HLOOKUP('MINERODUTO-UBU'!EK3,UBU!$D$1:$Q$13,9,0)-EK10&gt;35000,35000,EJ11+EK14+(EK8+EK9)*HLOOKUP('MINERODUTO-UBU'!EK3,MINA!$E$1:$R$30,30)*HLOOKUP('MINERODUTO-UBU'!EK3,UBU!$D$1:$Q$13,9,0)-EK10)</f>
        <v>27053.8510000001</v>
      </c>
      <c r="EL11" s="64" t="n">
        <f aca="false">IF(EK11+EL14+(EL8+EL9)*HLOOKUP('MINERODUTO-UBU'!EL3,MINA!$E$1:$R$30,30)*HLOOKUP('MINERODUTO-UBU'!EL3,UBU!$D$1:$Q$13,9,0)-EL10&gt;35000,35000,EK11+EL14+(EL8+EL9)*HLOOKUP('MINERODUTO-UBU'!EL3,MINA!$E$1:$R$30,30)*HLOOKUP('MINERODUTO-UBU'!EL3,UBU!$D$1:$Q$13,9,0)-EL10)</f>
        <v>25918.0385000001</v>
      </c>
      <c r="EM11" s="64" t="n">
        <f aca="false">IF(EL11+EM14+(EM8+EM9)*HLOOKUP('MINERODUTO-UBU'!EM3,MINA!$E$1:$R$30,30)*HLOOKUP('MINERODUTO-UBU'!EM3,UBU!$D$1:$Q$13,9,0)-EM10&gt;35000,35000,EL11+EM14+(EM8+EM9)*HLOOKUP('MINERODUTO-UBU'!EM3,MINA!$E$1:$R$30,30)*HLOOKUP('MINERODUTO-UBU'!EM3,UBU!$D$1:$Q$13,9,0)-EM10)</f>
        <v>24782.2260000001</v>
      </c>
      <c r="EN11" s="64" t="n">
        <f aca="false">IF(EM11+EN14+(EN8+EN9)*HLOOKUP('MINERODUTO-UBU'!EN3,MINA!$E$1:$R$30,30)*HLOOKUP('MINERODUTO-UBU'!EN3,UBU!$D$1:$Q$13,9,0)-EN10&gt;35000,35000,EM11+EN14+(EN8+EN9)*HLOOKUP('MINERODUTO-UBU'!EN3,MINA!$E$1:$R$30,30)*HLOOKUP('MINERODUTO-UBU'!EN3,UBU!$D$1:$Q$13,9,0)-EN10)</f>
        <v>23646.4135000001</v>
      </c>
      <c r="EO11" s="64" t="n">
        <f aca="false">IF(EN11+EO14+(EO8+EO9)*HLOOKUP('MINERODUTO-UBU'!EO3,MINA!$E$1:$R$30,30)*HLOOKUP('MINERODUTO-UBU'!EO3,UBU!$D$1:$Q$13,9,0)-EO10&gt;35000,35000,EN11+EO14+(EO8+EO9)*HLOOKUP('MINERODUTO-UBU'!EO3,MINA!$E$1:$R$30,30)*HLOOKUP('MINERODUTO-UBU'!EO3,UBU!$D$1:$Q$13,9,0)-EO10)</f>
        <v>22510.6010000001</v>
      </c>
      <c r="EP11" s="64" t="n">
        <f aca="false">IF(EO11+EP14+(EP8+EP9)*HLOOKUP('MINERODUTO-UBU'!EP3,MINA!$E$1:$R$30,30)*HLOOKUP('MINERODUTO-UBU'!EP3,UBU!$D$1:$Q$13,9,0)-EP10&gt;35000,35000,EO11+EP14+(EP8+EP9)*HLOOKUP('MINERODUTO-UBU'!EP3,MINA!$E$1:$R$30,30)*HLOOKUP('MINERODUTO-UBU'!EP3,UBU!$D$1:$Q$13,9,0)-EP10)</f>
        <v>21374.7885000001</v>
      </c>
      <c r="EQ11" s="64" t="n">
        <f aca="false">IF(EP11+EQ14+(EQ8+EQ9)*HLOOKUP('MINERODUTO-UBU'!EQ3,MINA!$E$1:$R$30,30)*HLOOKUP('MINERODUTO-UBU'!EQ3,UBU!$D$1:$Q$13,9,0)-EQ10&gt;35000,35000,EP11+EQ14+(EQ8+EQ9)*HLOOKUP('MINERODUTO-UBU'!EQ3,MINA!$E$1:$R$30,30)*HLOOKUP('MINERODUTO-UBU'!EQ3,UBU!$D$1:$Q$13,9,0)-EQ10)</f>
        <v>21990.8140000001</v>
      </c>
      <c r="ER11" s="64" t="n">
        <f aca="false">IF(EQ11+ER14+(ER8+ER9)*HLOOKUP('MINERODUTO-UBU'!ER3,MINA!$E$1:$R$30,30)*HLOOKUP('MINERODUTO-UBU'!ER3,UBU!$D$1:$Q$13,9,0)-ER10&gt;35000,35000,EQ11+ER14+(ER8+ER9)*HLOOKUP('MINERODUTO-UBU'!ER3,MINA!$E$1:$R$30,30)*HLOOKUP('MINERODUTO-UBU'!ER3,UBU!$D$1:$Q$13,9,0)-ER10)</f>
        <v>22606.8395000001</v>
      </c>
      <c r="ES11" s="64" t="n">
        <f aca="false">IF(ER11+ES14+(ES8+ES9)*HLOOKUP('MINERODUTO-UBU'!ES3,MINA!$E$1:$R$30,30)*HLOOKUP('MINERODUTO-UBU'!ES3,UBU!$D$1:$Q$13,9,0)-ES10&gt;35000,35000,ER11+ES14+(ES8+ES9)*HLOOKUP('MINERODUTO-UBU'!ES3,MINA!$E$1:$R$30,30)*HLOOKUP('MINERODUTO-UBU'!ES3,UBU!$D$1:$Q$13,9,0)-ES10)</f>
        <v>23222.8650000001</v>
      </c>
      <c r="ET11" s="64" t="n">
        <f aca="false">IF(ES11+ET14+(ET8+ET9)*HLOOKUP('MINERODUTO-UBU'!ET3,MINA!$E$1:$R$30,30)*HLOOKUP('MINERODUTO-UBU'!ET3,UBU!$D$1:$Q$13,9,0)-ET10&gt;35000,35000,ES11+ET14+(ET8+ET9)*HLOOKUP('MINERODUTO-UBU'!ET3,MINA!$E$1:$R$30,30)*HLOOKUP('MINERODUTO-UBU'!ET3,UBU!$D$1:$Q$13,9,0)-ET10)</f>
        <v>23838.8905000001</v>
      </c>
      <c r="EU11" s="64" t="n">
        <f aca="false">IF(ET11+EU14+(EU8+EU9)*HLOOKUP('MINERODUTO-UBU'!EU3,MINA!$E$1:$R$30,30)*HLOOKUP('MINERODUTO-UBU'!EU3,UBU!$D$1:$Q$13,9,0)-EU10&gt;35000,35000,ET11+EU14+(EU8+EU9)*HLOOKUP('MINERODUTO-UBU'!EU3,MINA!$E$1:$R$30,30)*HLOOKUP('MINERODUTO-UBU'!EU3,UBU!$D$1:$Q$13,9,0)-EU10)</f>
        <v>24454.9160000001</v>
      </c>
      <c r="EV11" s="64" t="n">
        <f aca="false">IF(EU11+EV14+(EV8+EV9)*HLOOKUP('MINERODUTO-UBU'!EV3,MINA!$E$1:$R$30,30)*HLOOKUP('MINERODUTO-UBU'!EV3,UBU!$D$1:$Q$13,9,0)-EV10&gt;35000,35000,EU11+EV14+(EV8+EV9)*HLOOKUP('MINERODUTO-UBU'!EV3,MINA!$E$1:$R$30,30)*HLOOKUP('MINERODUTO-UBU'!EV3,UBU!$D$1:$Q$13,9,0)-EV10)</f>
        <v>25070.9415000001</v>
      </c>
      <c r="EW11" s="64" t="n">
        <f aca="false">IF(EV11+EW14+(EW8+EW9)*HLOOKUP('MINERODUTO-UBU'!EW3,MINA!$E$1:$R$30,30)*HLOOKUP('MINERODUTO-UBU'!EW3,UBU!$D$1:$Q$13,9,0)-EW10&gt;35000,35000,EV11+EW14+(EW8+EW9)*HLOOKUP('MINERODUTO-UBU'!EW3,MINA!$E$1:$R$30,30)*HLOOKUP('MINERODUTO-UBU'!EW3,UBU!$D$1:$Q$13,9,0)-EW10)</f>
        <v>25686.9670000001</v>
      </c>
      <c r="EX11" s="64" t="n">
        <f aca="false">IF(EW11+EX14+(EX8+EX9)*HLOOKUP('MINERODUTO-UBU'!EX3,MINA!$E$1:$R$30,30)*HLOOKUP('MINERODUTO-UBU'!EX3,UBU!$D$1:$Q$13,9,0)-EX10&gt;35000,35000,EW11+EX14+(EX8+EX9)*HLOOKUP('MINERODUTO-UBU'!EX3,MINA!$E$1:$R$30,30)*HLOOKUP('MINERODUTO-UBU'!EX3,UBU!$D$1:$Q$13,9,0)-EX10)</f>
        <v>26302.9925000001</v>
      </c>
      <c r="EY11" s="64" t="n">
        <f aca="false">IF(EX11+EY14+(EY8+EY9)*HLOOKUP('MINERODUTO-UBU'!EY3,MINA!$E$1:$R$30,30)*HLOOKUP('MINERODUTO-UBU'!EY3,UBU!$D$1:$Q$13,9,0)-EY10&gt;35000,35000,EX11+EY14+(EY8+EY9)*HLOOKUP('MINERODUTO-UBU'!EY3,MINA!$E$1:$R$30,30)*HLOOKUP('MINERODUTO-UBU'!EY3,UBU!$D$1:$Q$13,9,0)-EY10)</f>
        <v>26919.0180000001</v>
      </c>
      <c r="EZ11" s="64" t="n">
        <f aca="false">IF(EY11+EZ14+(EZ8+EZ9)*HLOOKUP('MINERODUTO-UBU'!EZ3,MINA!$E$1:$R$30,30)*HLOOKUP('MINERODUTO-UBU'!EZ3,UBU!$D$1:$Q$13,9,0)-EZ10&gt;35000,35000,EY11+EZ14+(EZ8+EZ9)*HLOOKUP('MINERODUTO-UBU'!EZ3,MINA!$E$1:$R$30,30)*HLOOKUP('MINERODUTO-UBU'!EZ3,UBU!$D$1:$Q$13,9,0)-EZ10)</f>
        <v>27535.0435000001</v>
      </c>
      <c r="FA11" s="64" t="n">
        <f aca="false">IF(EZ11+FA14+(FA8+FA9)*HLOOKUP('MINERODUTO-UBU'!FA3,MINA!$E$1:$R$30,30)*HLOOKUP('MINERODUTO-UBU'!FA3,UBU!$D$1:$Q$13,9,0)-FA10&gt;35000,35000,EZ11+FA14+(FA8+FA9)*HLOOKUP('MINERODUTO-UBU'!FA3,MINA!$E$1:$R$30,30)*HLOOKUP('MINERODUTO-UBU'!FA3,UBU!$D$1:$Q$13,9,0)-FA10)</f>
        <v>28151.0690000001</v>
      </c>
      <c r="FB11" s="64" t="n">
        <f aca="false">IF(FA11+FB14+(FB8+FB9)*HLOOKUP('MINERODUTO-UBU'!FB3,MINA!$E$1:$R$30,30)*HLOOKUP('MINERODUTO-UBU'!FB3,UBU!$D$1:$Q$13,9,0)-FB10&gt;35000,35000,FA11+FB14+(FB8+FB9)*HLOOKUP('MINERODUTO-UBU'!FB3,MINA!$E$1:$R$30,30)*HLOOKUP('MINERODUTO-UBU'!FB3,UBU!$D$1:$Q$13,9,0)-FB10)</f>
        <v>28767.0945000001</v>
      </c>
      <c r="FC11" s="64" t="n">
        <f aca="false">IF(FB11+FC14+(FC8+FC9)*HLOOKUP('MINERODUTO-UBU'!FC3,MINA!$E$1:$R$30,30)*HLOOKUP('MINERODUTO-UBU'!FC3,UBU!$D$1:$Q$13,9,0)-FC10&gt;35000,35000,FB11+FC14+(FC8+FC9)*HLOOKUP('MINERODUTO-UBU'!FC3,MINA!$E$1:$R$30,30)*HLOOKUP('MINERODUTO-UBU'!FC3,UBU!$D$1:$Q$13,9,0)-FC10)</f>
        <v>29383.1200000001</v>
      </c>
      <c r="FD11" s="64" t="n">
        <f aca="false">IF(FC11+FD14+(FD8+FD9)*HLOOKUP('MINERODUTO-UBU'!FD3,MINA!$E$1:$R$30,30)*HLOOKUP('MINERODUTO-UBU'!FD3,UBU!$D$1:$Q$13,9,0)-FD10&gt;35000,35000,FC11+FD14+(FD8+FD9)*HLOOKUP('MINERODUTO-UBU'!FD3,MINA!$E$1:$R$30,30)*HLOOKUP('MINERODUTO-UBU'!FD3,UBU!$D$1:$Q$13,9,0)-FD10)</f>
        <v>28247.3075000001</v>
      </c>
      <c r="FE11" s="64" t="n">
        <f aca="false">IF(FD11+FE14+(FE8+FE9)*HLOOKUP('MINERODUTO-UBU'!FE3,MINA!$E$1:$R$30,30)*HLOOKUP('MINERODUTO-UBU'!FE3,UBU!$D$1:$Q$13,9,0)-FE10&gt;35000,35000,FD11+FE14+(FE8+FE9)*HLOOKUP('MINERODUTO-UBU'!FE3,MINA!$E$1:$R$30,30)*HLOOKUP('MINERODUTO-UBU'!FE3,UBU!$D$1:$Q$13,9,0)-FE10)</f>
        <v>27111.4950000001</v>
      </c>
      <c r="FF11" s="64" t="n">
        <f aca="false">IF(FE11+FF14+(FF8+FF9)*HLOOKUP('MINERODUTO-UBU'!FF3,MINA!$E$1:$R$30,30)*HLOOKUP('MINERODUTO-UBU'!FF3,UBU!$D$1:$Q$13,9,0)-FF10&gt;35000,35000,FE11+FF14+(FF8+FF9)*HLOOKUP('MINERODUTO-UBU'!FF3,MINA!$E$1:$R$30,30)*HLOOKUP('MINERODUTO-UBU'!FF3,UBU!$D$1:$Q$13,9,0)-FF10)</f>
        <v>25975.6825000001</v>
      </c>
      <c r="FG11" s="64" t="n">
        <f aca="false">IF(FF11+FG14+(FG8+FG9)*HLOOKUP('MINERODUTO-UBU'!FG3,MINA!$E$1:$R$30,30)*HLOOKUP('MINERODUTO-UBU'!FG3,UBU!$D$1:$Q$13,9,0)-FG10&gt;35000,35000,FF11+FG14+(FG8+FG9)*HLOOKUP('MINERODUTO-UBU'!FG3,MINA!$E$1:$R$30,30)*HLOOKUP('MINERODUTO-UBU'!FG3,UBU!$D$1:$Q$13,9,0)-FG10)</f>
        <v>24839.8700000001</v>
      </c>
      <c r="FH11" s="64" t="n">
        <f aca="false">IF(FG11+FH14+(FH8+FH9)*HLOOKUP('MINERODUTO-UBU'!FH3,MINA!$E$1:$R$30,30)*HLOOKUP('MINERODUTO-UBU'!FH3,UBU!$D$1:$Q$13,9,0)-FH10&gt;35000,35000,FG11+FH14+(FH8+FH9)*HLOOKUP('MINERODUTO-UBU'!FH3,MINA!$E$1:$R$30,30)*HLOOKUP('MINERODUTO-UBU'!FH3,UBU!$D$1:$Q$13,9,0)-FH10)</f>
        <v>23704.0575000001</v>
      </c>
      <c r="FI11" s="64" t="n">
        <f aca="false">IF(FH11+FI14+(FI8+FI9)*HLOOKUP('MINERODUTO-UBU'!FI3,MINA!$E$1:$R$30,30)*HLOOKUP('MINERODUTO-UBU'!FI3,UBU!$D$1:$Q$13,9,0)-FI10&gt;35000,35000,FH11+FI14+(FI8+FI9)*HLOOKUP('MINERODUTO-UBU'!FI3,MINA!$E$1:$R$30,30)*HLOOKUP('MINERODUTO-UBU'!FI3,UBU!$D$1:$Q$13,9,0)-FI10)</f>
        <v>22568.2450000001</v>
      </c>
      <c r="FJ11" s="64" t="n">
        <f aca="false">IF(FI11+FJ14+(FJ8+FJ9)*HLOOKUP('MINERODUTO-UBU'!FJ3,MINA!$E$1:$R$30,30)*HLOOKUP('MINERODUTO-UBU'!FJ3,UBU!$D$1:$Q$13,9,0)-FJ10&gt;35000,35000,FI11+FJ14+(FJ8+FJ9)*HLOOKUP('MINERODUTO-UBU'!FJ3,MINA!$E$1:$R$30,30)*HLOOKUP('MINERODUTO-UBU'!FJ3,UBU!$D$1:$Q$13,9,0)-FJ10)</f>
        <v>21432.4325000001</v>
      </c>
      <c r="FK11" s="64" t="n">
        <f aca="false">IF(FJ11+FK14+(FK8+FK9)*HLOOKUP('MINERODUTO-UBU'!FK3,MINA!$E$1:$R$30,30)*HLOOKUP('MINERODUTO-UBU'!FK3,UBU!$D$1:$Q$13,9,0)-FK10&gt;35000,35000,FJ11+FK14+(FK8+FK9)*HLOOKUP('MINERODUTO-UBU'!FK3,MINA!$E$1:$R$30,30)*HLOOKUP('MINERODUTO-UBU'!FK3,UBU!$D$1:$Q$13,9,0)-FK10)</f>
        <v>22048.4580000001</v>
      </c>
      <c r="FL11" s="64" t="n">
        <f aca="false">IF(FK11+FL14+(FL8+FL9)*HLOOKUP('MINERODUTO-UBU'!FL3,MINA!$E$1:$R$30,30)*HLOOKUP('MINERODUTO-UBU'!FL3,UBU!$D$1:$Q$13,9,0)-FL10&gt;35000,35000,FK11+FL14+(FL8+FL9)*HLOOKUP('MINERODUTO-UBU'!FL3,MINA!$E$1:$R$30,30)*HLOOKUP('MINERODUTO-UBU'!FL3,UBU!$D$1:$Q$13,9,0)-FL10)</f>
        <v>22664.4835000001</v>
      </c>
      <c r="FM11" s="64" t="n">
        <f aca="false">IF(FL11+FM14+(FM8+FM9)*HLOOKUP('MINERODUTO-UBU'!FM3,MINA!$E$1:$R$30,30)*HLOOKUP('MINERODUTO-UBU'!FM3,UBU!$D$1:$Q$13,9,0)-FM10&gt;35000,35000,FL11+FM14+(FM8+FM9)*HLOOKUP('MINERODUTO-UBU'!FM3,MINA!$E$1:$R$30,30)*HLOOKUP('MINERODUTO-UBU'!FM3,UBU!$D$1:$Q$13,9,0)-FM10)</f>
        <v>23280.5090000001</v>
      </c>
      <c r="FN11" s="64" t="n">
        <f aca="false">IF(FM11+FN14+(FN8+FN9)*HLOOKUP('MINERODUTO-UBU'!FN3,MINA!$E$1:$R$30,30)*HLOOKUP('MINERODUTO-UBU'!FN3,UBU!$D$1:$Q$13,9,0)-FN10&gt;35000,35000,FM11+FN14+(FN8+FN9)*HLOOKUP('MINERODUTO-UBU'!FN3,MINA!$E$1:$R$30,30)*HLOOKUP('MINERODUTO-UBU'!FN3,UBU!$D$1:$Q$13,9,0)-FN10)</f>
        <v>23896.5345000001</v>
      </c>
      <c r="FO11" s="64" t="n">
        <f aca="false">IF(FN11+FO14+(FO8+FO9)*HLOOKUP('MINERODUTO-UBU'!FO3,MINA!$E$1:$R$30,30)*HLOOKUP('MINERODUTO-UBU'!FO3,UBU!$D$1:$Q$13,9,0)-FO10&gt;35000,35000,FN11+FO14+(FO8+FO9)*HLOOKUP('MINERODUTO-UBU'!FO3,MINA!$E$1:$R$30,30)*HLOOKUP('MINERODUTO-UBU'!FO3,UBU!$D$1:$Q$13,9,0)-FO10)</f>
        <v>24512.5600000001</v>
      </c>
      <c r="FP11" s="64" t="n">
        <f aca="false">IF(FO11+FP14+(FP8+FP9)*HLOOKUP('MINERODUTO-UBU'!FP3,MINA!$E$1:$R$30,30)*HLOOKUP('MINERODUTO-UBU'!FP3,UBU!$D$1:$Q$13,9,0)-FP10&gt;35000,35000,FO11+FP14+(FP8+FP9)*HLOOKUP('MINERODUTO-UBU'!FP3,MINA!$E$1:$R$30,30)*HLOOKUP('MINERODUTO-UBU'!FP3,UBU!$D$1:$Q$13,9,0)-FP10)</f>
        <v>25128.5855000001</v>
      </c>
      <c r="FQ11" s="64" t="n">
        <f aca="false">IF(FP11+FQ14+(FQ8+FQ9)*HLOOKUP('MINERODUTO-UBU'!FQ3,MINA!$E$1:$R$30,30)*HLOOKUP('MINERODUTO-UBU'!FQ3,UBU!$D$1:$Q$13,9,0)-FQ10&gt;35000,35000,FP11+FQ14+(FQ8+FQ9)*HLOOKUP('MINERODUTO-UBU'!FQ3,MINA!$E$1:$R$30,30)*HLOOKUP('MINERODUTO-UBU'!FQ3,UBU!$D$1:$Q$13,9,0)-FQ10)</f>
        <v>25744.6110000001</v>
      </c>
      <c r="FR11" s="64" t="n">
        <f aca="false">IF(FQ11+FR14+(FR8+FR9)*HLOOKUP('MINERODUTO-UBU'!FR3,MINA!$E$1:$R$30,30)*HLOOKUP('MINERODUTO-UBU'!FR3,UBU!$D$1:$Q$13,9,0)-FR10&gt;35000,35000,FQ11+FR14+(FR8+FR9)*HLOOKUP('MINERODUTO-UBU'!FR3,MINA!$E$1:$R$30,30)*HLOOKUP('MINERODUTO-UBU'!FR3,UBU!$D$1:$Q$13,9,0)-FR10)</f>
        <v>26360.6365000001</v>
      </c>
      <c r="FS11" s="64" t="n">
        <f aca="false">IF(FR11+FS14+(FS8+FS9)*HLOOKUP('MINERODUTO-UBU'!FS3,MINA!$E$1:$R$30,30)*HLOOKUP('MINERODUTO-UBU'!FS3,UBU!$D$1:$Q$13,9,0)-FS10&gt;35000,35000,FR11+FS14+(FS8+FS9)*HLOOKUP('MINERODUTO-UBU'!FS3,MINA!$E$1:$R$30,30)*HLOOKUP('MINERODUTO-UBU'!FS3,UBU!$D$1:$Q$13,9,0)-FS10)</f>
        <v>26976.6620000001</v>
      </c>
      <c r="FT11" s="64" t="n">
        <f aca="false">IF(FS11+FT14+(FT8+FT9)*HLOOKUP('MINERODUTO-UBU'!FT3,MINA!$E$1:$R$30,30)*HLOOKUP('MINERODUTO-UBU'!FT3,UBU!$D$1:$Q$13,9,0)-FT10&gt;35000,35000,FS11+FT14+(FT8+FT9)*HLOOKUP('MINERODUTO-UBU'!FT3,MINA!$E$1:$R$30,30)*HLOOKUP('MINERODUTO-UBU'!FT3,UBU!$D$1:$Q$13,9,0)-FT10)</f>
        <v>27592.6875000001</v>
      </c>
      <c r="FU11" s="64" t="n">
        <f aca="false">IF(FT11+FU14+(FU8+FU9)*HLOOKUP('MINERODUTO-UBU'!FU3,MINA!$E$1:$R$30,30)*HLOOKUP('MINERODUTO-UBU'!FU3,UBU!$D$1:$Q$13,9,0)-FU10&gt;35000,35000,FT11+FU14+(FU8+FU9)*HLOOKUP('MINERODUTO-UBU'!FU3,MINA!$E$1:$R$30,30)*HLOOKUP('MINERODUTO-UBU'!FU3,UBU!$D$1:$Q$13,9,0)-FU10)</f>
        <v>28208.7130000001</v>
      </c>
      <c r="FV11" s="64" t="n">
        <f aca="false">IF(FU11+FV14+(FV8+FV9)*HLOOKUP('MINERODUTO-UBU'!FV3,MINA!$E$1:$R$30,30)*HLOOKUP('MINERODUTO-UBU'!FV3,UBU!$D$1:$Q$13,9,0)-FV10&gt;35000,35000,FU11+FV14+(FV8+FV9)*HLOOKUP('MINERODUTO-UBU'!FV3,MINA!$E$1:$R$30,30)*HLOOKUP('MINERODUTO-UBU'!FV3,UBU!$D$1:$Q$13,9,0)-FV10)</f>
        <v>28824.7385000001</v>
      </c>
      <c r="FW11" s="64" t="n">
        <f aca="false">IF(FV11+FW14+(FW8+FW9)*HLOOKUP('MINERODUTO-UBU'!FW3,MINA!$E$1:$R$30,30)*HLOOKUP('MINERODUTO-UBU'!FW3,UBU!$D$1:$Q$13,9,0)-FW10&gt;35000,35000,FV11+FW14+(FW8+FW9)*HLOOKUP('MINERODUTO-UBU'!FW3,MINA!$E$1:$R$30,30)*HLOOKUP('MINERODUTO-UBU'!FW3,UBU!$D$1:$Q$13,9,0)-FW10)</f>
        <v>29440.7640000001</v>
      </c>
      <c r="FX11" s="64" t="n">
        <f aca="false">IF(FW11+FX14+(FX8+FX9)*HLOOKUP('MINERODUTO-UBU'!FX3,MINA!$E$1:$R$30,30)*HLOOKUP('MINERODUTO-UBU'!FX3,UBU!$D$1:$Q$13,9,0)-FX10&gt;35000,35000,FW11+FX14+(FX8+FX9)*HLOOKUP('MINERODUTO-UBU'!FX3,MINA!$E$1:$R$30,30)*HLOOKUP('MINERODUTO-UBU'!FX3,UBU!$D$1:$Q$13,9,0)-FX10)</f>
        <v>28304.9515000001</v>
      </c>
      <c r="FY11" s="64" t="n">
        <f aca="false">IF(FX11+FY14+(FY8+FY9)*HLOOKUP('MINERODUTO-UBU'!FY3,MINA!$E$1:$R$30,30)*HLOOKUP('MINERODUTO-UBU'!FY3,UBU!$D$1:$Q$13,9,0)-FY10&gt;35000,35000,FX11+FY14+(FY8+FY9)*HLOOKUP('MINERODUTO-UBU'!FY3,MINA!$E$1:$R$30,30)*HLOOKUP('MINERODUTO-UBU'!FY3,UBU!$D$1:$Q$13,9,0)-FY10)</f>
        <v>27169.1390000001</v>
      </c>
      <c r="FZ11" s="64" t="n">
        <f aca="false">IF(FY11+FZ14+(FZ8+FZ9)*HLOOKUP('MINERODUTO-UBU'!FZ3,MINA!$E$1:$R$30,30)*HLOOKUP('MINERODUTO-UBU'!FZ3,UBU!$D$1:$Q$13,9,0)-FZ10&gt;35000,35000,FY11+FZ14+(FZ8+FZ9)*HLOOKUP('MINERODUTO-UBU'!FZ3,MINA!$E$1:$R$30,30)*HLOOKUP('MINERODUTO-UBU'!FZ3,UBU!$D$1:$Q$13,9,0)-FZ10)</f>
        <v>26033.3265000001</v>
      </c>
      <c r="GA11" s="64" t="n">
        <f aca="false">IF(FZ11+GA14+(GA8+GA9)*HLOOKUP('MINERODUTO-UBU'!GA3,MINA!$E$1:$R$30,30)*HLOOKUP('MINERODUTO-UBU'!GA3,UBU!$D$1:$Q$13,9,0)-GA10&gt;35000,35000,FZ11+GA14+(GA8+GA9)*HLOOKUP('MINERODUTO-UBU'!GA3,MINA!$E$1:$R$30,30)*HLOOKUP('MINERODUTO-UBU'!GA3,UBU!$D$1:$Q$13,9,0)-GA10)</f>
        <v>24897.5140000001</v>
      </c>
      <c r="GB11" s="64" t="n">
        <f aca="false">IF(GA11+GB14+(GB8+GB9)*HLOOKUP('MINERODUTO-UBU'!GB3,MINA!$E$1:$R$30,30)*HLOOKUP('MINERODUTO-UBU'!GB3,UBU!$D$1:$Q$13,9,0)-GB10&gt;35000,35000,GA11+GB14+(GB8+GB9)*HLOOKUP('MINERODUTO-UBU'!GB3,MINA!$E$1:$R$30,30)*HLOOKUP('MINERODUTO-UBU'!GB3,UBU!$D$1:$Q$13,9,0)-GB10)</f>
        <v>23761.7015000001</v>
      </c>
      <c r="GC11" s="64" t="n">
        <f aca="false">IF(GB11+GC14+(GC8+GC9)*HLOOKUP('MINERODUTO-UBU'!GC3,MINA!$E$1:$R$30,30)*HLOOKUP('MINERODUTO-UBU'!GC3,UBU!$D$1:$Q$13,9,0)-GC10&gt;35000,35000,GB11+GC14+(GC8+GC9)*HLOOKUP('MINERODUTO-UBU'!GC3,MINA!$E$1:$R$30,30)*HLOOKUP('MINERODUTO-UBU'!GC3,UBU!$D$1:$Q$13,9,0)-GC10)</f>
        <v>22625.8890000001</v>
      </c>
      <c r="GD11" s="64" t="n">
        <f aca="false">IF(GC11+GD14+(GD8+GD9)*HLOOKUP('MINERODUTO-UBU'!GD3,MINA!$E$1:$R$30,30)*HLOOKUP('MINERODUTO-UBU'!GD3,UBU!$D$1:$Q$13,9,0)-GD10&gt;35000,35000,GC11+GD14+(GD8+GD9)*HLOOKUP('MINERODUTO-UBU'!GD3,MINA!$E$1:$R$30,30)*HLOOKUP('MINERODUTO-UBU'!GD3,UBU!$D$1:$Q$13,9,0)-GD10)</f>
        <v>23241.9145000001</v>
      </c>
      <c r="GE11" s="64" t="n">
        <f aca="false">IF(GD11+GE14+(GE8+GE9)*HLOOKUP('MINERODUTO-UBU'!GE3,MINA!$E$1:$R$30,30)*HLOOKUP('MINERODUTO-UBU'!GE3,UBU!$D$1:$Q$13,9,0)-GE10&gt;35000,35000,GD11+GE14+(GE8+GE9)*HLOOKUP('MINERODUTO-UBU'!GE3,MINA!$E$1:$R$30,30)*HLOOKUP('MINERODUTO-UBU'!GE3,UBU!$D$1:$Q$13,9,0)-GE10)</f>
        <v>23857.9400000001</v>
      </c>
      <c r="GF11" s="64" t="n">
        <f aca="false">IF(GE11+GF14+(GF8+GF9)*HLOOKUP('MINERODUTO-UBU'!GF3,MINA!$E$1:$R$30,30)*HLOOKUP('MINERODUTO-UBU'!GF3,UBU!$D$1:$Q$13,9,0)-GF10&gt;35000,35000,GE11+GF14+(GF8+GF9)*HLOOKUP('MINERODUTO-UBU'!GF3,MINA!$E$1:$R$30,30)*HLOOKUP('MINERODUTO-UBU'!GF3,UBU!$D$1:$Q$13,9,0)-GF10)</f>
        <v>24473.9655000001</v>
      </c>
      <c r="GG11" s="64" t="n">
        <f aca="false">IF(GF11+GG14+(GG8+GG9)*HLOOKUP('MINERODUTO-UBU'!GG3,MINA!$E$1:$R$30,30)*HLOOKUP('MINERODUTO-UBU'!GG3,UBU!$D$1:$Q$13,9,0)-GG10&gt;35000,35000,GF11+GG14+(GG8+GG9)*HLOOKUP('MINERODUTO-UBU'!GG3,MINA!$E$1:$R$30,30)*HLOOKUP('MINERODUTO-UBU'!GG3,UBU!$D$1:$Q$13,9,0)-GG10)</f>
        <v>25089.9910000001</v>
      </c>
      <c r="GH11" s="64" t="n">
        <f aca="false">IF(GG11+GH14+(GH8+GH9)*HLOOKUP('MINERODUTO-UBU'!GH3,MINA!$E$1:$R$30,30)*HLOOKUP('MINERODUTO-UBU'!GH3,UBU!$D$1:$Q$13,9,0)-GH10&gt;35000,35000,GG11+GH14+(GH8+GH9)*HLOOKUP('MINERODUTO-UBU'!GH3,MINA!$E$1:$R$30,30)*HLOOKUP('MINERODUTO-UBU'!GH3,UBU!$D$1:$Q$13,9,0)-GH10)</f>
        <v>25706.0165000001</v>
      </c>
      <c r="GI11" s="64" t="n">
        <f aca="false">IF(GH11+GI14+(GI8+GI9)*HLOOKUP('MINERODUTO-UBU'!GI3,MINA!$E$1:$R$30,30)*HLOOKUP('MINERODUTO-UBU'!GI3,UBU!$D$1:$Q$13,9,0)-GI10&gt;35000,35000,GH11+GI14+(GI8+GI9)*HLOOKUP('MINERODUTO-UBU'!GI3,MINA!$E$1:$R$30,30)*HLOOKUP('MINERODUTO-UBU'!GI3,UBU!$D$1:$Q$13,9,0)-GI10)</f>
        <v>26322.0420000001</v>
      </c>
      <c r="GJ11" s="64" t="n">
        <f aca="false">IF(GI11+GJ14+(GJ8+GJ9)*HLOOKUP('MINERODUTO-UBU'!GJ3,MINA!$E$1:$R$30,30)*HLOOKUP('MINERODUTO-UBU'!GJ3,UBU!$D$1:$Q$13,9,0)-GJ10&gt;35000,35000,GI11+GJ14+(GJ8+GJ9)*HLOOKUP('MINERODUTO-UBU'!GJ3,MINA!$E$1:$R$30,30)*HLOOKUP('MINERODUTO-UBU'!GJ3,UBU!$D$1:$Q$13,9,0)-GJ10)</f>
        <v>26938.0675000001</v>
      </c>
      <c r="GK11" s="64" t="n">
        <f aca="false">IF(GJ11+GK14+(GK8+GK9)*HLOOKUP('MINERODUTO-UBU'!GK3,MINA!$E$1:$R$30,30)*HLOOKUP('MINERODUTO-UBU'!GK3,UBU!$D$1:$Q$13,9,0)-GK10&gt;35000,35000,GJ11+GK14+(GK8+GK9)*HLOOKUP('MINERODUTO-UBU'!GK3,MINA!$E$1:$R$30,30)*HLOOKUP('MINERODUTO-UBU'!GK3,UBU!$D$1:$Q$13,9,0)-GK10)</f>
        <v>27554.0930000001</v>
      </c>
      <c r="GL11" s="64" t="n">
        <f aca="false">IF(GK11+GL14+(GL8+GL9)*HLOOKUP('MINERODUTO-UBU'!GL3,MINA!$E$1:$R$30,30)*HLOOKUP('MINERODUTO-UBU'!GL3,UBU!$D$1:$Q$13,9,0)-GL10&gt;35000,35000,GK11+GL14+(GL8+GL9)*HLOOKUP('MINERODUTO-UBU'!GL3,MINA!$E$1:$R$30,30)*HLOOKUP('MINERODUTO-UBU'!GL3,UBU!$D$1:$Q$13,9,0)-GL10)</f>
        <v>28170.1185000001</v>
      </c>
      <c r="GM11" s="64" t="n">
        <f aca="false">IF(GL11+GM14+(GM8+GM9)*HLOOKUP('MINERODUTO-UBU'!GM3,MINA!$E$1:$R$30,30)*HLOOKUP('MINERODUTO-UBU'!GM3,UBU!$D$1:$Q$13,9,0)-GM10&gt;35000,35000,GL11+GM14+(GM8+GM9)*HLOOKUP('MINERODUTO-UBU'!GM3,MINA!$E$1:$R$30,30)*HLOOKUP('MINERODUTO-UBU'!GM3,UBU!$D$1:$Q$13,9,0)-GM10)</f>
        <v>28786.1440000001</v>
      </c>
      <c r="GN11" s="64" t="n">
        <f aca="false">IF(GM11+GN14+(GN8+GN9)*HLOOKUP('MINERODUTO-UBU'!GN3,MINA!$E$1:$R$30,30)*HLOOKUP('MINERODUTO-UBU'!GN3,UBU!$D$1:$Q$13,9,0)-GN10&gt;35000,35000,GM11+GN14+(GN8+GN9)*HLOOKUP('MINERODUTO-UBU'!GN3,MINA!$E$1:$R$30,30)*HLOOKUP('MINERODUTO-UBU'!GN3,UBU!$D$1:$Q$13,9,0)-GN10)</f>
        <v>29402.1695000001</v>
      </c>
      <c r="GO11" s="64" t="n">
        <f aca="false">IF(GN11+GO14+(GO8+GO9)*HLOOKUP('MINERODUTO-UBU'!GO3,MINA!$E$1:$R$30,30)*HLOOKUP('MINERODUTO-UBU'!GO3,UBU!$D$1:$Q$13,9,0)-GO10&gt;35000,35000,GN11+GO14+(GO8+GO9)*HLOOKUP('MINERODUTO-UBU'!GO3,MINA!$E$1:$R$30,30)*HLOOKUP('MINERODUTO-UBU'!GO3,UBU!$D$1:$Q$13,9,0)-GO10)</f>
        <v>30018.1950000001</v>
      </c>
      <c r="GP11" s="64" t="n">
        <f aca="false">IF(GO11+GP14+(GP8+GP9)*HLOOKUP('MINERODUTO-UBU'!GP3,MINA!$E$1:$R$30,30)*HLOOKUP('MINERODUTO-UBU'!GP3,UBU!$D$1:$Q$13,9,0)-GP10&gt;35000,35000,GO11+GP14+(GP8+GP9)*HLOOKUP('MINERODUTO-UBU'!GP3,MINA!$E$1:$R$30,30)*HLOOKUP('MINERODUTO-UBU'!GP3,UBU!$D$1:$Q$13,9,0)-GP10)</f>
        <v>30634.2205000001</v>
      </c>
      <c r="GQ11" s="64" t="n">
        <f aca="false">IF(GP11+GQ14+(GQ8+GQ9)*HLOOKUP('MINERODUTO-UBU'!GQ3,MINA!$E$1:$R$30,30)*HLOOKUP('MINERODUTO-UBU'!GQ3,UBU!$D$1:$Q$13,9,0)-GQ10&gt;35000,35000,GP11+GQ14+(GQ8+GQ9)*HLOOKUP('MINERODUTO-UBU'!GQ3,MINA!$E$1:$R$30,30)*HLOOKUP('MINERODUTO-UBU'!GQ3,UBU!$D$1:$Q$13,9,0)-GQ10)</f>
        <v>29498.4080000001</v>
      </c>
      <c r="GR11" s="64" t="n">
        <f aca="false">IF(GQ11+GR14+(GR8+GR9)*HLOOKUP('MINERODUTO-UBU'!GR3,MINA!$E$1:$R$30,30)*HLOOKUP('MINERODUTO-UBU'!GR3,UBU!$D$1:$Q$13,9,0)-GR10&gt;35000,35000,GQ11+GR14+(GR8+GR9)*HLOOKUP('MINERODUTO-UBU'!GR3,MINA!$E$1:$R$30,30)*HLOOKUP('MINERODUTO-UBU'!GR3,UBU!$D$1:$Q$13,9,0)-GR10)</f>
        <v>28362.5955000001</v>
      </c>
      <c r="GS11" s="64" t="n">
        <f aca="false">IF(GR11+GS14+(GS8+GS9)*HLOOKUP('MINERODUTO-UBU'!GS3,MINA!$E$1:$R$30,30)*HLOOKUP('MINERODUTO-UBU'!GS3,UBU!$D$1:$Q$13,9,0)-GS10&gt;35000,35000,GR11+GS14+(GS8+GS9)*HLOOKUP('MINERODUTO-UBU'!GS3,MINA!$E$1:$R$30,30)*HLOOKUP('MINERODUTO-UBU'!GS3,UBU!$D$1:$Q$13,9,0)-GS10)</f>
        <v>27226.7830000001</v>
      </c>
      <c r="GT11" s="64" t="n">
        <f aca="false">IF(GS11+GT14+(GT8+GT9)*HLOOKUP('MINERODUTO-UBU'!GT3,MINA!$E$1:$R$30,30)*HLOOKUP('MINERODUTO-UBU'!GT3,UBU!$D$1:$Q$13,9,0)-GT10&gt;35000,35000,GS11+GT14+(GT8+GT9)*HLOOKUP('MINERODUTO-UBU'!GT3,MINA!$E$1:$R$30,30)*HLOOKUP('MINERODUTO-UBU'!GT3,UBU!$D$1:$Q$13,9,0)-GT10)</f>
        <v>26090.9705000001</v>
      </c>
      <c r="GU11" s="64" t="n">
        <f aca="false">IF(GT11+GU14+(GU8+GU9)*HLOOKUP('MINERODUTO-UBU'!GU3,MINA!$E$1:$R$30,30)*HLOOKUP('MINERODUTO-UBU'!GU3,UBU!$D$1:$Q$13,9,0)-GU10&gt;35000,35000,GT11+GU14+(GU8+GU9)*HLOOKUP('MINERODUTO-UBU'!GU3,MINA!$E$1:$R$30,30)*HLOOKUP('MINERODUTO-UBU'!GU3,UBU!$D$1:$Q$13,9,0)-GU10)</f>
        <v>24955.1580000001</v>
      </c>
      <c r="GV11" s="64" t="n">
        <f aca="false">IF(GU11+GV14+(GV8+GV9)*HLOOKUP('MINERODUTO-UBU'!GV3,MINA!$E$1:$R$30,30)*HLOOKUP('MINERODUTO-UBU'!GV3,UBU!$D$1:$Q$13,9,0)-GV10&gt;35000,35000,GU11+GV14+(GV8+GV9)*HLOOKUP('MINERODUTO-UBU'!GV3,MINA!$E$1:$R$30,30)*HLOOKUP('MINERODUTO-UBU'!GV3,UBU!$D$1:$Q$13,9,0)-GV10)</f>
        <v>23819.3455000001</v>
      </c>
      <c r="GW11" s="64" t="n">
        <f aca="false">IF(GV11+GW14+(GW8+GW9)*HLOOKUP('MINERODUTO-UBU'!GW3,MINA!$E$1:$R$30,30)*HLOOKUP('MINERODUTO-UBU'!GW3,UBU!$D$1:$Q$13,9,0)-GW10&gt;35000,35000,GV11+GW14+(GW8+GW9)*HLOOKUP('MINERODUTO-UBU'!GW3,MINA!$E$1:$R$30,30)*HLOOKUP('MINERODUTO-UBU'!GW3,UBU!$D$1:$Q$13,9,0)-GW10)</f>
        <v>24435.3710000001</v>
      </c>
      <c r="GX11" s="64" t="n">
        <f aca="false">IF(GW11+GX14+(GX8+GX9)*HLOOKUP('MINERODUTO-UBU'!GX3,MINA!$E$1:$R$30,30)*HLOOKUP('MINERODUTO-UBU'!GX3,UBU!$D$1:$Q$13,9,0)-GX10&gt;35000,35000,GW11+GX14+(GX8+GX9)*HLOOKUP('MINERODUTO-UBU'!GX3,MINA!$E$1:$R$30,30)*HLOOKUP('MINERODUTO-UBU'!GX3,UBU!$D$1:$Q$13,9,0)-GX10)</f>
        <v>25051.3965000001</v>
      </c>
      <c r="GY11" s="64" t="n">
        <f aca="false">IF(GX11+GY14+(GY8+GY9)*HLOOKUP('MINERODUTO-UBU'!GY3,MINA!$E$1:$R$30,30)*HLOOKUP('MINERODUTO-UBU'!GY3,UBU!$D$1:$Q$13,9,0)-GY10&gt;35000,35000,GX11+GY14+(GY8+GY9)*HLOOKUP('MINERODUTO-UBU'!GY3,MINA!$E$1:$R$30,30)*HLOOKUP('MINERODUTO-UBU'!GY3,UBU!$D$1:$Q$13,9,0)-GY10)</f>
        <v>25667.4220000001</v>
      </c>
      <c r="GZ11" s="64" t="n">
        <f aca="false">IF(GY11+GZ14+(GZ8+GZ9)*HLOOKUP('MINERODUTO-UBU'!GZ3,MINA!$E$1:$R$30,30)*HLOOKUP('MINERODUTO-UBU'!GZ3,UBU!$D$1:$Q$13,9,0)-GZ10&gt;35000,35000,GY11+GZ14+(GZ8+GZ9)*HLOOKUP('MINERODUTO-UBU'!GZ3,MINA!$E$1:$R$30,30)*HLOOKUP('MINERODUTO-UBU'!GZ3,UBU!$D$1:$Q$13,9,0)-GZ10)</f>
        <v>26283.4475000001</v>
      </c>
      <c r="HA11" s="64" t="n">
        <f aca="false">IF(GZ11+HA14+(HA8+HA9)*HLOOKUP('MINERODUTO-UBU'!HA3,MINA!$E$1:$R$30,30)*HLOOKUP('MINERODUTO-UBU'!HA3,UBU!$D$1:$Q$13,9,0)-HA10&gt;35000,35000,GZ11+HA14+(HA8+HA9)*HLOOKUP('MINERODUTO-UBU'!HA3,MINA!$E$1:$R$30,30)*HLOOKUP('MINERODUTO-UBU'!HA3,UBU!$D$1:$Q$13,9,0)-HA10)</f>
        <v>26899.4730000001</v>
      </c>
      <c r="HB11" s="64" t="n">
        <f aca="false">IF(HA11+HB14+(HB8+HB9)*HLOOKUP('MINERODUTO-UBU'!HB3,MINA!$E$1:$R$30,30)*HLOOKUP('MINERODUTO-UBU'!HB3,UBU!$D$1:$Q$13,9,0)-HB10&gt;35000,35000,HA11+HB14+(HB8+HB9)*HLOOKUP('MINERODUTO-UBU'!HB3,MINA!$E$1:$R$30,30)*HLOOKUP('MINERODUTO-UBU'!HB3,UBU!$D$1:$Q$13,9,0)-HB10)</f>
        <v>27515.4985000001</v>
      </c>
      <c r="HC11" s="64" t="n">
        <f aca="false">IF(HB11+HC14+(HC8+HC9)*HLOOKUP('MINERODUTO-UBU'!HC3,MINA!$E$1:$R$30,30)*HLOOKUP('MINERODUTO-UBU'!HC3,UBU!$D$1:$Q$13,9,0)-HC10&gt;35000,35000,HB11+HC14+(HC8+HC9)*HLOOKUP('MINERODUTO-UBU'!HC3,MINA!$E$1:$R$30,30)*HLOOKUP('MINERODUTO-UBU'!HC3,UBU!$D$1:$Q$13,9,0)-HC10)</f>
        <v>28131.5240000001</v>
      </c>
      <c r="HD11" s="64" t="n">
        <f aca="false">IF(HC11+HD14+(HD8+HD9)*HLOOKUP('MINERODUTO-UBU'!HD3,MINA!$E$1:$R$30,30)*HLOOKUP('MINERODUTO-UBU'!HD3,UBU!$D$1:$Q$13,9,0)-HD10&gt;35000,35000,HC11+HD14+(HD8+HD9)*HLOOKUP('MINERODUTO-UBU'!HD3,MINA!$E$1:$R$30,30)*HLOOKUP('MINERODUTO-UBU'!HD3,UBU!$D$1:$Q$13,9,0)-HD10)</f>
        <v>28747.5495000001</v>
      </c>
      <c r="HE11" s="64" t="n">
        <f aca="false">IF(HD11+HE14+(HE8+HE9)*HLOOKUP('MINERODUTO-UBU'!HE3,MINA!$E$1:$R$30,30)*HLOOKUP('MINERODUTO-UBU'!HE3,UBU!$D$1:$Q$13,9,0)-HE10&gt;35000,35000,HD11+HE14+(HE8+HE9)*HLOOKUP('MINERODUTO-UBU'!HE3,MINA!$E$1:$R$30,30)*HLOOKUP('MINERODUTO-UBU'!HE3,UBU!$D$1:$Q$13,9,0)-HE10)</f>
        <v>29363.5750000001</v>
      </c>
      <c r="HF11" s="64" t="n">
        <f aca="false">IF(HE11+HF14+(HF8+HF9)*HLOOKUP('MINERODUTO-UBU'!HF3,MINA!$E$1:$R$30,30)*HLOOKUP('MINERODUTO-UBU'!HF3,UBU!$D$1:$Q$13,9,0)-HF10&gt;35000,35000,HE11+HF14+(HF8+HF9)*HLOOKUP('MINERODUTO-UBU'!HF3,MINA!$E$1:$R$30,30)*HLOOKUP('MINERODUTO-UBU'!HF3,UBU!$D$1:$Q$13,9,0)-HF10)</f>
        <v>29979.6005</v>
      </c>
      <c r="HG11" s="64" t="n">
        <f aca="false">IF(HF11+HG14+(HG8+HG9)*HLOOKUP('MINERODUTO-UBU'!HG3,MINA!$E$1:$R$30,30)*HLOOKUP('MINERODUTO-UBU'!HG3,UBU!$D$1:$Q$13,9,0)-HG10&gt;35000,35000,HF11+HG14+(HG8+HG9)*HLOOKUP('MINERODUTO-UBU'!HG3,MINA!$E$1:$R$30,30)*HLOOKUP('MINERODUTO-UBU'!HG3,UBU!$D$1:$Q$13,9,0)-HG10)</f>
        <v>30595.626</v>
      </c>
      <c r="HH11" s="64" t="n">
        <f aca="false">IF(HG11+HH14+(HH8+HH9)*HLOOKUP('MINERODUTO-UBU'!HH3,MINA!$E$1:$R$30,30)*HLOOKUP('MINERODUTO-UBU'!HH3,UBU!$D$1:$Q$13,9,0)-HH10&gt;35000,35000,HG11+HH14+(HH8+HH9)*HLOOKUP('MINERODUTO-UBU'!HH3,MINA!$E$1:$R$30,30)*HLOOKUP('MINERODUTO-UBU'!HH3,UBU!$D$1:$Q$13,9,0)-HH10)</f>
        <v>31211.6515000001</v>
      </c>
      <c r="HI11" s="64" t="n">
        <f aca="false">IF(HH11+HI14+(HI8+HI9)*HLOOKUP('MINERODUTO-UBU'!HI3,MINA!$E$1:$R$30,30)*HLOOKUP('MINERODUTO-UBU'!HI3,UBU!$D$1:$Q$13,9,0)-HI10&gt;35000,35000,HH11+HI14+(HI8+HI9)*HLOOKUP('MINERODUTO-UBU'!HI3,MINA!$E$1:$R$30,30)*HLOOKUP('MINERODUTO-UBU'!HI3,UBU!$D$1:$Q$13,9,0)-HI10)</f>
        <v>31827.6770000001</v>
      </c>
      <c r="HJ11" s="64" t="n">
        <f aca="false">IF(HI11+HJ14+(HJ8+HJ9)*HLOOKUP('MINERODUTO-UBU'!HJ3,MINA!$E$1:$R$30,30)*HLOOKUP('MINERODUTO-UBU'!HJ3,UBU!$D$1:$Q$13,9,0)-HJ10&gt;35000,35000,HI11+HJ14+(HJ8+HJ9)*HLOOKUP('MINERODUTO-UBU'!HJ3,MINA!$E$1:$R$30,30)*HLOOKUP('MINERODUTO-UBU'!HJ3,UBU!$D$1:$Q$13,9,0)-HJ10)</f>
        <v>30691.8645000001</v>
      </c>
      <c r="HK11" s="64" t="n">
        <f aca="false">IF(HJ11+HK14+(HK8+HK9)*HLOOKUP('MINERODUTO-UBU'!HK3,MINA!$E$1:$R$30,30)*HLOOKUP('MINERODUTO-UBU'!HK3,UBU!$D$1:$Q$13,9,0)-HK10&gt;35000,35000,HJ11+HK14+(HK8+HK9)*HLOOKUP('MINERODUTO-UBU'!HK3,MINA!$E$1:$R$30,30)*HLOOKUP('MINERODUTO-UBU'!HK3,UBU!$D$1:$Q$13,9,0)-HK10)</f>
        <v>29556.0520000001</v>
      </c>
      <c r="HL11" s="64" t="n">
        <f aca="false">IF(HK11+HL14+(HL8+HL9)*HLOOKUP('MINERODUTO-UBU'!HL3,MINA!$E$1:$R$30,30)*HLOOKUP('MINERODUTO-UBU'!HL3,UBU!$D$1:$Q$13,9,0)-HL10&gt;35000,35000,HK11+HL14+(HL8+HL9)*HLOOKUP('MINERODUTO-UBU'!HL3,MINA!$E$1:$R$30,30)*HLOOKUP('MINERODUTO-UBU'!HL3,UBU!$D$1:$Q$13,9,0)-HL10)</f>
        <v>28420.2395000001</v>
      </c>
      <c r="HM11" s="64" t="n">
        <f aca="false">IF(HL11+HM14+(HM8+HM9)*HLOOKUP('MINERODUTO-UBU'!HM3,MINA!$E$1:$R$30,30)*HLOOKUP('MINERODUTO-UBU'!HM3,UBU!$D$1:$Q$13,9,0)-HM10&gt;35000,35000,HL11+HM14+(HM8+HM9)*HLOOKUP('MINERODUTO-UBU'!HM3,MINA!$E$1:$R$30,30)*HLOOKUP('MINERODUTO-UBU'!HM3,UBU!$D$1:$Q$13,9,0)-HM10)</f>
        <v>27284.4270000001</v>
      </c>
      <c r="HN11" s="64" t="n">
        <f aca="false">IF(HM11+HN14+(HN8+HN9)*HLOOKUP('MINERODUTO-UBU'!HN3,MINA!$E$1:$R$30,30)*HLOOKUP('MINERODUTO-UBU'!HN3,UBU!$D$1:$Q$13,9,0)-HN10&gt;35000,35000,HM11+HN14+(HN8+HN9)*HLOOKUP('MINERODUTO-UBU'!HN3,MINA!$E$1:$R$30,30)*HLOOKUP('MINERODUTO-UBU'!HN3,UBU!$D$1:$Q$13,9,0)-HN10)</f>
        <v>26148.6145000001</v>
      </c>
      <c r="HO11" s="64" t="n">
        <f aca="false">IF(HN11+HO14+(HO8+HO9)*HLOOKUP('MINERODUTO-UBU'!HO3,MINA!$E$1:$R$30,30)*HLOOKUP('MINERODUTO-UBU'!HO3,UBU!$D$1:$Q$13,9,0)-HO10&gt;35000,35000,HN11+HO14+(HO8+HO9)*HLOOKUP('MINERODUTO-UBU'!HO3,MINA!$E$1:$R$30,30)*HLOOKUP('MINERODUTO-UBU'!HO3,UBU!$D$1:$Q$13,9,0)-HO10)</f>
        <v>25012.8020000001</v>
      </c>
      <c r="HP11" s="64" t="n">
        <f aca="false">IF(HO11+HP14+(HP8+HP9)*HLOOKUP('MINERODUTO-UBU'!HP3,MINA!$E$1:$R$30,30)*HLOOKUP('MINERODUTO-UBU'!HP3,UBU!$D$1:$Q$13,9,0)-HP10&gt;35000,35000,HO11+HP14+(HP8+HP9)*HLOOKUP('MINERODUTO-UBU'!HP3,MINA!$E$1:$R$30,30)*HLOOKUP('MINERODUTO-UBU'!HP3,UBU!$D$1:$Q$13,9,0)-HP10)</f>
        <v>23876.9895000001</v>
      </c>
      <c r="HQ11" s="64" t="n">
        <f aca="false">IF(HP11+HQ14+(HQ8+HQ9)*HLOOKUP('MINERODUTO-UBU'!HQ3,MINA!$E$1:$R$30,30)*HLOOKUP('MINERODUTO-UBU'!HQ3,UBU!$D$1:$Q$13,9,0)-HQ10&gt;35000,35000,HP11+HQ14+(HQ8+HQ9)*HLOOKUP('MINERODUTO-UBU'!HQ3,MINA!$E$1:$R$30,30)*HLOOKUP('MINERODUTO-UBU'!HQ3,UBU!$D$1:$Q$13,9,0)-HQ10)</f>
        <v>24493.0150000001</v>
      </c>
      <c r="HR11" s="64" t="n">
        <f aca="false">IF(HQ11+HR14+(HR8+HR9)*HLOOKUP('MINERODUTO-UBU'!HR3,MINA!$E$1:$R$30,30)*HLOOKUP('MINERODUTO-UBU'!HR3,UBU!$D$1:$Q$13,9,0)-HR10&gt;35000,35000,HQ11+HR14+(HR8+HR9)*HLOOKUP('MINERODUTO-UBU'!HR3,MINA!$E$1:$R$30,30)*HLOOKUP('MINERODUTO-UBU'!HR3,UBU!$D$1:$Q$13,9,0)-HR10)</f>
        <v>25109.0405000001</v>
      </c>
      <c r="HS11" s="64" t="n">
        <f aca="false">IF(HR11+HS14+(HS8+HS9)*HLOOKUP('MINERODUTO-UBU'!HS3,MINA!$E$1:$R$30,30)*HLOOKUP('MINERODUTO-UBU'!HS3,UBU!$D$1:$Q$13,9,0)-HS10&gt;35000,35000,HR11+HS14+(HS8+HS9)*HLOOKUP('MINERODUTO-UBU'!HS3,MINA!$E$1:$R$30,30)*HLOOKUP('MINERODUTO-UBU'!HS3,UBU!$D$1:$Q$13,9,0)-HS10)</f>
        <v>25725.0660000001</v>
      </c>
      <c r="HT11" s="64" t="n">
        <f aca="false">IF(HS11+HT14+(HT8+HT9)*HLOOKUP('MINERODUTO-UBU'!HT3,MINA!$E$1:$R$30,30)*HLOOKUP('MINERODUTO-UBU'!HT3,UBU!$D$1:$Q$13,9,0)-HT10&gt;35000,35000,HS11+HT14+(HT8+HT9)*HLOOKUP('MINERODUTO-UBU'!HT3,MINA!$E$1:$R$30,30)*HLOOKUP('MINERODUTO-UBU'!HT3,UBU!$D$1:$Q$13,9,0)-HT10)</f>
        <v>26341.0915000001</v>
      </c>
      <c r="HU11" s="64" t="n">
        <f aca="false">IF(HT11+HU14+(HU8+HU9)*HLOOKUP('MINERODUTO-UBU'!HU3,MINA!$E$1:$R$30,30)*HLOOKUP('MINERODUTO-UBU'!HU3,UBU!$D$1:$Q$13,9,0)-HU10&gt;35000,35000,HT11+HU14+(HU8+HU9)*HLOOKUP('MINERODUTO-UBU'!HU3,MINA!$E$1:$R$30,30)*HLOOKUP('MINERODUTO-UBU'!HU3,UBU!$D$1:$Q$13,9,0)-HU10)</f>
        <v>26957.1170000001</v>
      </c>
      <c r="HV11" s="64" t="n">
        <f aca="false">IF(HU11+HV14+(HV8+HV9)*HLOOKUP('MINERODUTO-UBU'!HV3,MINA!$E$1:$R$30,30)*HLOOKUP('MINERODUTO-UBU'!HV3,UBU!$D$1:$Q$13,9,0)-HV10&gt;35000,35000,HU11+HV14+(HV8+HV9)*HLOOKUP('MINERODUTO-UBU'!HV3,MINA!$E$1:$R$30,30)*HLOOKUP('MINERODUTO-UBU'!HV3,UBU!$D$1:$Q$13,9,0)-HV10)</f>
        <v>27573.1425000001</v>
      </c>
      <c r="HW11" s="64" t="n">
        <f aca="false">IF(HV11+HW14+(HW8+HW9)*HLOOKUP('MINERODUTO-UBU'!HW3,MINA!$E$1:$R$30,30)*HLOOKUP('MINERODUTO-UBU'!HW3,UBU!$D$1:$Q$13,9,0)-HW10&gt;35000,35000,HV11+HW14+(HW8+HW9)*HLOOKUP('MINERODUTO-UBU'!HW3,MINA!$E$1:$R$30,30)*HLOOKUP('MINERODUTO-UBU'!HW3,UBU!$D$1:$Q$13,9,0)-HW10)</f>
        <v>28189.168</v>
      </c>
      <c r="HX11" s="64" t="n">
        <f aca="false">IF(HW11+HX14+(HX8+HX9)*HLOOKUP('MINERODUTO-UBU'!HX3,MINA!$E$1:$R$30,30)*HLOOKUP('MINERODUTO-UBU'!HX3,UBU!$D$1:$Q$13,9,0)-HX10&gt;35000,35000,HW11+HX14+(HX8+HX9)*HLOOKUP('MINERODUTO-UBU'!HX3,MINA!$E$1:$R$30,30)*HLOOKUP('MINERODUTO-UBU'!HX3,UBU!$D$1:$Q$13,9,0)-HX10)</f>
        <v>27053.3555000001</v>
      </c>
      <c r="HY11" s="64" t="n">
        <f aca="false">IF(HX11+HY14+(HY8+HY9)*HLOOKUP('MINERODUTO-UBU'!HY3,MINA!$E$1:$R$30,30)*HLOOKUP('MINERODUTO-UBU'!HY3,UBU!$D$1:$Q$13,9,0)-HY10&gt;35000,35000,HX11+HY14+(HY8+HY9)*HLOOKUP('MINERODUTO-UBU'!HY3,MINA!$E$1:$R$30,30)*HLOOKUP('MINERODUTO-UBU'!HY3,UBU!$D$1:$Q$13,9,0)-HY10)</f>
        <v>25917.5430000001</v>
      </c>
      <c r="HZ11" s="64" t="n">
        <f aca="false">IF(HY11+HZ14+(HZ8+HZ9)*HLOOKUP('MINERODUTO-UBU'!HZ3,MINA!$E$1:$R$30,30)*HLOOKUP('MINERODUTO-UBU'!HZ3,UBU!$D$1:$Q$13,9,0)-HZ10&gt;35000,35000,HY11+HZ14+(HZ8+HZ9)*HLOOKUP('MINERODUTO-UBU'!HZ3,MINA!$E$1:$R$30,30)*HLOOKUP('MINERODUTO-UBU'!HZ3,UBU!$D$1:$Q$13,9,0)-HZ10)</f>
        <v>24781.7305000001</v>
      </c>
      <c r="IA11" s="64" t="n">
        <f aca="false">IF(HZ11+IA14+(IA8+IA9)*HLOOKUP('MINERODUTO-UBU'!IA3,MINA!$E$1:$R$30,30)*HLOOKUP('MINERODUTO-UBU'!IA3,UBU!$D$1:$Q$13,9,0)-IA10&gt;35000,35000,HZ11+IA14+(IA8+IA9)*HLOOKUP('MINERODUTO-UBU'!IA3,MINA!$E$1:$R$30,30)*HLOOKUP('MINERODUTO-UBU'!IA3,UBU!$D$1:$Q$13,9,0)-IA10)</f>
        <v>23645.9180000001</v>
      </c>
      <c r="IB11" s="64" t="n">
        <f aca="false">IF(IA11+IB14+(IB8+IB9)*HLOOKUP('MINERODUTO-UBU'!IB3,MINA!$E$1:$R$30,30)*HLOOKUP('MINERODUTO-UBU'!IB3,UBU!$D$1:$Q$13,9,0)-IB10&gt;35000,35000,IA11+IB14+(IB8+IB9)*HLOOKUP('MINERODUTO-UBU'!IB3,MINA!$E$1:$R$30,30)*HLOOKUP('MINERODUTO-UBU'!IB3,UBU!$D$1:$Q$13,9,0)-IB10)</f>
        <v>22510.1055</v>
      </c>
      <c r="IC11" s="64" t="n">
        <f aca="false">IF(IB11+IC14+(IC8+IC9)*HLOOKUP('MINERODUTO-UBU'!IC3,MINA!$E$1:$R$30,30)*HLOOKUP('MINERODUTO-UBU'!IC3,UBU!$D$1:$Q$13,9,0)-IC10&gt;35000,35000,IB11+IC14+(IC8+IC9)*HLOOKUP('MINERODUTO-UBU'!IC3,MINA!$E$1:$R$30,30)*HLOOKUP('MINERODUTO-UBU'!IC3,UBU!$D$1:$Q$13,9,0)-IC10)</f>
        <v>21374.2930000001</v>
      </c>
      <c r="ID11" s="64" t="n">
        <f aca="false">IF(IC11+ID14+(ID8+ID9)*HLOOKUP('MINERODUTO-UBU'!ID3,MINA!$E$1:$R$30,30)*HLOOKUP('MINERODUTO-UBU'!ID3,UBU!$D$1:$Q$13,9,0)-ID10&gt;35000,35000,IC11+ID14+(ID8+ID9)*HLOOKUP('MINERODUTO-UBU'!ID3,MINA!$E$1:$R$30,30)*HLOOKUP('MINERODUTO-UBU'!ID3,UBU!$D$1:$Q$13,9,0)-ID10)</f>
        <v>20238.4805000001</v>
      </c>
      <c r="IE11" s="64" t="n">
        <f aca="false">IF(ID11+IE14+(IE8+IE9)*HLOOKUP('MINERODUTO-UBU'!IE3,MINA!$E$1:$R$30,30)*HLOOKUP('MINERODUTO-UBU'!IE3,UBU!$D$1:$Q$13,9,0)-IE10&gt;35000,35000,ID11+IE14+(IE8+IE9)*HLOOKUP('MINERODUTO-UBU'!IE3,MINA!$E$1:$R$30,30)*HLOOKUP('MINERODUTO-UBU'!IE3,UBU!$D$1:$Q$13,9,0)-IE10)</f>
        <v>20854.506</v>
      </c>
      <c r="IF11" s="64" t="n">
        <f aca="false">IF(IE11+IF14+(IF8+IF9)*HLOOKUP('MINERODUTO-UBU'!IF3,MINA!$E$1:$R$30,30)*HLOOKUP('MINERODUTO-UBU'!IF3,UBU!$D$1:$Q$13,9,0)-IF10&gt;35000,35000,IE11+IF14+(IF8+IF9)*HLOOKUP('MINERODUTO-UBU'!IF3,MINA!$E$1:$R$30,30)*HLOOKUP('MINERODUTO-UBU'!IF3,UBU!$D$1:$Q$13,9,0)-IF10)</f>
        <v>21470.5315000001</v>
      </c>
      <c r="IG11" s="64" t="n">
        <f aca="false">IF(IF11+IG14+(IG8+IG9)*HLOOKUP('MINERODUTO-UBU'!IG3,MINA!$E$1:$R$30,30)*HLOOKUP('MINERODUTO-UBU'!IG3,UBU!$D$1:$Q$13,9,0)-IG10&gt;35000,35000,IF11+IG14+(IG8+IG9)*HLOOKUP('MINERODUTO-UBU'!IG3,MINA!$E$1:$R$30,30)*HLOOKUP('MINERODUTO-UBU'!IG3,UBU!$D$1:$Q$13,9,0)-IG10)</f>
        <v>22086.5570000001</v>
      </c>
      <c r="IH11" s="64" t="n">
        <f aca="false">IF(IG11+IH14+(IH8+IH9)*HLOOKUP('MINERODUTO-UBU'!IH3,MINA!$E$1:$R$30,30)*HLOOKUP('MINERODUTO-UBU'!IH3,UBU!$D$1:$Q$13,9,0)-IH10&gt;35000,35000,IG11+IH14+(IH8+IH9)*HLOOKUP('MINERODUTO-UBU'!IH3,MINA!$E$1:$R$30,30)*HLOOKUP('MINERODUTO-UBU'!IH3,UBU!$D$1:$Q$13,9,0)-IH10)</f>
        <v>22702.5825000001</v>
      </c>
      <c r="II11" s="64" t="n">
        <f aca="false">IF(IH11+II14+(II8+II9)*HLOOKUP('MINERODUTO-UBU'!II3,MINA!$E$1:$R$30,30)*HLOOKUP('MINERODUTO-UBU'!II3,UBU!$D$1:$Q$13,9,0)-II10&gt;35000,35000,IH11+II14+(II8+II9)*HLOOKUP('MINERODUTO-UBU'!II3,MINA!$E$1:$R$30,30)*HLOOKUP('MINERODUTO-UBU'!II3,UBU!$D$1:$Q$13,9,0)-II10)</f>
        <v>23318.6080000001</v>
      </c>
      <c r="IJ11" s="64" t="n">
        <f aca="false">IF(II11+IJ14+(IJ8+IJ9)*HLOOKUP('MINERODUTO-UBU'!IJ3,MINA!$E$1:$R$30,30)*HLOOKUP('MINERODUTO-UBU'!IJ3,UBU!$D$1:$Q$13,9,0)-IJ10&gt;35000,35000,II11+IJ14+(IJ8+IJ9)*HLOOKUP('MINERODUTO-UBU'!IJ3,MINA!$E$1:$R$30,30)*HLOOKUP('MINERODUTO-UBU'!IJ3,UBU!$D$1:$Q$13,9,0)-IJ10)</f>
        <v>23934.6335</v>
      </c>
      <c r="IK11" s="64" t="n">
        <f aca="false">IF(IJ11+IK14+(IK8+IK9)*HLOOKUP('MINERODUTO-UBU'!IK3,MINA!$E$1:$R$30,30)*HLOOKUP('MINERODUTO-UBU'!IK3,UBU!$D$1:$Q$13,9,0)-IK10&gt;35000,35000,IJ11+IK14+(IK8+IK9)*HLOOKUP('MINERODUTO-UBU'!IK3,MINA!$E$1:$R$30,30)*HLOOKUP('MINERODUTO-UBU'!IK3,UBU!$D$1:$Q$13,9,0)-IK10)</f>
        <v>24550.659</v>
      </c>
      <c r="IL11" s="64" t="n">
        <f aca="false">IF(IK11+IL14+(IL8+IL9)*HLOOKUP('MINERODUTO-UBU'!IL3,MINA!$E$1:$R$30,30)*HLOOKUP('MINERODUTO-UBU'!IL3,UBU!$D$1:$Q$13,9,0)-IL10&gt;35000,35000,IK11+IL14+(IL8+IL9)*HLOOKUP('MINERODUTO-UBU'!IL3,MINA!$E$1:$R$30,30)*HLOOKUP('MINERODUTO-UBU'!IL3,UBU!$D$1:$Q$13,9,0)-IL10)</f>
        <v>25166.6845</v>
      </c>
      <c r="IM11" s="64" t="n">
        <f aca="false">IF(IL11+IM14+(IM8+IM9)*HLOOKUP('MINERODUTO-UBU'!IM3,MINA!$E$1:$R$30,30)*HLOOKUP('MINERODUTO-UBU'!IM3,UBU!$D$1:$Q$13,9,0)-IM10&gt;35000,35000,IL11+IM14+(IM8+IM9)*HLOOKUP('MINERODUTO-UBU'!IM3,MINA!$E$1:$R$30,30)*HLOOKUP('MINERODUTO-UBU'!IM3,UBU!$D$1:$Q$13,9,0)-IM10)</f>
        <v>25782.71</v>
      </c>
      <c r="IN11" s="64" t="n">
        <f aca="false">IF(IM11+IN14+(IN8+IN9)*HLOOKUP('MINERODUTO-UBU'!IN3,MINA!$E$1:$R$30,30)*HLOOKUP('MINERODUTO-UBU'!IN3,UBU!$D$1:$Q$13,9,0)-IN10&gt;35000,35000,IM11+IN14+(IN8+IN9)*HLOOKUP('MINERODUTO-UBU'!IN3,MINA!$E$1:$R$30,30)*HLOOKUP('MINERODUTO-UBU'!IN3,UBU!$D$1:$Q$13,9,0)-IN10)</f>
        <v>26398.7355</v>
      </c>
      <c r="IO11" s="64" t="n">
        <f aca="false">IF(IN11+IO14+(IO8+IO9)*HLOOKUP('MINERODUTO-UBU'!IO3,MINA!$E$1:$R$30,30)*HLOOKUP('MINERODUTO-UBU'!IO3,UBU!$D$1:$Q$13,9,0)-IO10&gt;35000,35000,IN11+IO14+(IO8+IO9)*HLOOKUP('MINERODUTO-UBU'!IO3,MINA!$E$1:$R$30,30)*HLOOKUP('MINERODUTO-UBU'!IO3,UBU!$D$1:$Q$13,9,0)-IO10)</f>
        <v>27014.7610000001</v>
      </c>
      <c r="IP11" s="64" t="n">
        <f aca="false">IF(IO11+IP14+(IP8+IP9)*HLOOKUP('MINERODUTO-UBU'!IP3,MINA!$E$1:$R$30,30)*HLOOKUP('MINERODUTO-UBU'!IP3,UBU!$D$1:$Q$13,9,0)-IP10&gt;35000,35000,IO11+IP14+(IP8+IP9)*HLOOKUP('MINERODUTO-UBU'!IP3,MINA!$E$1:$R$30,30)*HLOOKUP('MINERODUTO-UBU'!IP3,UBU!$D$1:$Q$13,9,0)-IP10)</f>
        <v>27630.7865</v>
      </c>
      <c r="IQ11" s="64" t="n">
        <f aca="false">IF(IP11+IQ14+(IQ8+IQ9)*HLOOKUP('MINERODUTO-UBU'!IQ3,MINA!$E$1:$R$30,30)*HLOOKUP('MINERODUTO-UBU'!IQ3,UBU!$D$1:$Q$13,9,0)-IQ10&gt;35000,35000,IP11+IQ14+(IQ8+IQ9)*HLOOKUP('MINERODUTO-UBU'!IQ3,MINA!$E$1:$R$30,30)*HLOOKUP('MINERODUTO-UBU'!IQ3,UBU!$D$1:$Q$13,9,0)-IQ10)</f>
        <v>28246.812</v>
      </c>
      <c r="IR11" s="64" t="n">
        <f aca="false">IF(IQ11+IR14+(IR8+IR9)*HLOOKUP('MINERODUTO-UBU'!IR3,MINA!$E$1:$R$30,30)*HLOOKUP('MINERODUTO-UBU'!IR3,UBU!$D$1:$Q$13,9,0)-IR10&gt;35000,35000,IQ11+IR14+(IR8+IR9)*HLOOKUP('MINERODUTO-UBU'!IR3,MINA!$E$1:$R$30,30)*HLOOKUP('MINERODUTO-UBU'!IR3,UBU!$D$1:$Q$13,9,0)-IR10)</f>
        <v>27110.9995</v>
      </c>
      <c r="IS11" s="64" t="n">
        <f aca="false">IF(IR11+IS14+(IS8+IS9)*HLOOKUP('MINERODUTO-UBU'!IS3,MINA!$E$1:$R$30,30)*HLOOKUP('MINERODUTO-UBU'!IS3,UBU!$D$1:$Q$13,9,0)-IS10&gt;35000,35000,IR11+IS14+(IS8+IS9)*HLOOKUP('MINERODUTO-UBU'!IS3,MINA!$E$1:$R$30,30)*HLOOKUP('MINERODUTO-UBU'!IS3,UBU!$D$1:$Q$13,9,0)-IS10)</f>
        <v>25975.187</v>
      </c>
      <c r="IT11" s="64" t="n">
        <f aca="false">IF(IS11+IT14+(IT8+IT9)*HLOOKUP('MINERODUTO-UBU'!IT3,MINA!$E$1:$R$30,30)*HLOOKUP('MINERODUTO-UBU'!IT3,UBU!$D$1:$Q$13,9,0)-IT10&gt;35000,35000,IS11+IT14+(IT8+IT9)*HLOOKUP('MINERODUTO-UBU'!IT3,MINA!$E$1:$R$30,30)*HLOOKUP('MINERODUTO-UBU'!IT3,UBU!$D$1:$Q$13,9,0)-IT10)</f>
        <v>24839.3745</v>
      </c>
      <c r="IU11" s="64" t="n">
        <f aca="false">IF(IT11+IU14+(IU8+IU9)*HLOOKUP('MINERODUTO-UBU'!IU3,MINA!$E$1:$R$30,30)*HLOOKUP('MINERODUTO-UBU'!IU3,UBU!$D$1:$Q$13,9,0)-IU10&gt;35000,35000,IT11+IU14+(IU8+IU9)*HLOOKUP('MINERODUTO-UBU'!IU3,MINA!$E$1:$R$30,30)*HLOOKUP('MINERODUTO-UBU'!IU3,UBU!$D$1:$Q$13,9,0)-IU10)</f>
        <v>23703.562</v>
      </c>
      <c r="IV11" s="64" t="n">
        <f aca="false">IF(IU11+IV14+(IV8+IV9)*HLOOKUP('MINERODUTO-UBU'!IV3,MINA!$E$1:$R$30,30)*HLOOKUP('MINERODUTO-UBU'!IV3,UBU!$D$1:$Q$13,9,0)-IV10&gt;35000,35000,IU11+IV14+(IV8+IV9)*HLOOKUP('MINERODUTO-UBU'!IV3,MINA!$E$1:$R$30,30)*HLOOKUP('MINERODUTO-UBU'!IV3,UBU!$D$1:$Q$13,9,0)-IV10)</f>
        <v>22567.7495</v>
      </c>
      <c r="IW11" s="64" t="n">
        <f aca="false">IF(IV11+IW14+(IW8+IW9)*HLOOKUP('MINERODUTO-UBU'!IW3,MINA!$E$1:$R$30,30)*HLOOKUP('MINERODUTO-UBU'!IW3,UBU!$D$1:$Q$13,9,0)-IW10&gt;35000,35000,IV11+IW14+(IW8+IW9)*HLOOKUP('MINERODUTO-UBU'!IW3,MINA!$E$1:$R$30,30)*HLOOKUP('MINERODUTO-UBU'!IW3,UBU!$D$1:$Q$13,9,0)-IW10)</f>
        <v>21431.937</v>
      </c>
      <c r="IX11" s="64" t="n">
        <f aca="false">IF(IW11+IX14+(IX8+IX9)*HLOOKUP('MINERODUTO-UBU'!IX3,MINA!$E$1:$R$30,30)*HLOOKUP('MINERODUTO-UBU'!IX3,UBU!$D$1:$Q$13,9,0)-IX10&gt;35000,35000,IW11+IX14+(IX8+IX9)*HLOOKUP('MINERODUTO-UBU'!IX3,MINA!$E$1:$R$30,30)*HLOOKUP('MINERODUTO-UBU'!IX3,UBU!$D$1:$Q$13,9,0)-IX10)</f>
        <v>20296.1245</v>
      </c>
      <c r="IY11" s="64" t="n">
        <f aca="false">IF(IX11+IY14+(IY8+IY9)*HLOOKUP('MINERODUTO-UBU'!IY3,MINA!$E$1:$R$30,30)*HLOOKUP('MINERODUTO-UBU'!IY3,UBU!$D$1:$Q$13,9,0)-IY10&gt;35000,35000,IX11+IY14+(IY8+IY9)*HLOOKUP('MINERODUTO-UBU'!IY3,MINA!$E$1:$R$30,30)*HLOOKUP('MINERODUTO-UBU'!IY3,UBU!$D$1:$Q$13,9,0)-IY10)</f>
        <v>20912.15</v>
      </c>
      <c r="IZ11" s="64" t="n">
        <f aca="false">IF(IY11+IZ14+(IZ8+IZ9)*HLOOKUP('MINERODUTO-UBU'!IZ3,MINA!$E$1:$R$30,30)*HLOOKUP('MINERODUTO-UBU'!IZ3,UBU!$D$1:$Q$13,9,0)-IZ10&gt;35000,35000,IY11+IZ14+(IZ8+IZ9)*HLOOKUP('MINERODUTO-UBU'!IZ3,MINA!$E$1:$R$30,30)*HLOOKUP('MINERODUTO-UBU'!IZ3,UBU!$D$1:$Q$13,9,0)-IZ10)</f>
        <v>21528.1755</v>
      </c>
      <c r="JA11" s="64" t="n">
        <f aca="false">IF(IZ11+JA14+(JA8+JA9)*HLOOKUP('MINERODUTO-UBU'!JA3,MINA!$E$1:$R$30,30)*HLOOKUP('MINERODUTO-UBU'!JA3,UBU!$D$1:$Q$13,9,0)-JA10&gt;35000,35000,IZ11+JA14+(JA8+JA9)*HLOOKUP('MINERODUTO-UBU'!JA3,MINA!$E$1:$R$30,30)*HLOOKUP('MINERODUTO-UBU'!JA3,UBU!$D$1:$Q$13,9,0)-JA10)</f>
        <v>22144.201</v>
      </c>
      <c r="JB11" s="64" t="n">
        <f aca="false">IF(JA11+JB14+(JB8+JB9)*HLOOKUP('MINERODUTO-UBU'!JB3,MINA!$E$1:$R$30,30)*HLOOKUP('MINERODUTO-UBU'!JB3,UBU!$D$1:$Q$13,9,0)-JB10&gt;35000,35000,JA11+JB14+(JB8+JB9)*HLOOKUP('MINERODUTO-UBU'!JB3,MINA!$E$1:$R$30,30)*HLOOKUP('MINERODUTO-UBU'!JB3,UBU!$D$1:$Q$13,9,0)-JB10)</f>
        <v>22760.2265</v>
      </c>
      <c r="JC11" s="64" t="n">
        <f aca="false">IF(JB11+JC14+(JC8+JC9)*HLOOKUP('MINERODUTO-UBU'!JC3,MINA!$E$1:$R$30,30)*HLOOKUP('MINERODUTO-UBU'!JC3,UBU!$D$1:$Q$13,9,0)-JC10&gt;35000,35000,JB11+JC14+(JC8+JC9)*HLOOKUP('MINERODUTO-UBU'!JC3,MINA!$E$1:$R$30,30)*HLOOKUP('MINERODUTO-UBU'!JC3,UBU!$D$1:$Q$13,9,0)-JC10)</f>
        <v>23376.252</v>
      </c>
      <c r="JD11" s="64" t="n">
        <f aca="false">IF(JC11+JD14+(JD8+JD9)*HLOOKUP('MINERODUTO-UBU'!JD3,MINA!$E$1:$R$30,30)*HLOOKUP('MINERODUTO-UBU'!JD3,UBU!$D$1:$Q$13,9,0)-JD10&gt;35000,35000,JC11+JD14+(JD8+JD9)*HLOOKUP('MINERODUTO-UBU'!JD3,MINA!$E$1:$R$30,30)*HLOOKUP('MINERODUTO-UBU'!JD3,UBU!$D$1:$Q$13,9,0)-JD10)</f>
        <v>23992.2775</v>
      </c>
      <c r="JE11" s="64" t="n">
        <f aca="false">IF(JD11+JE14+(JE8+JE9)*HLOOKUP('MINERODUTO-UBU'!JE3,MINA!$E$1:$R$30,30)*HLOOKUP('MINERODUTO-UBU'!JE3,UBU!$D$1:$Q$13,9,0)-JE10&gt;35000,35000,JD11+JE14+(JE8+JE9)*HLOOKUP('MINERODUTO-UBU'!JE3,MINA!$E$1:$R$30,30)*HLOOKUP('MINERODUTO-UBU'!JE3,UBU!$D$1:$Q$13,9,0)-JE10)</f>
        <v>24608.303</v>
      </c>
      <c r="JF11" s="64" t="n">
        <f aca="false">IF(JE11+JF14+(JF8+JF9)*HLOOKUP('MINERODUTO-UBU'!JF3,MINA!$E$1:$R$30,30)*HLOOKUP('MINERODUTO-UBU'!JF3,UBU!$D$1:$Q$13,9,0)-JF10&gt;35000,35000,JE11+JF14+(JF8+JF9)*HLOOKUP('MINERODUTO-UBU'!JF3,MINA!$E$1:$R$30,30)*HLOOKUP('MINERODUTO-UBU'!JF3,UBU!$D$1:$Q$13,9,0)-JF10)</f>
        <v>25224.3285</v>
      </c>
      <c r="JG11" s="64" t="n">
        <f aca="false">IF(JF11+JG14+(JG8+JG9)*HLOOKUP('MINERODUTO-UBU'!JG3,MINA!$E$1:$R$30,30)*HLOOKUP('MINERODUTO-UBU'!JG3,UBU!$D$1:$Q$13,9,0)-JG10&gt;35000,35000,JF11+JG14+(JG8+JG9)*HLOOKUP('MINERODUTO-UBU'!JG3,MINA!$E$1:$R$30,30)*HLOOKUP('MINERODUTO-UBU'!JG3,UBU!$D$1:$Q$13,9,0)-JG10)</f>
        <v>25840.354</v>
      </c>
      <c r="JH11" s="64" t="n">
        <f aca="false">IF(JG11+JH14+(JH8+JH9)*HLOOKUP('MINERODUTO-UBU'!JH3,MINA!$E$1:$R$30,30)*HLOOKUP('MINERODUTO-UBU'!JH3,UBU!$D$1:$Q$13,9,0)-JH10&gt;35000,35000,JG11+JH14+(JH8+JH9)*HLOOKUP('MINERODUTO-UBU'!JH3,MINA!$E$1:$R$30,30)*HLOOKUP('MINERODUTO-UBU'!JH3,UBU!$D$1:$Q$13,9,0)-JH10)</f>
        <v>26456.3795</v>
      </c>
      <c r="JI11" s="64" t="n">
        <f aca="false">IF(JH11+JI14+(JI8+JI9)*HLOOKUP('MINERODUTO-UBU'!JI3,MINA!$E$1:$R$30,30)*HLOOKUP('MINERODUTO-UBU'!JI3,UBU!$D$1:$Q$13,9,0)-JI10&gt;35000,35000,JH11+JI14+(JI8+JI9)*HLOOKUP('MINERODUTO-UBU'!JI3,MINA!$E$1:$R$30,30)*HLOOKUP('MINERODUTO-UBU'!JI3,UBU!$D$1:$Q$13,9,0)-JI10)</f>
        <v>27072.405</v>
      </c>
      <c r="JJ11" s="64" t="n">
        <f aca="false">IF(JI11+JJ14+(JJ8+JJ9)*HLOOKUP('MINERODUTO-UBU'!JJ3,MINA!$E$1:$R$30,30)*HLOOKUP('MINERODUTO-UBU'!JJ3,UBU!$D$1:$Q$13,9,0)-JJ10&gt;35000,35000,JI11+JJ14+(JJ8+JJ9)*HLOOKUP('MINERODUTO-UBU'!JJ3,MINA!$E$1:$R$30,30)*HLOOKUP('MINERODUTO-UBU'!JJ3,UBU!$D$1:$Q$13,9,0)-JJ10)</f>
        <v>27688.4305</v>
      </c>
      <c r="JK11" s="64" t="n">
        <f aca="false">IF(JJ11+JK14+(JK8+JK9)*HLOOKUP('MINERODUTO-UBU'!JK3,MINA!$E$1:$R$30,30)*HLOOKUP('MINERODUTO-UBU'!JK3,UBU!$D$1:$Q$13,9,0)-JK10&gt;35000,35000,JJ11+JK14+(JK8+JK9)*HLOOKUP('MINERODUTO-UBU'!JK3,MINA!$E$1:$R$30,30)*HLOOKUP('MINERODUTO-UBU'!JK3,UBU!$D$1:$Q$13,9,0)-JK10)</f>
        <v>28304.456</v>
      </c>
      <c r="JL11" s="64" t="n">
        <f aca="false">IF(JK11+JL14+(JL8+JL9)*HLOOKUP('MINERODUTO-UBU'!JL3,MINA!$E$1:$R$30,30)*HLOOKUP('MINERODUTO-UBU'!JL3,UBU!$D$1:$Q$13,9,0)-JL10&gt;35000,35000,JK11+JL14+(JL8+JL9)*HLOOKUP('MINERODUTO-UBU'!JL3,MINA!$E$1:$R$30,30)*HLOOKUP('MINERODUTO-UBU'!JL3,UBU!$D$1:$Q$13,9,0)-JL10)</f>
        <v>27168.6435</v>
      </c>
      <c r="JM11" s="64" t="n">
        <f aca="false">IF(JL11+JM14+(JM8+JM9)*HLOOKUP('MINERODUTO-UBU'!JM3,MINA!$E$1:$R$30,30)*HLOOKUP('MINERODUTO-UBU'!JM3,UBU!$D$1:$Q$13,9,0)-JM10&gt;35000,35000,JL11+JM14+(JM8+JM9)*HLOOKUP('MINERODUTO-UBU'!JM3,MINA!$E$1:$R$30,30)*HLOOKUP('MINERODUTO-UBU'!JM3,UBU!$D$1:$Q$13,9,0)-JM10)</f>
        <v>26032.831</v>
      </c>
      <c r="JN11" s="64" t="n">
        <f aca="false">IF(JM11+JN14+(JN8+JN9)*HLOOKUP('MINERODUTO-UBU'!JN3,MINA!$E$1:$R$30,30)*HLOOKUP('MINERODUTO-UBU'!JN3,UBU!$D$1:$Q$13,9,0)-JN10&gt;35000,35000,JM11+JN14+(JN8+JN9)*HLOOKUP('MINERODUTO-UBU'!JN3,MINA!$E$1:$R$30,30)*HLOOKUP('MINERODUTO-UBU'!JN3,UBU!$D$1:$Q$13,9,0)-JN10)</f>
        <v>24897.0185</v>
      </c>
      <c r="JO11" s="64" t="n">
        <f aca="false">IF(JN11+JO14+(JO8+JO9)*HLOOKUP('MINERODUTO-UBU'!JO3,MINA!$E$1:$R$30,30)*HLOOKUP('MINERODUTO-UBU'!JO3,UBU!$D$1:$Q$13,9,0)-JO10&gt;35000,35000,JN11+JO14+(JO8+JO9)*HLOOKUP('MINERODUTO-UBU'!JO3,MINA!$E$1:$R$30,30)*HLOOKUP('MINERODUTO-UBU'!JO3,UBU!$D$1:$Q$13,9,0)-JO10)</f>
        <v>23761.206</v>
      </c>
      <c r="JP11" s="64" t="n">
        <f aca="false">IF(JO11+JP14+(JP8+JP9)*HLOOKUP('MINERODUTO-UBU'!JP3,MINA!$E$1:$R$30,30)*HLOOKUP('MINERODUTO-UBU'!JP3,UBU!$D$1:$Q$13,9,0)-JP10&gt;35000,35000,JO11+JP14+(JP8+JP9)*HLOOKUP('MINERODUTO-UBU'!JP3,MINA!$E$1:$R$30,30)*HLOOKUP('MINERODUTO-UBU'!JP3,UBU!$D$1:$Q$13,9,0)-JP10)</f>
        <v>22625.3935</v>
      </c>
      <c r="JQ11" s="64" t="n">
        <f aca="false">IF(JP11+JQ14+(JQ8+JQ9)*HLOOKUP('MINERODUTO-UBU'!JQ3,MINA!$E$1:$R$30,30)*HLOOKUP('MINERODUTO-UBU'!JQ3,UBU!$D$1:$Q$13,9,0)-JQ10&gt;35000,35000,JP11+JQ14+(JQ8+JQ9)*HLOOKUP('MINERODUTO-UBU'!JQ3,MINA!$E$1:$R$30,30)*HLOOKUP('MINERODUTO-UBU'!JQ3,UBU!$D$1:$Q$13,9,0)-JQ10)</f>
        <v>21489.581</v>
      </c>
      <c r="JR11" s="64" t="n">
        <f aca="false">IF(JQ11+JR14+(JR8+JR9)*HLOOKUP('MINERODUTO-UBU'!JR3,MINA!$E$1:$R$30,30)*HLOOKUP('MINERODUTO-UBU'!JR3,UBU!$D$1:$Q$13,9,0)-JR10&gt;35000,35000,JQ11+JR14+(JR8+JR9)*HLOOKUP('MINERODUTO-UBU'!JR3,MINA!$E$1:$R$30,30)*HLOOKUP('MINERODUTO-UBU'!JR3,UBU!$D$1:$Q$13,9,0)-JR10)</f>
        <v>20353.7685</v>
      </c>
      <c r="JS11" s="64" t="n">
        <f aca="false">IF(JR11+JS14+(JS8+JS9)*HLOOKUP('MINERODUTO-UBU'!JS3,MINA!$E$1:$R$30,30)*HLOOKUP('MINERODUTO-UBU'!JS3,UBU!$D$1:$Q$13,9,0)-JS10&gt;35000,35000,JR11+JS14+(JS8+JS9)*HLOOKUP('MINERODUTO-UBU'!JS3,MINA!$E$1:$R$30,30)*HLOOKUP('MINERODUTO-UBU'!JS3,UBU!$D$1:$Q$13,9,0)-JS10)</f>
        <v>20969.794</v>
      </c>
      <c r="JT11" s="64" t="n">
        <f aca="false">IF(JS11+JT14+(JT8+JT9)*HLOOKUP('MINERODUTO-UBU'!JT3,MINA!$E$1:$R$30,30)*HLOOKUP('MINERODUTO-UBU'!JT3,UBU!$D$1:$Q$13,9,0)-JT10&gt;35000,35000,JS11+JT14+(JT8+JT9)*HLOOKUP('MINERODUTO-UBU'!JT3,MINA!$E$1:$R$30,30)*HLOOKUP('MINERODUTO-UBU'!JT3,UBU!$D$1:$Q$13,9,0)-JT10)</f>
        <v>21585.8195</v>
      </c>
      <c r="JU11" s="64" t="n">
        <f aca="false">IF(JT11+JU14+(JU8+JU9)*HLOOKUP('MINERODUTO-UBU'!JU3,MINA!$E$1:$R$30,30)*HLOOKUP('MINERODUTO-UBU'!JU3,UBU!$D$1:$Q$13,9,0)-JU10&gt;35000,35000,JT11+JU14+(JU8+JU9)*HLOOKUP('MINERODUTO-UBU'!JU3,MINA!$E$1:$R$30,30)*HLOOKUP('MINERODUTO-UBU'!JU3,UBU!$D$1:$Q$13,9,0)-JU10)</f>
        <v>22201.845</v>
      </c>
      <c r="JV11" s="64" t="n">
        <f aca="false">IF(JU11+JV14+(JV8+JV9)*HLOOKUP('MINERODUTO-UBU'!JV3,MINA!$E$1:$R$30,30)*HLOOKUP('MINERODUTO-UBU'!JV3,UBU!$D$1:$Q$13,9,0)-JV10&gt;35000,35000,JU11+JV14+(JV8+JV9)*HLOOKUP('MINERODUTO-UBU'!JV3,MINA!$E$1:$R$30,30)*HLOOKUP('MINERODUTO-UBU'!JV3,UBU!$D$1:$Q$13,9,0)-JV10)</f>
        <v>22817.8705</v>
      </c>
      <c r="JW11" s="64" t="n">
        <f aca="false">IF(JV11+JW14+(JW8+JW9)*HLOOKUP('MINERODUTO-UBU'!JW3,MINA!$E$1:$R$30,30)*HLOOKUP('MINERODUTO-UBU'!JW3,UBU!$D$1:$Q$13,9,0)-JW10&gt;35000,35000,JV11+JW14+(JW8+JW9)*HLOOKUP('MINERODUTO-UBU'!JW3,MINA!$E$1:$R$30,30)*HLOOKUP('MINERODUTO-UBU'!JW3,UBU!$D$1:$Q$13,9,0)-JW10)</f>
        <v>23433.896</v>
      </c>
      <c r="JX11" s="64" t="n">
        <f aca="false">IF(JW11+JX14+(JX8+JX9)*HLOOKUP('MINERODUTO-UBU'!JX3,MINA!$E$1:$R$30,30)*HLOOKUP('MINERODUTO-UBU'!JX3,UBU!$D$1:$Q$13,9,0)-JX10&gt;35000,35000,JW11+JX14+(JX8+JX9)*HLOOKUP('MINERODUTO-UBU'!JX3,MINA!$E$1:$R$30,30)*HLOOKUP('MINERODUTO-UBU'!JX3,UBU!$D$1:$Q$13,9,0)-JX10)</f>
        <v>24049.9215</v>
      </c>
      <c r="JY11" s="64" t="n">
        <f aca="false">IF(JX11+JY14+(JY8+JY9)*HLOOKUP('MINERODUTO-UBU'!JY3,MINA!$E$1:$R$30,30)*HLOOKUP('MINERODUTO-UBU'!JY3,UBU!$D$1:$Q$13,9,0)-JY10&gt;35000,35000,JX11+JY14+(JY8+JY9)*HLOOKUP('MINERODUTO-UBU'!JY3,MINA!$E$1:$R$30,30)*HLOOKUP('MINERODUTO-UBU'!JY3,UBU!$D$1:$Q$13,9,0)-JY10)</f>
        <v>24665.947</v>
      </c>
      <c r="JZ11" s="64" t="n">
        <f aca="false">IF(JY11+JZ14+(JZ8+JZ9)*HLOOKUP('MINERODUTO-UBU'!JZ3,MINA!$E$1:$R$30,30)*HLOOKUP('MINERODUTO-UBU'!JZ3,UBU!$D$1:$Q$13,9,0)-JZ10&gt;35000,35000,JY11+JZ14+(JZ8+JZ9)*HLOOKUP('MINERODUTO-UBU'!JZ3,MINA!$E$1:$R$30,30)*HLOOKUP('MINERODUTO-UBU'!JZ3,UBU!$D$1:$Q$13,9,0)-JZ10)</f>
        <v>25281.9725</v>
      </c>
      <c r="KA11" s="64" t="n">
        <f aca="false">IF(JZ11+KA14+(KA8+KA9)*HLOOKUP('MINERODUTO-UBU'!KA3,MINA!$E$1:$R$30,30)*HLOOKUP('MINERODUTO-UBU'!KA3,UBU!$D$1:$Q$13,9,0)-KA10&gt;35000,35000,JZ11+KA14+(KA8+KA9)*HLOOKUP('MINERODUTO-UBU'!KA3,MINA!$E$1:$R$30,30)*HLOOKUP('MINERODUTO-UBU'!KA3,UBU!$D$1:$Q$13,9,0)-KA10)</f>
        <v>25897.998</v>
      </c>
      <c r="KB11" s="64" t="n">
        <f aca="false">IF(KA11+KB14+(KB8+KB9)*HLOOKUP('MINERODUTO-UBU'!KB3,MINA!$E$1:$R$30,30)*HLOOKUP('MINERODUTO-UBU'!KB3,UBU!$D$1:$Q$13,9,0)-KB10&gt;35000,35000,KA11+KB14+(KB8+KB9)*HLOOKUP('MINERODUTO-UBU'!KB3,MINA!$E$1:$R$30,30)*HLOOKUP('MINERODUTO-UBU'!KB3,UBU!$D$1:$Q$13,9,0)-KB10)</f>
        <v>26514.0235</v>
      </c>
      <c r="KC11" s="64" t="n">
        <f aca="false">IF(KB11+KC14+(KC8+KC9)*HLOOKUP('MINERODUTO-UBU'!KC3,MINA!$E$1:$R$30,30)*HLOOKUP('MINERODUTO-UBU'!KC3,UBU!$D$1:$Q$13,9,0)-KC10&gt;35000,35000,KB11+KC14+(KC8+KC9)*HLOOKUP('MINERODUTO-UBU'!KC3,MINA!$E$1:$R$30,30)*HLOOKUP('MINERODUTO-UBU'!KC3,UBU!$D$1:$Q$13,9,0)-KC10)</f>
        <v>27130.049</v>
      </c>
      <c r="KD11" s="64" t="n">
        <f aca="false">IF(KC11+KD14+(KD8+KD9)*HLOOKUP('MINERODUTO-UBU'!KD3,MINA!$E$1:$R$30,30)*HLOOKUP('MINERODUTO-UBU'!KD3,UBU!$D$1:$Q$13,9,0)-KD10&gt;35000,35000,KC11+KD14+(KD8+KD9)*HLOOKUP('MINERODUTO-UBU'!KD3,MINA!$E$1:$R$30,30)*HLOOKUP('MINERODUTO-UBU'!KD3,UBU!$D$1:$Q$13,9,0)-KD10)</f>
        <v>27746.0745</v>
      </c>
      <c r="KE11" s="64" t="n">
        <f aca="false">IF(KD11+KE14+(KE8+KE9)*HLOOKUP('MINERODUTO-UBU'!KE3,MINA!$E$1:$R$30,30)*HLOOKUP('MINERODUTO-UBU'!KE3,UBU!$D$1:$Q$13,9,0)-KE10&gt;35000,35000,KD11+KE14+(KE8+KE9)*HLOOKUP('MINERODUTO-UBU'!KE3,MINA!$E$1:$R$30,30)*HLOOKUP('MINERODUTO-UBU'!KE3,UBU!$D$1:$Q$13,9,0)-KE10)</f>
        <v>28362.1</v>
      </c>
      <c r="KF11" s="64" t="n">
        <f aca="false">IF(KE11+KF14+(KF8+KF9)*HLOOKUP('MINERODUTO-UBU'!KF3,MINA!$E$1:$R$30,30)*HLOOKUP('MINERODUTO-UBU'!KF3,UBU!$D$1:$Q$13,9,0)-KF10&gt;35000,35000,KE11+KF14+(KF8+KF9)*HLOOKUP('MINERODUTO-UBU'!KF3,MINA!$E$1:$R$30,30)*HLOOKUP('MINERODUTO-UBU'!KF3,UBU!$D$1:$Q$13,9,0)-KF10)</f>
        <v>27226.2875</v>
      </c>
      <c r="KG11" s="64" t="n">
        <f aca="false">IF(KF11+KG14+(KG8+KG9)*HLOOKUP('MINERODUTO-UBU'!KG3,MINA!$E$1:$R$30,30)*HLOOKUP('MINERODUTO-UBU'!KG3,UBU!$D$1:$Q$13,9,0)-KG10&gt;35000,35000,KF11+KG14+(KG8+KG9)*HLOOKUP('MINERODUTO-UBU'!KG3,MINA!$E$1:$R$30,30)*HLOOKUP('MINERODUTO-UBU'!KG3,UBU!$D$1:$Q$13,9,0)-KG10)</f>
        <v>26090.475</v>
      </c>
      <c r="KH11" s="64" t="n">
        <f aca="false">IF(KG11+KH14+(KH8+KH9)*HLOOKUP('MINERODUTO-UBU'!KH3,MINA!$E$1:$R$30,30)*HLOOKUP('MINERODUTO-UBU'!KH3,UBU!$D$1:$Q$13,9,0)-KH10&gt;35000,35000,KG11+KH14+(KH8+KH9)*HLOOKUP('MINERODUTO-UBU'!KH3,MINA!$E$1:$R$30,30)*HLOOKUP('MINERODUTO-UBU'!KH3,UBU!$D$1:$Q$13,9,0)-KH10)</f>
        <v>24954.6625</v>
      </c>
      <c r="KI11" s="64" t="n">
        <f aca="false">IF(KH11+KI14+(KI8+KI9)*HLOOKUP('MINERODUTO-UBU'!KI3,MINA!$E$1:$R$30,30)*HLOOKUP('MINERODUTO-UBU'!KI3,UBU!$D$1:$Q$13,9,0)-KI10&gt;35000,35000,KH11+KI14+(KI8+KI9)*HLOOKUP('MINERODUTO-UBU'!KI3,MINA!$E$1:$R$30,30)*HLOOKUP('MINERODUTO-UBU'!KI3,UBU!$D$1:$Q$13,9,0)-KI10)</f>
        <v>23818.85</v>
      </c>
      <c r="KJ11" s="64" t="n">
        <f aca="false">IF(KI11+KJ14+(KJ8+KJ9)*HLOOKUP('MINERODUTO-UBU'!KJ3,MINA!$E$1:$R$30,30)*HLOOKUP('MINERODUTO-UBU'!KJ3,UBU!$D$1:$Q$13,9,0)-KJ10&gt;35000,35000,KI11+KJ14+(KJ8+KJ9)*HLOOKUP('MINERODUTO-UBU'!KJ3,MINA!$E$1:$R$30,30)*HLOOKUP('MINERODUTO-UBU'!KJ3,UBU!$D$1:$Q$13,9,0)-KJ10)</f>
        <v>22683.0375</v>
      </c>
      <c r="KK11" s="64" t="n">
        <f aca="false">IF(KJ11+KK14+(KK8+KK9)*HLOOKUP('MINERODUTO-UBU'!KK3,MINA!$E$1:$R$30,30)*HLOOKUP('MINERODUTO-UBU'!KK3,UBU!$D$1:$Q$13,9,0)-KK10&gt;35000,35000,KJ11+KK14+(KK8+KK9)*HLOOKUP('MINERODUTO-UBU'!KK3,MINA!$E$1:$R$30,30)*HLOOKUP('MINERODUTO-UBU'!KK3,UBU!$D$1:$Q$13,9,0)-KK10)</f>
        <v>21547.225</v>
      </c>
      <c r="KL11" s="64" t="n">
        <f aca="false">IF(KK11+KL14+(KL8+KL9)*HLOOKUP('MINERODUTO-UBU'!KL3,MINA!$E$1:$R$30,30)*HLOOKUP('MINERODUTO-UBU'!KL3,UBU!$D$1:$Q$13,9,0)-KL10&gt;35000,35000,KK11+KL14+(KL8+KL9)*HLOOKUP('MINERODUTO-UBU'!KL3,MINA!$E$1:$R$30,30)*HLOOKUP('MINERODUTO-UBU'!KL3,UBU!$D$1:$Q$13,9,0)-KL10)</f>
        <v>20411.4125</v>
      </c>
      <c r="KM11" s="64" t="n">
        <f aca="false">IF(KL11+KM14+(KM8+KM9)*HLOOKUP('MINERODUTO-UBU'!KM3,MINA!$E$1:$R$30,30)*HLOOKUP('MINERODUTO-UBU'!KM3,UBU!$D$1:$Q$13,9,0)-KM10&gt;35000,35000,KL11+KM14+(KM8+KM9)*HLOOKUP('MINERODUTO-UBU'!KM3,MINA!$E$1:$R$30,30)*HLOOKUP('MINERODUTO-UBU'!KM3,UBU!$D$1:$Q$13,9,0)-KM10)</f>
        <v>21027.438</v>
      </c>
      <c r="KN11" s="64" t="n">
        <f aca="false">IF(KM11+KN14+(KN8+KN9)*HLOOKUP('MINERODUTO-UBU'!KN3,MINA!$E$1:$R$30,30)*HLOOKUP('MINERODUTO-UBU'!KN3,UBU!$D$1:$Q$13,9,0)-KN10&gt;35000,35000,KM11+KN14+(KN8+KN9)*HLOOKUP('MINERODUTO-UBU'!KN3,MINA!$E$1:$R$30,30)*HLOOKUP('MINERODUTO-UBU'!KN3,UBU!$D$1:$Q$13,9,0)-KN10)</f>
        <v>21643.4635</v>
      </c>
      <c r="KO11" s="64" t="n">
        <f aca="false">IF(KN11+KO14+(KO8+KO9)*HLOOKUP('MINERODUTO-UBU'!KO3,MINA!$E$1:$R$30,30)*HLOOKUP('MINERODUTO-UBU'!KO3,UBU!$D$1:$Q$13,9,0)-KO10&gt;35000,35000,KN11+KO14+(KO8+KO9)*HLOOKUP('MINERODUTO-UBU'!KO3,MINA!$E$1:$R$30,30)*HLOOKUP('MINERODUTO-UBU'!KO3,UBU!$D$1:$Q$13,9,0)-KO10)</f>
        <v>22259.489</v>
      </c>
      <c r="KP11" s="64" t="n">
        <f aca="false">IF(KO11+KP14+(KP8+KP9)*HLOOKUP('MINERODUTO-UBU'!KP3,MINA!$E$1:$R$30,30)*HLOOKUP('MINERODUTO-UBU'!KP3,UBU!$D$1:$Q$13,9,0)-KP10&gt;35000,35000,KO11+KP14+(KP8+KP9)*HLOOKUP('MINERODUTO-UBU'!KP3,MINA!$E$1:$R$30,30)*HLOOKUP('MINERODUTO-UBU'!KP3,UBU!$D$1:$Q$13,9,0)-KP10)</f>
        <v>22875.5145</v>
      </c>
      <c r="KQ11" s="64" t="n">
        <f aca="false">IF(KP11+KQ14+(KQ8+KQ9)*HLOOKUP('MINERODUTO-UBU'!KQ3,MINA!$E$1:$R$30,30)*HLOOKUP('MINERODUTO-UBU'!KQ3,UBU!$D$1:$Q$13,9,0)-KQ10&gt;35000,35000,KP11+KQ14+(KQ8+KQ9)*HLOOKUP('MINERODUTO-UBU'!KQ3,MINA!$E$1:$R$30,30)*HLOOKUP('MINERODUTO-UBU'!KQ3,UBU!$D$1:$Q$13,9,0)-KQ10)</f>
        <v>23491.54</v>
      </c>
      <c r="KR11" s="64" t="n">
        <f aca="false">IF(KQ11+KR14+(KR8+KR9)*HLOOKUP('MINERODUTO-UBU'!KR3,MINA!$E$1:$R$30,30)*HLOOKUP('MINERODUTO-UBU'!KR3,UBU!$D$1:$Q$13,9,0)-KR10&gt;35000,35000,KQ11+KR14+(KR8+KR9)*HLOOKUP('MINERODUTO-UBU'!KR3,MINA!$E$1:$R$30,30)*HLOOKUP('MINERODUTO-UBU'!KR3,UBU!$D$1:$Q$13,9,0)-KR10)</f>
        <v>24107.5655</v>
      </c>
      <c r="KS11" s="64" t="n">
        <f aca="false">IF(KR11+KS14+(KS8+KS9)*HLOOKUP('MINERODUTO-UBU'!KS3,MINA!$E$1:$R$30,30)*HLOOKUP('MINERODUTO-UBU'!KS3,UBU!$D$1:$Q$13,9,0)-KS10&gt;35000,35000,KR11+KS14+(KS8+KS9)*HLOOKUP('MINERODUTO-UBU'!KS3,MINA!$E$1:$R$30,30)*HLOOKUP('MINERODUTO-UBU'!KS3,UBU!$D$1:$Q$13,9,0)-KS10)</f>
        <v>24723.591</v>
      </c>
      <c r="KT11" s="64" t="n">
        <f aca="false">IF(KS11+KT14+(KT8+KT9)*HLOOKUP('MINERODUTO-UBU'!KT3,MINA!$E$1:$R$30,30)*HLOOKUP('MINERODUTO-UBU'!KT3,UBU!$D$1:$Q$13,9,0)-KT10&gt;35000,35000,KS11+KT14+(KT8+KT9)*HLOOKUP('MINERODUTO-UBU'!KT3,MINA!$E$1:$R$30,30)*HLOOKUP('MINERODUTO-UBU'!KT3,UBU!$D$1:$Q$13,9,0)-KT10)</f>
        <v>25339.6165</v>
      </c>
      <c r="KU11" s="64" t="n">
        <f aca="false">IF(KT11+KU14+(KU8+KU9)*HLOOKUP('MINERODUTO-UBU'!KU3,MINA!$E$1:$R$30,30)*HLOOKUP('MINERODUTO-UBU'!KU3,UBU!$D$1:$Q$13,9,0)-KU10&gt;35000,35000,KT11+KU14+(KU8+KU9)*HLOOKUP('MINERODUTO-UBU'!KU3,MINA!$E$1:$R$30,30)*HLOOKUP('MINERODUTO-UBU'!KU3,UBU!$D$1:$Q$13,9,0)-KU10)</f>
        <v>25955.642</v>
      </c>
      <c r="KV11" s="64" t="n">
        <f aca="false">IF(KU11+KV14+(KV8+KV9)*HLOOKUP('MINERODUTO-UBU'!KV3,MINA!$E$1:$R$30,30)*HLOOKUP('MINERODUTO-UBU'!KV3,UBU!$D$1:$Q$13,9,0)-KV10&gt;35000,35000,KU11+KV14+(KV8+KV9)*HLOOKUP('MINERODUTO-UBU'!KV3,MINA!$E$1:$R$30,30)*HLOOKUP('MINERODUTO-UBU'!KV3,UBU!$D$1:$Q$13,9,0)-KV10)</f>
        <v>26571.6675</v>
      </c>
      <c r="KW11" s="64" t="n">
        <f aca="false">IF(KV11+KW14+(KW8+KW9)*HLOOKUP('MINERODUTO-UBU'!KW3,MINA!$E$1:$R$30,30)*HLOOKUP('MINERODUTO-UBU'!KW3,UBU!$D$1:$Q$13,9,0)-KW10&gt;35000,35000,KV11+KW14+(KW8+KW9)*HLOOKUP('MINERODUTO-UBU'!KW3,MINA!$E$1:$R$30,30)*HLOOKUP('MINERODUTO-UBU'!KW3,UBU!$D$1:$Q$13,9,0)-KW10)</f>
        <v>27187.693</v>
      </c>
      <c r="KX11" s="64" t="n">
        <f aca="false">IF(KW11+KX14+(KX8+KX9)*HLOOKUP('MINERODUTO-UBU'!KX3,MINA!$E$1:$R$30,30)*HLOOKUP('MINERODUTO-UBU'!KX3,UBU!$D$1:$Q$13,9,0)-KX10&gt;35000,35000,KW11+KX14+(KX8+KX9)*HLOOKUP('MINERODUTO-UBU'!KX3,MINA!$E$1:$R$30,30)*HLOOKUP('MINERODUTO-UBU'!KX3,UBU!$D$1:$Q$13,9,0)-KX10)</f>
        <v>27803.7185</v>
      </c>
      <c r="KY11" s="64" t="n">
        <f aca="false">IF(KX11+KY14+(KY8+KY9)*HLOOKUP('MINERODUTO-UBU'!KY3,MINA!$E$1:$R$30,30)*HLOOKUP('MINERODUTO-UBU'!KY3,UBU!$D$1:$Q$13,9,0)-KY10&gt;35000,35000,KX11+KY14+(KY8+KY9)*HLOOKUP('MINERODUTO-UBU'!KY3,MINA!$E$1:$R$30,30)*HLOOKUP('MINERODUTO-UBU'!KY3,UBU!$D$1:$Q$13,9,0)-KY10)</f>
        <v>28419.744</v>
      </c>
      <c r="KZ11" s="64" t="n">
        <f aca="false">IF(KY11+KZ14+(KZ8+KZ9)*HLOOKUP('MINERODUTO-UBU'!KZ3,MINA!$E$1:$R$30,30)*HLOOKUP('MINERODUTO-UBU'!KZ3,UBU!$D$1:$Q$13,9,0)-KZ10&gt;35000,35000,KY11+KZ14+(KZ8+KZ9)*HLOOKUP('MINERODUTO-UBU'!KZ3,MINA!$E$1:$R$30,30)*HLOOKUP('MINERODUTO-UBU'!KZ3,UBU!$D$1:$Q$13,9,0)-KZ10)</f>
        <v>27283.9315</v>
      </c>
      <c r="LA11" s="64" t="n">
        <f aca="false">IF(KZ11+LA14+(LA8+LA9)*HLOOKUP('MINERODUTO-UBU'!LA3,MINA!$E$1:$R$30,30)*HLOOKUP('MINERODUTO-UBU'!LA3,UBU!$D$1:$Q$13,9,0)-LA10&gt;35000,35000,KZ11+LA14+(LA8+LA9)*HLOOKUP('MINERODUTO-UBU'!LA3,MINA!$E$1:$R$30,30)*HLOOKUP('MINERODUTO-UBU'!LA3,UBU!$D$1:$Q$13,9,0)-LA10)</f>
        <v>26148.119</v>
      </c>
      <c r="LB11" s="64" t="n">
        <f aca="false">IF(LA11+LB14+(LB8+LB9)*HLOOKUP('MINERODUTO-UBU'!LB3,MINA!$E$1:$R$30,30)*HLOOKUP('MINERODUTO-UBU'!LB3,UBU!$D$1:$Q$13,9,0)-LB10&gt;35000,35000,LA11+LB14+(LB8+LB9)*HLOOKUP('MINERODUTO-UBU'!LB3,MINA!$E$1:$R$30,30)*HLOOKUP('MINERODUTO-UBU'!LB3,UBU!$D$1:$Q$13,9,0)-LB10)</f>
        <v>25012.3065</v>
      </c>
      <c r="LC11" s="64" t="n">
        <f aca="false">IF(LB11+LC14+(LC8+LC9)*HLOOKUP('MINERODUTO-UBU'!LC3,MINA!$E$1:$R$30,30)*HLOOKUP('MINERODUTO-UBU'!LC3,UBU!$D$1:$Q$13,9,0)-LC10&gt;35000,35000,LB11+LC14+(LC8+LC9)*HLOOKUP('MINERODUTO-UBU'!LC3,MINA!$E$1:$R$30,30)*HLOOKUP('MINERODUTO-UBU'!LC3,UBU!$D$1:$Q$13,9,0)-LC10)</f>
        <v>23876.494</v>
      </c>
      <c r="LD11" s="64" t="n">
        <f aca="false">IF(LC11+LD14+(LD8+LD9)*HLOOKUP('MINERODUTO-UBU'!LD3,MINA!$E$1:$R$30,30)*HLOOKUP('MINERODUTO-UBU'!LD3,UBU!$D$1:$Q$13,9,0)-LD10&gt;35000,35000,LC11+LD14+(LD8+LD9)*HLOOKUP('MINERODUTO-UBU'!LD3,MINA!$E$1:$R$30,30)*HLOOKUP('MINERODUTO-UBU'!LD3,UBU!$D$1:$Q$13,9,0)-LD10)</f>
        <v>22740.6815</v>
      </c>
      <c r="LE11" s="64" t="n">
        <f aca="false">IF(LD11+LE14+(LE8+LE9)*HLOOKUP('MINERODUTO-UBU'!LE3,MINA!$E$1:$R$30,30)*HLOOKUP('MINERODUTO-UBU'!LE3,UBU!$D$1:$Q$13,9,0)-LE10&gt;35000,35000,LD11+LE14+(LE8+LE9)*HLOOKUP('MINERODUTO-UBU'!LE3,MINA!$E$1:$R$30,30)*HLOOKUP('MINERODUTO-UBU'!LE3,UBU!$D$1:$Q$13,9,0)-LE10)</f>
        <v>21604.869</v>
      </c>
      <c r="LF11" s="64" t="n">
        <f aca="false">IF(LE11+LF14+(LF8+LF9)*HLOOKUP('MINERODUTO-UBU'!LF3,MINA!$E$1:$R$30,30)*HLOOKUP('MINERODUTO-UBU'!LF3,UBU!$D$1:$Q$13,9,0)-LF10&gt;35000,35000,LE11+LF14+(LF8+LF9)*HLOOKUP('MINERODUTO-UBU'!LF3,MINA!$E$1:$R$30,30)*HLOOKUP('MINERODUTO-UBU'!LF3,UBU!$D$1:$Q$13,9,0)-LF10)</f>
        <v>22220.8945</v>
      </c>
      <c r="LG11" s="64" t="n">
        <f aca="false">IF(LF11+LG14+(LG8+LG9)*HLOOKUP('MINERODUTO-UBU'!LG3,MINA!$E$1:$R$30,30)*HLOOKUP('MINERODUTO-UBU'!LG3,UBU!$D$1:$Q$13,9,0)-LG10&gt;35000,35000,LF11+LG14+(LG8+LG9)*HLOOKUP('MINERODUTO-UBU'!LG3,MINA!$E$1:$R$30,30)*HLOOKUP('MINERODUTO-UBU'!LG3,UBU!$D$1:$Q$13,9,0)-LG10)</f>
        <v>22836.92</v>
      </c>
      <c r="LH11" s="64" t="n">
        <f aca="false">IF(LG11+LH14+(LH8+LH9)*HLOOKUP('MINERODUTO-UBU'!LH3,MINA!$E$1:$R$30,30)*HLOOKUP('MINERODUTO-UBU'!LH3,UBU!$D$1:$Q$13,9,0)-LH10&gt;35000,35000,LG11+LH14+(LH8+LH9)*HLOOKUP('MINERODUTO-UBU'!LH3,MINA!$E$1:$R$30,30)*HLOOKUP('MINERODUTO-UBU'!LH3,UBU!$D$1:$Q$13,9,0)-LH10)</f>
        <v>23452.9455</v>
      </c>
      <c r="LI11" s="64" t="n">
        <f aca="false">IF(LH11+LI14+(LI8+LI9)*HLOOKUP('MINERODUTO-UBU'!LI3,MINA!$E$1:$R$30,30)*HLOOKUP('MINERODUTO-UBU'!LI3,UBU!$D$1:$Q$13,9,0)-LI10&gt;35000,35000,LH11+LI14+(LI8+LI9)*HLOOKUP('MINERODUTO-UBU'!LI3,MINA!$E$1:$R$30,30)*HLOOKUP('MINERODUTO-UBU'!LI3,UBU!$D$1:$Q$13,9,0)-LI10)</f>
        <v>24068.971</v>
      </c>
      <c r="LJ11" s="64" t="n">
        <f aca="false">IF(LI11+LJ14+(LJ8+LJ9)*HLOOKUP('MINERODUTO-UBU'!LJ3,MINA!$E$1:$R$30,30)*HLOOKUP('MINERODUTO-UBU'!LJ3,UBU!$D$1:$Q$13,9,0)-LJ10&gt;35000,35000,LI11+LJ14+(LJ8+LJ9)*HLOOKUP('MINERODUTO-UBU'!LJ3,MINA!$E$1:$R$30,30)*HLOOKUP('MINERODUTO-UBU'!LJ3,UBU!$D$1:$Q$13,9,0)-LJ10)</f>
        <v>24684.9965</v>
      </c>
      <c r="LK11" s="64" t="n">
        <f aca="false">IF(LJ11+LK14+(LK8+LK9)*HLOOKUP('MINERODUTO-UBU'!LK3,MINA!$E$1:$R$30,30)*HLOOKUP('MINERODUTO-UBU'!LK3,UBU!$D$1:$Q$13,9,0)-LK10&gt;35000,35000,LJ11+LK14+(LK8+LK9)*HLOOKUP('MINERODUTO-UBU'!LK3,MINA!$E$1:$R$30,30)*HLOOKUP('MINERODUTO-UBU'!LK3,UBU!$D$1:$Q$13,9,0)-LK10)</f>
        <v>25301.022</v>
      </c>
      <c r="LL11" s="64" t="n">
        <f aca="false">IF(LK11+LL14+(LL8+LL9)*HLOOKUP('MINERODUTO-UBU'!LL3,MINA!$E$1:$R$30,30)*HLOOKUP('MINERODUTO-UBU'!LL3,UBU!$D$1:$Q$13,9,0)-LL10&gt;35000,35000,LK11+LL14+(LL8+LL9)*HLOOKUP('MINERODUTO-UBU'!LL3,MINA!$E$1:$R$30,30)*HLOOKUP('MINERODUTO-UBU'!LL3,UBU!$D$1:$Q$13,9,0)-LL10)</f>
        <v>25917.0475</v>
      </c>
      <c r="LM11" s="64" t="n">
        <f aca="false">IF(LL11+LM14+(LM8+LM9)*HLOOKUP('MINERODUTO-UBU'!LM3,MINA!$E$1:$R$30,30)*HLOOKUP('MINERODUTO-UBU'!LM3,UBU!$D$1:$Q$13,9,0)-LM10&gt;35000,35000,LL11+LM14+(LM8+LM9)*HLOOKUP('MINERODUTO-UBU'!LM3,MINA!$E$1:$R$30,30)*HLOOKUP('MINERODUTO-UBU'!LM3,UBU!$D$1:$Q$13,9,0)-LM10)</f>
        <v>26533.073</v>
      </c>
      <c r="LN11" s="64" t="n">
        <f aca="false">IF(LM11+LN14+(LN8+LN9)*HLOOKUP('MINERODUTO-UBU'!LN3,MINA!$E$1:$R$30,30)*HLOOKUP('MINERODUTO-UBU'!LN3,UBU!$D$1:$Q$13,9,0)-LN10&gt;35000,35000,LM11+LN14+(LN8+LN9)*HLOOKUP('MINERODUTO-UBU'!LN3,MINA!$E$1:$R$30,30)*HLOOKUP('MINERODUTO-UBU'!LN3,UBU!$D$1:$Q$13,9,0)-LN10)</f>
        <v>27149.0985</v>
      </c>
      <c r="LO11" s="64" t="n">
        <f aca="false">IF(LN11+LO14+(LO8+LO9)*HLOOKUP('MINERODUTO-UBU'!LO3,MINA!$E$1:$R$30,30)*HLOOKUP('MINERODUTO-UBU'!LO3,UBU!$D$1:$Q$13,9,0)-LO10&gt;35000,35000,LN11+LO14+(LO8+LO9)*HLOOKUP('MINERODUTO-UBU'!LO3,MINA!$E$1:$R$30,30)*HLOOKUP('MINERODUTO-UBU'!LO3,UBU!$D$1:$Q$13,9,0)-LO10)</f>
        <v>27765.124</v>
      </c>
      <c r="LP11" s="64" t="n">
        <f aca="false">IF(LO11+LP14+(LP8+LP9)*HLOOKUP('MINERODUTO-UBU'!LP3,MINA!$E$1:$R$30,30)*HLOOKUP('MINERODUTO-UBU'!LP3,UBU!$D$1:$Q$13,9,0)-LP10&gt;35000,35000,LO11+LP14+(LP8+LP9)*HLOOKUP('MINERODUTO-UBU'!LP3,MINA!$E$1:$R$30,30)*HLOOKUP('MINERODUTO-UBU'!LP3,UBU!$D$1:$Q$13,9,0)-LP10)</f>
        <v>28381.1495</v>
      </c>
      <c r="LQ11" s="64" t="n">
        <f aca="false">IF(LP11+LQ14+(LQ8+LQ9)*HLOOKUP('MINERODUTO-UBU'!LQ3,MINA!$E$1:$R$30,30)*HLOOKUP('MINERODUTO-UBU'!LQ3,UBU!$D$1:$Q$13,9,0)-LQ10&gt;35000,35000,LP11+LQ14+(LQ8+LQ9)*HLOOKUP('MINERODUTO-UBU'!LQ3,MINA!$E$1:$R$30,30)*HLOOKUP('MINERODUTO-UBU'!LQ3,UBU!$D$1:$Q$13,9,0)-LQ10)</f>
        <v>28997.175</v>
      </c>
      <c r="LR11" s="64" t="n">
        <f aca="false">IF(LQ11+LR14+(LR8+LR9)*HLOOKUP('MINERODUTO-UBU'!LR3,MINA!$E$1:$R$30,30)*HLOOKUP('MINERODUTO-UBU'!LR3,UBU!$D$1:$Q$13,9,0)-LR10&gt;35000,35000,LQ11+LR14+(LR8+LR9)*HLOOKUP('MINERODUTO-UBU'!LR3,MINA!$E$1:$R$30,30)*HLOOKUP('MINERODUTO-UBU'!LR3,UBU!$D$1:$Q$13,9,0)-LR10)</f>
        <v>29613.2005</v>
      </c>
      <c r="LS11" s="64" t="n">
        <f aca="false">IF(LR11+LS14+(LS8+LS9)*HLOOKUP('MINERODUTO-UBU'!LS3,MINA!$E$1:$R$30,30)*HLOOKUP('MINERODUTO-UBU'!LS3,UBU!$D$1:$Q$13,9,0)-LS10&gt;35000,35000,LR11+LS14+(LS8+LS9)*HLOOKUP('MINERODUTO-UBU'!LS3,MINA!$E$1:$R$30,30)*HLOOKUP('MINERODUTO-UBU'!LS3,UBU!$D$1:$Q$13,9,0)-LS10)</f>
        <v>28477.388</v>
      </c>
      <c r="LT11" s="64" t="n">
        <f aca="false">IF(LS11+LT14+(LT8+LT9)*HLOOKUP('MINERODUTO-UBU'!LT3,MINA!$E$1:$R$30,30)*HLOOKUP('MINERODUTO-UBU'!LT3,UBU!$D$1:$Q$13,9,0)-LT10&gt;35000,35000,LS11+LT14+(LT8+LT9)*HLOOKUP('MINERODUTO-UBU'!LT3,MINA!$E$1:$R$30,30)*HLOOKUP('MINERODUTO-UBU'!LT3,UBU!$D$1:$Q$13,9,0)-LT10)</f>
        <v>27341.5755</v>
      </c>
      <c r="LU11" s="64" t="n">
        <f aca="false">IF(LT11+LU14+(LU8+LU9)*HLOOKUP('MINERODUTO-UBU'!LU3,MINA!$E$1:$R$30,30)*HLOOKUP('MINERODUTO-UBU'!LU3,UBU!$D$1:$Q$13,9,0)-LU10&gt;35000,35000,LT11+LU14+(LU8+LU9)*HLOOKUP('MINERODUTO-UBU'!LU3,MINA!$E$1:$R$30,30)*HLOOKUP('MINERODUTO-UBU'!LU3,UBU!$D$1:$Q$13,9,0)-LU10)</f>
        <v>26205.763</v>
      </c>
      <c r="LV11" s="64" t="n">
        <f aca="false">IF(LU11+LV14+(LV8+LV9)*HLOOKUP('MINERODUTO-UBU'!LV3,MINA!$E$1:$R$30,30)*HLOOKUP('MINERODUTO-UBU'!LV3,UBU!$D$1:$Q$13,9,0)-LV10&gt;35000,35000,LU11+LV14+(LV8+LV9)*HLOOKUP('MINERODUTO-UBU'!LV3,MINA!$E$1:$R$30,30)*HLOOKUP('MINERODUTO-UBU'!LV3,UBU!$D$1:$Q$13,9,0)-LV10)</f>
        <v>25069.9505</v>
      </c>
      <c r="LW11" s="64" t="n">
        <f aca="false">IF(LV11+LW14+(LW8+LW9)*HLOOKUP('MINERODUTO-UBU'!LW3,MINA!$E$1:$R$30,30)*HLOOKUP('MINERODUTO-UBU'!LW3,UBU!$D$1:$Q$13,9,0)-LW10&gt;35000,35000,LV11+LW14+(LW8+LW9)*HLOOKUP('MINERODUTO-UBU'!LW3,MINA!$E$1:$R$30,30)*HLOOKUP('MINERODUTO-UBU'!LW3,UBU!$D$1:$Q$13,9,0)-LW10)</f>
        <v>23934.138</v>
      </c>
      <c r="LX11" s="64" t="n">
        <f aca="false">IF(LW11+LX14+(LX8+LX9)*HLOOKUP('MINERODUTO-UBU'!LX3,MINA!$E$1:$R$30,30)*HLOOKUP('MINERODUTO-UBU'!LX3,UBU!$D$1:$Q$13,9,0)-LX10&gt;35000,35000,LW11+LX14+(LX8+LX9)*HLOOKUP('MINERODUTO-UBU'!LX3,MINA!$E$1:$R$30,30)*HLOOKUP('MINERODUTO-UBU'!LX3,UBU!$D$1:$Q$13,9,0)-LX10)</f>
        <v>22798.3255</v>
      </c>
      <c r="LY11" s="64" t="n">
        <f aca="false">IF(LX11+LY14+(LY8+LY9)*HLOOKUP('MINERODUTO-UBU'!LY3,MINA!$E$1:$R$30,30)*HLOOKUP('MINERODUTO-UBU'!LY3,UBU!$D$1:$Q$13,9,0)-LY10&gt;35000,35000,LX11+LY14+(LY8+LY9)*HLOOKUP('MINERODUTO-UBU'!LY3,MINA!$E$1:$R$30,30)*HLOOKUP('MINERODUTO-UBU'!LY3,UBU!$D$1:$Q$13,9,0)-LY10)</f>
        <v>23414.351</v>
      </c>
      <c r="LZ11" s="64" t="n">
        <f aca="false">IF(LY11+LZ14+(LZ8+LZ9)*HLOOKUP('MINERODUTO-UBU'!LZ3,MINA!$E$1:$R$30,30)*HLOOKUP('MINERODUTO-UBU'!LZ3,UBU!$D$1:$Q$13,9,0)-LZ10&gt;35000,35000,LY11+LZ14+(LZ8+LZ9)*HLOOKUP('MINERODUTO-UBU'!LZ3,MINA!$E$1:$R$30,30)*HLOOKUP('MINERODUTO-UBU'!LZ3,UBU!$D$1:$Q$13,9,0)-LZ10)</f>
        <v>24030.3765</v>
      </c>
      <c r="MA11" s="64" t="n">
        <f aca="false">IF(LZ11+MA14+(MA8+MA9)*HLOOKUP('MINERODUTO-UBU'!MA3,MINA!$E$1:$R$30,30)*HLOOKUP('MINERODUTO-UBU'!MA3,UBU!$D$1:$Q$13,9,0)-MA10&gt;35000,35000,LZ11+MA14+(MA8+MA9)*HLOOKUP('MINERODUTO-UBU'!MA3,MINA!$E$1:$R$30,30)*HLOOKUP('MINERODUTO-UBU'!MA3,UBU!$D$1:$Q$13,9,0)-MA10)</f>
        <v>24646.402</v>
      </c>
    </row>
    <row r="12" customFormat="false" ht="15.75" hidden="false" customHeight="false" outlineLevel="0" collapsed="false">
      <c r="A12" s="48" t="s">
        <v>78</v>
      </c>
      <c r="B12" s="11" t="s">
        <v>68</v>
      </c>
      <c r="C12" s="64"/>
      <c r="D12" s="64" t="n">
        <f aca="false">IF(C11+D14+D8*HLOOKUP('MINERODUTO-UBU'!D3,MINA!$E$1:$R$30,30)*HLOOKUP('MINERODUTO-UBU'!D3,UBU!$D$1:$Q$13,9,0)-D10&gt;35000,C11+D14+D8*HLOOKUP('MINERODUTO-UBU'!D3,MINA!$E$1:$R$30,30)*HLOOKUP('MINERODUTO-UBU'!D3,UBU!$D$1:$Q$13,9,0)-D10-35000,0)</f>
        <v>0</v>
      </c>
      <c r="E12" s="64" t="n">
        <f aca="false">IF(D11+E14+E8*HLOOKUP('MINERODUTO-UBU'!E3,MINA!$E$1:$R$30,30)*HLOOKUP('MINERODUTO-UBU'!E3,UBU!$D$1:$Q$13,9,0)-E10&gt;35000,D11+E14+E8*HLOOKUP('MINERODUTO-UBU'!E3,MINA!$E$1:$R$30,30)*HLOOKUP('MINERODUTO-UBU'!E3,UBU!$D$1:$Q$13,9,0)-E10-35000,0)</f>
        <v>0</v>
      </c>
      <c r="F12" s="64" t="n">
        <f aca="false">IF(E11+F14+F8*HLOOKUP('MINERODUTO-UBU'!F3,MINA!$E$1:$R$30,30)*HLOOKUP('MINERODUTO-UBU'!F3,UBU!$D$1:$Q$13,9,0)-F10&gt;35000,E11+F14+F8*HLOOKUP('MINERODUTO-UBU'!F3,MINA!$E$1:$R$30,30)*HLOOKUP('MINERODUTO-UBU'!F3,UBU!$D$1:$Q$13,9,0)-F10-35000,0)</f>
        <v>0</v>
      </c>
      <c r="G12" s="64" t="n">
        <f aca="false">IF(F11+G14+G8*HLOOKUP('MINERODUTO-UBU'!G3,MINA!$E$1:$R$30,30)*HLOOKUP('MINERODUTO-UBU'!G3,UBU!$D$1:$Q$13,9,0)-G10&gt;35000,F11+G14+G8*HLOOKUP('MINERODUTO-UBU'!G3,MINA!$E$1:$R$30,30)*HLOOKUP('MINERODUTO-UBU'!G3,UBU!$D$1:$Q$13,9,0)-G10-35000,0)</f>
        <v>0</v>
      </c>
      <c r="H12" s="64" t="n">
        <f aca="false">IF(G11+H14+H8*HLOOKUP('MINERODUTO-UBU'!H3,MINA!$E$1:$R$30,30)*HLOOKUP('MINERODUTO-UBU'!H3,UBU!$D$1:$Q$13,9,0)-H10&gt;35000,G11+H14+H8*HLOOKUP('MINERODUTO-UBU'!H3,MINA!$E$1:$R$30,30)*HLOOKUP('MINERODUTO-UBU'!H3,UBU!$D$1:$Q$13,9,0)-H10-35000,0)</f>
        <v>0</v>
      </c>
      <c r="I12" s="64" t="n">
        <f aca="false">IF(H11+I14+I8*HLOOKUP('MINERODUTO-UBU'!I3,MINA!$E$1:$R$30,30)*HLOOKUP('MINERODUTO-UBU'!I3,UBU!$D$1:$Q$13,9,0)-I10&gt;35000,H11+I14+I8*HLOOKUP('MINERODUTO-UBU'!I3,MINA!$E$1:$R$30,30)*HLOOKUP('MINERODUTO-UBU'!I3,UBU!$D$1:$Q$13,9,0)-I10-35000,0)</f>
        <v>0</v>
      </c>
      <c r="J12" s="64" t="n">
        <f aca="false">IF(I11+J14+J8*HLOOKUP('MINERODUTO-UBU'!J3,MINA!$E$1:$R$30,30)*HLOOKUP('MINERODUTO-UBU'!J3,UBU!$D$1:$Q$13,9,0)-J10&gt;35000,I11+J14+J8*HLOOKUP('MINERODUTO-UBU'!J3,MINA!$E$1:$R$30,30)*HLOOKUP('MINERODUTO-UBU'!J3,UBU!$D$1:$Q$13,9,0)-J10-35000,0)</f>
        <v>0</v>
      </c>
      <c r="K12" s="64" t="n">
        <f aca="false">IF(J11+K14+K8*HLOOKUP('MINERODUTO-UBU'!K3,MINA!$E$1:$R$30,30)*HLOOKUP('MINERODUTO-UBU'!K3,UBU!$D$1:$Q$13,9,0)-K10&gt;35000,J11+K14+K8*HLOOKUP('MINERODUTO-UBU'!K3,MINA!$E$1:$R$30,30)*HLOOKUP('MINERODUTO-UBU'!K3,UBU!$D$1:$Q$13,9,0)-K10-35000,0)</f>
        <v>0</v>
      </c>
      <c r="L12" s="64" t="n">
        <f aca="false">IF(K11+L14+L8*HLOOKUP('MINERODUTO-UBU'!L3,MINA!$E$1:$R$30,30)*HLOOKUP('MINERODUTO-UBU'!L3,UBU!$D$1:$Q$13,9,0)-L10&gt;35000,K11+L14+L8*HLOOKUP('MINERODUTO-UBU'!L3,MINA!$E$1:$R$30,30)*HLOOKUP('MINERODUTO-UBU'!L3,UBU!$D$1:$Q$13,9,0)-L10-35000,0)</f>
        <v>0</v>
      </c>
      <c r="M12" s="64" t="n">
        <f aca="false">IF(L11+M14+M8*HLOOKUP('MINERODUTO-UBU'!M3,MINA!$E$1:$R$30,30)*HLOOKUP('MINERODUTO-UBU'!M3,UBU!$D$1:$Q$13,9,0)-M10&gt;35000,L11+M14+M8*HLOOKUP('MINERODUTO-UBU'!M3,MINA!$E$1:$R$30,30)*HLOOKUP('MINERODUTO-UBU'!M3,UBU!$D$1:$Q$13,9,0)-M10-35000,0)</f>
        <v>0</v>
      </c>
      <c r="N12" s="64" t="n">
        <f aca="false">IF(M11+N14+N8*HLOOKUP('MINERODUTO-UBU'!N3,MINA!$E$1:$R$30,30)*HLOOKUP('MINERODUTO-UBU'!N3,UBU!$D$1:$Q$13,9,0)-N10&gt;35000,M11+N14+N8*HLOOKUP('MINERODUTO-UBU'!N3,MINA!$E$1:$R$30,30)*HLOOKUP('MINERODUTO-UBU'!N3,UBU!$D$1:$Q$13,9,0)-N10-35000,0)</f>
        <v>0</v>
      </c>
      <c r="O12" s="64" t="n">
        <f aca="false">IF(N11+O14+O8*HLOOKUP('MINERODUTO-UBU'!O3,MINA!$E$1:$R$30,30)*HLOOKUP('MINERODUTO-UBU'!O3,UBU!$D$1:$Q$13,9,0)-O10&gt;35000,N11+O14+O8*HLOOKUP('MINERODUTO-UBU'!O3,MINA!$E$1:$R$30,30)*HLOOKUP('MINERODUTO-UBU'!O3,UBU!$D$1:$Q$13,9,0)-O10-35000,0)</f>
        <v>0</v>
      </c>
      <c r="P12" s="64" t="n">
        <f aca="false">IF(O11+P14+P8*HLOOKUP('MINERODUTO-UBU'!P3,MINA!$E$1:$R$30,30)*HLOOKUP('MINERODUTO-UBU'!P3,UBU!$D$1:$Q$13,9,0)-P10&gt;35000,O11+P14+P8*HLOOKUP('MINERODUTO-UBU'!P3,MINA!$E$1:$R$30,30)*HLOOKUP('MINERODUTO-UBU'!P3,UBU!$D$1:$Q$13,9,0)-P10-35000,0)</f>
        <v>0</v>
      </c>
      <c r="Q12" s="64" t="n">
        <f aca="false">IF(P11+Q14+Q8*HLOOKUP('MINERODUTO-UBU'!Q3,MINA!$E$1:$R$30,30)*HLOOKUP('MINERODUTO-UBU'!Q3,UBU!$D$1:$Q$13,9,0)-Q10&gt;35000,P11+Q14+Q8*HLOOKUP('MINERODUTO-UBU'!Q3,MINA!$E$1:$R$30,30)*HLOOKUP('MINERODUTO-UBU'!Q3,UBU!$D$1:$Q$13,9,0)-Q10-35000,0)</f>
        <v>0</v>
      </c>
      <c r="R12" s="64" t="n">
        <f aca="false">IF(Q11+R14+R8*HLOOKUP('MINERODUTO-UBU'!R3,MINA!$E$1:$R$30,30)*HLOOKUP('MINERODUTO-UBU'!R3,UBU!$D$1:$Q$13,9,0)-R10&gt;35000,Q11+R14+R8*HLOOKUP('MINERODUTO-UBU'!R3,MINA!$E$1:$R$30,30)*HLOOKUP('MINERODUTO-UBU'!R3,UBU!$D$1:$Q$13,9,0)-R10-35000,0)</f>
        <v>0</v>
      </c>
      <c r="S12" s="64" t="n">
        <f aca="false">IF(R11+S14+S8*HLOOKUP('MINERODUTO-UBU'!S3,MINA!$E$1:$R$30,30)*HLOOKUP('MINERODUTO-UBU'!S3,UBU!$D$1:$Q$13,9,0)-S10&gt;35000,R11+S14+S8*HLOOKUP('MINERODUTO-UBU'!S3,MINA!$E$1:$R$30,30)*HLOOKUP('MINERODUTO-UBU'!S3,UBU!$D$1:$Q$13,9,0)-S10-35000,0)</f>
        <v>0</v>
      </c>
      <c r="T12" s="64" t="n">
        <f aca="false">IF(S11+T14+T8*HLOOKUP('MINERODUTO-UBU'!T3,MINA!$E$1:$R$30,30)*HLOOKUP('MINERODUTO-UBU'!T3,UBU!$D$1:$Q$13,9,0)-T10&gt;35000,S11+T14+T8*HLOOKUP('MINERODUTO-UBU'!T3,MINA!$E$1:$R$30,30)*HLOOKUP('MINERODUTO-UBU'!T3,UBU!$D$1:$Q$13,9,0)-T10-35000,0)</f>
        <v>0</v>
      </c>
      <c r="U12" s="64" t="n">
        <f aca="false">IF(T11+U14+U8*HLOOKUP('MINERODUTO-UBU'!U3,MINA!$E$1:$R$30,30)*HLOOKUP('MINERODUTO-UBU'!U3,UBU!$D$1:$Q$13,9,0)-U10&gt;35000,T11+U14+U8*HLOOKUP('MINERODUTO-UBU'!U3,MINA!$E$1:$R$30,30)*HLOOKUP('MINERODUTO-UBU'!U3,UBU!$D$1:$Q$13,9,0)-U10-35000,0)</f>
        <v>0</v>
      </c>
      <c r="V12" s="64" t="n">
        <f aca="false">IF(U11+V14+V8*HLOOKUP('MINERODUTO-UBU'!V3,MINA!$E$1:$R$30,30)*HLOOKUP('MINERODUTO-UBU'!V3,UBU!$D$1:$Q$13,9,0)-V10&gt;35000,U11+V14+V8*HLOOKUP('MINERODUTO-UBU'!V3,MINA!$E$1:$R$30,30)*HLOOKUP('MINERODUTO-UBU'!V3,UBU!$D$1:$Q$13,9,0)-V10-35000,0)</f>
        <v>0</v>
      </c>
      <c r="W12" s="64" t="n">
        <f aca="false">IF(V11+W14+W8*HLOOKUP('MINERODUTO-UBU'!W3,MINA!$E$1:$R$30,30)*HLOOKUP('MINERODUTO-UBU'!W3,UBU!$D$1:$Q$13,9,0)-W10&gt;35000,V11+W14+W8*HLOOKUP('MINERODUTO-UBU'!W3,MINA!$E$1:$R$30,30)*HLOOKUP('MINERODUTO-UBU'!W3,UBU!$D$1:$Q$13,9,0)-W10-35000,0)</f>
        <v>0</v>
      </c>
      <c r="X12" s="64" t="n">
        <f aca="false">IF(W11+X14+X8*HLOOKUP('MINERODUTO-UBU'!X3,MINA!$E$1:$R$30,30)*HLOOKUP('MINERODUTO-UBU'!X3,UBU!$D$1:$Q$13,9,0)-X10&gt;35000,W11+X14+X8*HLOOKUP('MINERODUTO-UBU'!X3,MINA!$E$1:$R$30,30)*HLOOKUP('MINERODUTO-UBU'!X3,UBU!$D$1:$Q$13,9,0)-X10-35000,0)</f>
        <v>0</v>
      </c>
      <c r="Y12" s="64" t="n">
        <f aca="false">IF(X11+Y14+Y8*HLOOKUP('MINERODUTO-UBU'!Y3,MINA!$E$1:$R$30,30)*HLOOKUP('MINERODUTO-UBU'!Y3,UBU!$D$1:$Q$13,9,0)-Y10&gt;35000,X11+Y14+Y8*HLOOKUP('MINERODUTO-UBU'!Y3,MINA!$E$1:$R$30,30)*HLOOKUP('MINERODUTO-UBU'!Y3,UBU!$D$1:$Q$13,9,0)-Y10-35000,0)</f>
        <v>0</v>
      </c>
      <c r="Z12" s="64" t="n">
        <f aca="false">IF(Y11+Z14+Z8*HLOOKUP('MINERODUTO-UBU'!Z3,MINA!$E$1:$R$30,30)*HLOOKUP('MINERODUTO-UBU'!Z3,UBU!$D$1:$Q$13,9,0)-Z10&gt;35000,Y11+Z14+Z8*HLOOKUP('MINERODUTO-UBU'!Z3,MINA!$E$1:$R$30,30)*HLOOKUP('MINERODUTO-UBU'!Z3,UBU!$D$1:$Q$13,9,0)-Z10-35000,0)</f>
        <v>0</v>
      </c>
      <c r="AA12" s="64" t="n">
        <f aca="false">IF(Z11+AA14+AA8*HLOOKUP('MINERODUTO-UBU'!AA3,MINA!$E$1:$R$30,30)*HLOOKUP('MINERODUTO-UBU'!AA3,UBU!$D$1:$Q$13,9,0)-AA10&gt;35000,Z11+AA14+AA8*HLOOKUP('MINERODUTO-UBU'!AA3,MINA!$E$1:$R$30,30)*HLOOKUP('MINERODUTO-UBU'!AA3,UBU!$D$1:$Q$13,9,0)-AA10-35000,0)</f>
        <v>0</v>
      </c>
      <c r="AB12" s="64" t="n">
        <f aca="false">IF(AA11+AB14+AB8*HLOOKUP('MINERODUTO-UBU'!AB3,MINA!$E$1:$R$30,30)*HLOOKUP('MINERODUTO-UBU'!AB3,UBU!$D$1:$Q$13,9,0)-AB10&gt;35000,AA11+AB14+AB8*HLOOKUP('MINERODUTO-UBU'!AB3,MINA!$E$1:$R$30,30)*HLOOKUP('MINERODUTO-UBU'!AB3,UBU!$D$1:$Q$13,9,0)-AB10-35000,0)</f>
        <v>0</v>
      </c>
      <c r="AC12" s="64" t="n">
        <f aca="false">IF(AB11+AC14+AC8*HLOOKUP('MINERODUTO-UBU'!AC3,MINA!$E$1:$R$30,30)*HLOOKUP('MINERODUTO-UBU'!AC3,UBU!$D$1:$Q$13,9,0)-AC10&gt;35000,AB11+AC14+AC8*HLOOKUP('MINERODUTO-UBU'!AC3,MINA!$E$1:$R$30,30)*HLOOKUP('MINERODUTO-UBU'!AC3,UBU!$D$1:$Q$13,9,0)-AC10-35000,0)</f>
        <v>0</v>
      </c>
      <c r="AD12" s="64" t="n">
        <f aca="false">IF(AC11+AD14+AD8*HLOOKUP('MINERODUTO-UBU'!AD3,MINA!$E$1:$R$30,30)*HLOOKUP('MINERODUTO-UBU'!AD3,UBU!$D$1:$Q$13,9,0)-AD10&gt;35000,AC11+AD14+AD8*HLOOKUP('MINERODUTO-UBU'!AD3,MINA!$E$1:$R$30,30)*HLOOKUP('MINERODUTO-UBU'!AD3,UBU!$D$1:$Q$13,9,0)-AD10-35000,0)</f>
        <v>0</v>
      </c>
      <c r="AE12" s="64" t="n">
        <f aca="false">IF(AD11+AE14+AE8*HLOOKUP('MINERODUTO-UBU'!AE3,MINA!$E$1:$R$30,30)*HLOOKUP('MINERODUTO-UBU'!AE3,UBU!$D$1:$Q$13,9,0)-AE10&gt;35000,AD11+AE14+AE8*HLOOKUP('MINERODUTO-UBU'!AE3,MINA!$E$1:$R$30,30)*HLOOKUP('MINERODUTO-UBU'!AE3,UBU!$D$1:$Q$13,9,0)-AE10-35000,0)</f>
        <v>0</v>
      </c>
      <c r="AF12" s="64" t="n">
        <f aca="false">IF(AE11+AF14+AF8*HLOOKUP('MINERODUTO-UBU'!AF3,MINA!$E$1:$R$30,30)*HLOOKUP('MINERODUTO-UBU'!AF3,UBU!$D$1:$Q$13,9,0)-AF10&gt;35000,AE11+AF14+AF8*HLOOKUP('MINERODUTO-UBU'!AF3,MINA!$E$1:$R$30,30)*HLOOKUP('MINERODUTO-UBU'!AF3,UBU!$D$1:$Q$13,9,0)-AF10-35000,0)</f>
        <v>0</v>
      </c>
      <c r="AG12" s="64" t="n">
        <f aca="false">IF(AF11+AG14+AG8*HLOOKUP('MINERODUTO-UBU'!AG3,MINA!$E$1:$R$30,30)*HLOOKUP('MINERODUTO-UBU'!AG3,UBU!$D$1:$Q$13,9,0)-AG10&gt;35000,AF11+AG14+AG8*HLOOKUP('MINERODUTO-UBU'!AG3,MINA!$E$1:$R$30,30)*HLOOKUP('MINERODUTO-UBU'!AG3,UBU!$D$1:$Q$13,9,0)-AG10-35000,0)</f>
        <v>0</v>
      </c>
      <c r="AH12" s="64" t="n">
        <f aca="false">IF(AG11+AH14+AH8*HLOOKUP('MINERODUTO-UBU'!AH3,MINA!$E$1:$R$30,30)*HLOOKUP('MINERODUTO-UBU'!AH3,UBU!$D$1:$Q$13,9,0)-AH10&gt;35000,AG11+AH14+AH8*HLOOKUP('MINERODUTO-UBU'!AH3,MINA!$E$1:$R$30,30)*HLOOKUP('MINERODUTO-UBU'!AH3,UBU!$D$1:$Q$13,9,0)-AH10-35000,0)</f>
        <v>0</v>
      </c>
      <c r="AI12" s="64" t="n">
        <f aca="false">IF(AH11+AI14+AI8*HLOOKUP('MINERODUTO-UBU'!AI3,MINA!$E$1:$R$30,30)*HLOOKUP('MINERODUTO-UBU'!AI3,UBU!$D$1:$Q$13,9,0)-AI10&gt;35000,AH11+AI14+AI8*HLOOKUP('MINERODUTO-UBU'!AI3,MINA!$E$1:$R$30,30)*HLOOKUP('MINERODUTO-UBU'!AI3,UBU!$D$1:$Q$13,9,0)-AI10-35000,0)</f>
        <v>0</v>
      </c>
      <c r="AJ12" s="64" t="n">
        <f aca="false">IF(AI11+AJ14+AJ8*HLOOKUP('MINERODUTO-UBU'!AJ3,MINA!$E$1:$R$30,30)*HLOOKUP('MINERODUTO-UBU'!AJ3,UBU!$D$1:$Q$13,9,0)-AJ10&gt;35000,AI11+AJ14+AJ8*HLOOKUP('MINERODUTO-UBU'!AJ3,MINA!$E$1:$R$30,30)*HLOOKUP('MINERODUTO-UBU'!AJ3,UBU!$D$1:$Q$13,9,0)-AJ10-35000,0)</f>
        <v>0</v>
      </c>
      <c r="AK12" s="64" t="n">
        <f aca="false">IF(AJ11+AK14+AK8*HLOOKUP('MINERODUTO-UBU'!AK3,MINA!$E$1:$R$30,30)*HLOOKUP('MINERODUTO-UBU'!AK3,UBU!$D$1:$Q$13,9,0)-AK10&gt;35000,AJ11+AK14+AK8*HLOOKUP('MINERODUTO-UBU'!AK3,MINA!$E$1:$R$30,30)*HLOOKUP('MINERODUTO-UBU'!AK3,UBU!$D$1:$Q$13,9,0)-AK10-35000,0)</f>
        <v>0</v>
      </c>
      <c r="AL12" s="64" t="n">
        <f aca="false">IF(AK11+AL14+AL8*HLOOKUP('MINERODUTO-UBU'!AL3,MINA!$E$1:$R$30,30)*HLOOKUP('MINERODUTO-UBU'!AL3,UBU!$D$1:$Q$13,9,0)-AL10&gt;35000,AK11+AL14+AL8*HLOOKUP('MINERODUTO-UBU'!AL3,MINA!$E$1:$R$30,30)*HLOOKUP('MINERODUTO-UBU'!AL3,UBU!$D$1:$Q$13,9,0)-AL10-35000,0)</f>
        <v>0</v>
      </c>
      <c r="AM12" s="64" t="n">
        <f aca="false">IF(AL11+AM14+AM8*HLOOKUP('MINERODUTO-UBU'!AM3,MINA!$E$1:$R$30,30)*HLOOKUP('MINERODUTO-UBU'!AM3,UBU!$D$1:$Q$13,9,0)-AM10&gt;35000,AL11+AM14+AM8*HLOOKUP('MINERODUTO-UBU'!AM3,MINA!$E$1:$R$30,30)*HLOOKUP('MINERODUTO-UBU'!AM3,UBU!$D$1:$Q$13,9,0)-AM10-35000,0)</f>
        <v>0</v>
      </c>
      <c r="AN12" s="64" t="n">
        <f aca="false">IF(AM11+AN14+AN8*HLOOKUP('MINERODUTO-UBU'!AN3,MINA!$E$1:$R$30,30)*HLOOKUP('MINERODUTO-UBU'!AN3,UBU!$D$1:$Q$13,9,0)-AN10&gt;35000,AM11+AN14+AN8*HLOOKUP('MINERODUTO-UBU'!AN3,MINA!$E$1:$R$30,30)*HLOOKUP('MINERODUTO-UBU'!AN3,UBU!$D$1:$Q$13,9,0)-AN10-35000,0)</f>
        <v>0</v>
      </c>
      <c r="AO12" s="64" t="n">
        <f aca="false">IF(AN11+AO14+AO8*HLOOKUP('MINERODUTO-UBU'!AO3,MINA!$E$1:$R$30,30)*HLOOKUP('MINERODUTO-UBU'!AO3,UBU!$D$1:$Q$13,9,0)-AO10&gt;35000,AN11+AO14+AO8*HLOOKUP('MINERODUTO-UBU'!AO3,MINA!$E$1:$R$30,30)*HLOOKUP('MINERODUTO-UBU'!AO3,UBU!$D$1:$Q$13,9,0)-AO10-35000,0)</f>
        <v>0</v>
      </c>
      <c r="AP12" s="64" t="n">
        <f aca="false">IF(AO11+AP14+AP8*HLOOKUP('MINERODUTO-UBU'!AP3,MINA!$E$1:$R$30,30)*HLOOKUP('MINERODUTO-UBU'!AP3,UBU!$D$1:$Q$13,9,0)-AP10&gt;35000,AO11+AP14+AP8*HLOOKUP('MINERODUTO-UBU'!AP3,MINA!$E$1:$R$30,30)*HLOOKUP('MINERODUTO-UBU'!AP3,UBU!$D$1:$Q$13,9,0)-AP10-35000,0)</f>
        <v>0</v>
      </c>
      <c r="AQ12" s="64" t="n">
        <f aca="false">IF(AP11+AQ14+AQ8*HLOOKUP('MINERODUTO-UBU'!AQ3,MINA!$E$1:$R$30,30)*HLOOKUP('MINERODUTO-UBU'!AQ3,UBU!$D$1:$Q$13,9,0)-AQ10&gt;35000,AP11+AQ14+AQ8*HLOOKUP('MINERODUTO-UBU'!AQ3,MINA!$E$1:$R$30,30)*HLOOKUP('MINERODUTO-UBU'!AQ3,UBU!$D$1:$Q$13,9,0)-AQ10-35000,0)</f>
        <v>0</v>
      </c>
      <c r="AR12" s="64" t="n">
        <f aca="false">IF(AQ11+AR14+AR8*HLOOKUP('MINERODUTO-UBU'!AR3,MINA!$E$1:$R$30,30)*HLOOKUP('MINERODUTO-UBU'!AR3,UBU!$D$1:$Q$13,9,0)-AR10&gt;35000,AQ11+AR14+AR8*HLOOKUP('MINERODUTO-UBU'!AR3,MINA!$E$1:$R$30,30)*HLOOKUP('MINERODUTO-UBU'!AR3,UBU!$D$1:$Q$13,9,0)-AR10-35000,0)</f>
        <v>0</v>
      </c>
      <c r="AS12" s="64" t="n">
        <f aca="false">IF(AR11+AS14+AS8*HLOOKUP('MINERODUTO-UBU'!AS3,MINA!$E$1:$R$30,30)*HLOOKUP('MINERODUTO-UBU'!AS3,UBU!$D$1:$Q$13,9,0)-AS10&gt;35000,AR11+AS14+AS8*HLOOKUP('MINERODUTO-UBU'!AS3,MINA!$E$1:$R$30,30)*HLOOKUP('MINERODUTO-UBU'!AS3,UBU!$D$1:$Q$13,9,0)-AS10-35000,0)</f>
        <v>0</v>
      </c>
      <c r="AT12" s="64" t="n">
        <f aca="false">IF(AS11+AT14+AT8*HLOOKUP('MINERODUTO-UBU'!AT3,MINA!$E$1:$R$30,30)*HLOOKUP('MINERODUTO-UBU'!AT3,UBU!$D$1:$Q$13,9,0)-AT10&gt;35000,AS11+AT14+AT8*HLOOKUP('MINERODUTO-UBU'!AT3,MINA!$E$1:$R$30,30)*HLOOKUP('MINERODUTO-UBU'!AT3,UBU!$D$1:$Q$13,9,0)-AT10-35000,0)</f>
        <v>0</v>
      </c>
      <c r="AU12" s="64" t="n">
        <f aca="false">IF(AT11+AU14+AU8*HLOOKUP('MINERODUTO-UBU'!AU3,MINA!$E$1:$R$30,30)*HLOOKUP('MINERODUTO-UBU'!AU3,UBU!$D$1:$Q$13,9,0)-AU10&gt;35000,AT11+AU14+AU8*HLOOKUP('MINERODUTO-UBU'!AU3,MINA!$E$1:$R$30,30)*HLOOKUP('MINERODUTO-UBU'!AU3,UBU!$D$1:$Q$13,9,0)-AU10-35000,0)</f>
        <v>0</v>
      </c>
      <c r="AV12" s="64" t="n">
        <f aca="false">IF(AU11+AV14+AV8*HLOOKUP('MINERODUTO-UBU'!AV3,MINA!$E$1:$R$30,30)*HLOOKUP('MINERODUTO-UBU'!AV3,UBU!$D$1:$Q$13,9,0)-AV10&gt;35000,AU11+AV14+AV8*HLOOKUP('MINERODUTO-UBU'!AV3,MINA!$E$1:$R$30,30)*HLOOKUP('MINERODUTO-UBU'!AV3,UBU!$D$1:$Q$13,9,0)-AV10-35000,0)</f>
        <v>0</v>
      </c>
      <c r="AW12" s="64" t="n">
        <f aca="false">IF(AV11+AW14+AW8*HLOOKUP('MINERODUTO-UBU'!AW3,MINA!$E$1:$R$30,30)*HLOOKUP('MINERODUTO-UBU'!AW3,UBU!$D$1:$Q$13,9,0)-AW10&gt;35000,AV11+AW14+AW8*HLOOKUP('MINERODUTO-UBU'!AW3,MINA!$E$1:$R$30,30)*HLOOKUP('MINERODUTO-UBU'!AW3,UBU!$D$1:$Q$13,9,0)-AW10-35000,0)</f>
        <v>0</v>
      </c>
      <c r="AX12" s="64" t="n">
        <f aca="false">IF(AW11+AX14+AX8*HLOOKUP('MINERODUTO-UBU'!AX3,MINA!$E$1:$R$30,30)*HLOOKUP('MINERODUTO-UBU'!AX3,UBU!$D$1:$Q$13,9,0)-AX10&gt;35000,AW11+AX14+AX8*HLOOKUP('MINERODUTO-UBU'!AX3,MINA!$E$1:$R$30,30)*HLOOKUP('MINERODUTO-UBU'!AX3,UBU!$D$1:$Q$13,9,0)-AX10-35000,0)</f>
        <v>0</v>
      </c>
      <c r="AY12" s="64" t="n">
        <f aca="false">IF(AX11+AY14+AY8*HLOOKUP('MINERODUTO-UBU'!AY3,MINA!$E$1:$R$30,30)*HLOOKUP('MINERODUTO-UBU'!AY3,UBU!$D$1:$Q$13,9,0)-AY10&gt;35000,AX11+AY14+AY8*HLOOKUP('MINERODUTO-UBU'!AY3,MINA!$E$1:$R$30,30)*HLOOKUP('MINERODUTO-UBU'!AY3,UBU!$D$1:$Q$13,9,0)-AY10-35000,0)</f>
        <v>0</v>
      </c>
      <c r="AZ12" s="64" t="n">
        <f aca="false">IF(AY11+AZ14+AZ8*HLOOKUP('MINERODUTO-UBU'!AZ3,MINA!$E$1:$R$30,30)*HLOOKUP('MINERODUTO-UBU'!AZ3,UBU!$D$1:$Q$13,9,0)-AZ10&gt;35000,AY11+AZ14+AZ8*HLOOKUP('MINERODUTO-UBU'!AZ3,MINA!$E$1:$R$30,30)*HLOOKUP('MINERODUTO-UBU'!AZ3,UBU!$D$1:$Q$13,9,0)-AZ10-35000,0)</f>
        <v>0</v>
      </c>
      <c r="BA12" s="64" t="n">
        <f aca="false">IF(AZ11+BA14+BA8*HLOOKUP('MINERODUTO-UBU'!BA3,MINA!$E$1:$R$30,30)*HLOOKUP('MINERODUTO-UBU'!BA3,UBU!$D$1:$Q$13,9,0)-BA10&gt;35000,AZ11+BA14+BA8*HLOOKUP('MINERODUTO-UBU'!BA3,MINA!$E$1:$R$30,30)*HLOOKUP('MINERODUTO-UBU'!BA3,UBU!$D$1:$Q$13,9,0)-BA10-35000,0)</f>
        <v>0</v>
      </c>
      <c r="BB12" s="64" t="n">
        <f aca="false">IF(BA11+BB14+BB8*HLOOKUP('MINERODUTO-UBU'!BB3,MINA!$E$1:$R$30,30)*HLOOKUP('MINERODUTO-UBU'!BB3,UBU!$D$1:$Q$13,9,0)-BB10&gt;35000,BA11+BB14+BB8*HLOOKUP('MINERODUTO-UBU'!BB3,MINA!$E$1:$R$30,30)*HLOOKUP('MINERODUTO-UBU'!BB3,UBU!$D$1:$Q$13,9,0)-BB10-35000,0)</f>
        <v>0</v>
      </c>
      <c r="BC12" s="64" t="n">
        <f aca="false">IF(BB11+BC14+BC8*HLOOKUP('MINERODUTO-UBU'!BC3,MINA!$E$1:$R$30,30)*HLOOKUP('MINERODUTO-UBU'!BC3,UBU!$D$1:$Q$13,9,0)-BC10&gt;35000,BB11+BC14+BC8*HLOOKUP('MINERODUTO-UBU'!BC3,MINA!$E$1:$R$30,30)*HLOOKUP('MINERODUTO-UBU'!BC3,UBU!$D$1:$Q$13,9,0)-BC10-35000,0)</f>
        <v>0</v>
      </c>
      <c r="BD12" s="64" t="n">
        <f aca="false">IF(BC11+BD14+BD8*HLOOKUP('MINERODUTO-UBU'!BD3,MINA!$E$1:$R$30,30)*HLOOKUP('MINERODUTO-UBU'!BD3,UBU!$D$1:$Q$13,9,0)-BD10&gt;35000,BC11+BD14+BD8*HLOOKUP('MINERODUTO-UBU'!BD3,MINA!$E$1:$R$30,30)*HLOOKUP('MINERODUTO-UBU'!BD3,UBU!$D$1:$Q$13,9,0)-BD10-35000,0)</f>
        <v>0</v>
      </c>
      <c r="BE12" s="64" t="n">
        <f aca="false">IF(BD11+BE14+BE8*HLOOKUP('MINERODUTO-UBU'!BE3,MINA!$E$1:$R$30,30)*HLOOKUP('MINERODUTO-UBU'!BE3,UBU!$D$1:$Q$13,9,0)-BE10&gt;35000,BD11+BE14+BE8*HLOOKUP('MINERODUTO-UBU'!BE3,MINA!$E$1:$R$30,30)*HLOOKUP('MINERODUTO-UBU'!BE3,UBU!$D$1:$Q$13,9,0)-BE10-35000,0)</f>
        <v>0</v>
      </c>
      <c r="BF12" s="64" t="n">
        <f aca="false">IF(BE11+BF14+BF8*HLOOKUP('MINERODUTO-UBU'!BF3,MINA!$E$1:$R$30,30)*HLOOKUP('MINERODUTO-UBU'!BF3,UBU!$D$1:$Q$13,9,0)-BF10&gt;35000,BE11+BF14+BF8*HLOOKUP('MINERODUTO-UBU'!BF3,MINA!$E$1:$R$30,30)*HLOOKUP('MINERODUTO-UBU'!BF3,UBU!$D$1:$Q$13,9,0)-BF10-35000,0)</f>
        <v>0</v>
      </c>
      <c r="BG12" s="64" t="n">
        <f aca="false">IF(BF11+BG14+BG8*HLOOKUP('MINERODUTO-UBU'!BG3,MINA!$E$1:$R$30,30)*HLOOKUP('MINERODUTO-UBU'!BG3,UBU!$D$1:$Q$13,9,0)-BG10&gt;35000,BF11+BG14+BG8*HLOOKUP('MINERODUTO-UBU'!BG3,MINA!$E$1:$R$30,30)*HLOOKUP('MINERODUTO-UBU'!BG3,UBU!$D$1:$Q$13,9,0)-BG10-35000,0)</f>
        <v>0</v>
      </c>
      <c r="BH12" s="64" t="n">
        <f aca="false">IF(BG11+BH14+BH8*HLOOKUP('MINERODUTO-UBU'!BH3,MINA!$E$1:$R$30,30)*HLOOKUP('MINERODUTO-UBU'!BH3,UBU!$D$1:$Q$13,9,0)-BH10&gt;35000,BG11+BH14+BH8*HLOOKUP('MINERODUTO-UBU'!BH3,MINA!$E$1:$R$30,30)*HLOOKUP('MINERODUTO-UBU'!BH3,UBU!$D$1:$Q$13,9,0)-BH10-35000,0)</f>
        <v>0</v>
      </c>
      <c r="BI12" s="64" t="n">
        <f aca="false">IF(BH11+BI14+BI8*HLOOKUP('MINERODUTO-UBU'!BI3,MINA!$E$1:$R$30,30)*HLOOKUP('MINERODUTO-UBU'!BI3,UBU!$D$1:$Q$13,9,0)-BI10&gt;35000,BH11+BI14+BI8*HLOOKUP('MINERODUTO-UBU'!BI3,MINA!$E$1:$R$30,30)*HLOOKUP('MINERODUTO-UBU'!BI3,UBU!$D$1:$Q$13,9,0)-BI10-35000,0)</f>
        <v>0</v>
      </c>
      <c r="BJ12" s="64" t="n">
        <f aca="false">IF(BI11+BJ14+BJ8*HLOOKUP('MINERODUTO-UBU'!BJ3,MINA!$E$1:$R$30,30)*HLOOKUP('MINERODUTO-UBU'!BJ3,UBU!$D$1:$Q$13,9,0)-BJ10&gt;35000,BI11+BJ14+BJ8*HLOOKUP('MINERODUTO-UBU'!BJ3,MINA!$E$1:$R$30,30)*HLOOKUP('MINERODUTO-UBU'!BJ3,UBU!$D$1:$Q$13,9,0)-BJ10-35000,0)</f>
        <v>0</v>
      </c>
      <c r="BK12" s="64" t="n">
        <f aca="false">IF(BJ11+BK14+BK8*HLOOKUP('MINERODUTO-UBU'!BK3,MINA!$E$1:$R$30,30)*HLOOKUP('MINERODUTO-UBU'!BK3,UBU!$D$1:$Q$13,9,0)-BK10&gt;35000,BJ11+BK14+BK8*HLOOKUP('MINERODUTO-UBU'!BK3,MINA!$E$1:$R$30,30)*HLOOKUP('MINERODUTO-UBU'!BK3,UBU!$D$1:$Q$13,9,0)-BK10-35000,0)</f>
        <v>0</v>
      </c>
      <c r="BL12" s="64" t="n">
        <f aca="false">IF(BK11+BL14+BL8*HLOOKUP('MINERODUTO-UBU'!BL3,MINA!$E$1:$R$30,30)*HLOOKUP('MINERODUTO-UBU'!BL3,UBU!$D$1:$Q$13,9,0)-BL10&gt;35000,BK11+BL14+BL8*HLOOKUP('MINERODUTO-UBU'!BL3,MINA!$E$1:$R$30,30)*HLOOKUP('MINERODUTO-UBU'!BL3,UBU!$D$1:$Q$13,9,0)-BL10-35000,0)</f>
        <v>0</v>
      </c>
      <c r="BM12" s="64" t="n">
        <f aca="false">IF(BL11+BM14+BM8*HLOOKUP('MINERODUTO-UBU'!BM3,MINA!$E$1:$R$30,30)*HLOOKUP('MINERODUTO-UBU'!BM3,UBU!$D$1:$Q$13,9,0)-BM10&gt;35000,BL11+BM14+BM8*HLOOKUP('MINERODUTO-UBU'!BM3,MINA!$E$1:$R$30,30)*HLOOKUP('MINERODUTO-UBU'!BM3,UBU!$D$1:$Q$13,9,0)-BM10-35000,0)</f>
        <v>0</v>
      </c>
      <c r="BN12" s="64" t="n">
        <f aca="false">IF(BM11+BN14+BN8*HLOOKUP('MINERODUTO-UBU'!BN3,MINA!$E$1:$R$30,30)*HLOOKUP('MINERODUTO-UBU'!BN3,UBU!$D$1:$Q$13,9,0)-BN10&gt;35000,BM11+BN14+BN8*HLOOKUP('MINERODUTO-UBU'!BN3,MINA!$E$1:$R$30,30)*HLOOKUP('MINERODUTO-UBU'!BN3,UBU!$D$1:$Q$13,9,0)-BN10-35000,0)</f>
        <v>0</v>
      </c>
      <c r="BO12" s="64" t="n">
        <f aca="false">IF(BN11+BO14+BO8*HLOOKUP('MINERODUTO-UBU'!BO3,MINA!$E$1:$R$30,30)*HLOOKUP('MINERODUTO-UBU'!BO3,UBU!$D$1:$Q$13,9,0)-BO10&gt;35000,BN11+BO14+BO8*HLOOKUP('MINERODUTO-UBU'!BO3,MINA!$E$1:$R$30,30)*HLOOKUP('MINERODUTO-UBU'!BO3,UBU!$D$1:$Q$13,9,0)-BO10-35000,0)</f>
        <v>0</v>
      </c>
      <c r="BP12" s="64" t="n">
        <f aca="false">IF(BO11+BP14+BP8*HLOOKUP('MINERODUTO-UBU'!BP3,MINA!$E$1:$R$30,30)*HLOOKUP('MINERODUTO-UBU'!BP3,UBU!$D$1:$Q$13,9,0)-BP10&gt;35000,BO11+BP14+BP8*HLOOKUP('MINERODUTO-UBU'!BP3,MINA!$E$1:$R$30,30)*HLOOKUP('MINERODUTO-UBU'!BP3,UBU!$D$1:$Q$13,9,0)-BP10-35000,0)</f>
        <v>0</v>
      </c>
      <c r="BQ12" s="64" t="n">
        <f aca="false">IF(BP11+BQ14+BQ8*HLOOKUP('MINERODUTO-UBU'!BQ3,MINA!$E$1:$R$30,30)*HLOOKUP('MINERODUTO-UBU'!BQ3,UBU!$D$1:$Q$13,9,0)-BQ10&gt;35000,BP11+BQ14+BQ8*HLOOKUP('MINERODUTO-UBU'!BQ3,MINA!$E$1:$R$30,30)*HLOOKUP('MINERODUTO-UBU'!BQ3,UBU!$D$1:$Q$13,9,0)-BQ10-35000,0)</f>
        <v>0</v>
      </c>
      <c r="BR12" s="64" t="n">
        <f aca="false">IF(BQ11+BR14+BR8*HLOOKUP('MINERODUTO-UBU'!BR3,MINA!$E$1:$R$30,30)*HLOOKUP('MINERODUTO-UBU'!BR3,UBU!$D$1:$Q$13,9,0)-BR10&gt;35000,BQ11+BR14+BR8*HLOOKUP('MINERODUTO-UBU'!BR3,MINA!$E$1:$R$30,30)*HLOOKUP('MINERODUTO-UBU'!BR3,UBU!$D$1:$Q$13,9,0)-BR10-35000,0)</f>
        <v>0</v>
      </c>
      <c r="BS12" s="64" t="n">
        <f aca="false">IF(BR11+BS14+BS8*HLOOKUP('MINERODUTO-UBU'!BS3,MINA!$E$1:$R$30,30)*HLOOKUP('MINERODUTO-UBU'!BS3,UBU!$D$1:$Q$13,9,0)-BS10&gt;35000,BR11+BS14+BS8*HLOOKUP('MINERODUTO-UBU'!BS3,MINA!$E$1:$R$30,30)*HLOOKUP('MINERODUTO-UBU'!BS3,UBU!$D$1:$Q$13,9,0)-BS10-35000,0)</f>
        <v>0</v>
      </c>
      <c r="BT12" s="64" t="n">
        <f aca="false">IF(BS11+BT14+BT8*HLOOKUP('MINERODUTO-UBU'!BT3,MINA!$E$1:$R$30,30)*HLOOKUP('MINERODUTO-UBU'!BT3,UBU!$D$1:$Q$13,9,0)-BT10&gt;35000,BS11+BT14+BT8*HLOOKUP('MINERODUTO-UBU'!BT3,MINA!$E$1:$R$30,30)*HLOOKUP('MINERODUTO-UBU'!BT3,UBU!$D$1:$Q$13,9,0)-BT10-35000,0)</f>
        <v>0</v>
      </c>
      <c r="BU12" s="64" t="n">
        <f aca="false">IF(BT11+BU14+BU8*HLOOKUP('MINERODUTO-UBU'!BU3,MINA!$E$1:$R$30,30)*HLOOKUP('MINERODUTO-UBU'!BU3,UBU!$D$1:$Q$13,9,0)-BU10&gt;35000,BT11+BU14+BU8*HLOOKUP('MINERODUTO-UBU'!BU3,MINA!$E$1:$R$30,30)*HLOOKUP('MINERODUTO-UBU'!BU3,UBU!$D$1:$Q$13,9,0)-BU10-35000,0)</f>
        <v>0</v>
      </c>
      <c r="BV12" s="64" t="n">
        <f aca="false">IF(BU11+BV14+BV8*HLOOKUP('MINERODUTO-UBU'!BV3,MINA!$E$1:$R$30,30)*HLOOKUP('MINERODUTO-UBU'!BV3,UBU!$D$1:$Q$13,9,0)-BV10&gt;35000,BU11+BV14+BV8*HLOOKUP('MINERODUTO-UBU'!BV3,MINA!$E$1:$R$30,30)*HLOOKUP('MINERODUTO-UBU'!BV3,UBU!$D$1:$Q$13,9,0)-BV10-35000,0)</f>
        <v>0</v>
      </c>
      <c r="BW12" s="64" t="n">
        <f aca="false">IF(BV11+BW14+BW8*HLOOKUP('MINERODUTO-UBU'!BW3,MINA!$E$1:$R$30,30)*HLOOKUP('MINERODUTO-UBU'!BW3,UBU!$D$1:$Q$13,9,0)-BW10&gt;35000,BV11+BW14+BW8*HLOOKUP('MINERODUTO-UBU'!BW3,MINA!$E$1:$R$30,30)*HLOOKUP('MINERODUTO-UBU'!BW3,UBU!$D$1:$Q$13,9,0)-BW10-35000,0)</f>
        <v>0</v>
      </c>
      <c r="BX12" s="64" t="n">
        <f aca="false">IF(BW11+BX14+BX8*HLOOKUP('MINERODUTO-UBU'!BX3,MINA!$E$1:$R$30,30)*HLOOKUP('MINERODUTO-UBU'!BX3,UBU!$D$1:$Q$13,9,0)-BX10&gt;35000,BW11+BX14+BX8*HLOOKUP('MINERODUTO-UBU'!BX3,MINA!$E$1:$R$30,30)*HLOOKUP('MINERODUTO-UBU'!BX3,UBU!$D$1:$Q$13,9,0)-BX10-35000,0)</f>
        <v>0</v>
      </c>
      <c r="BY12" s="64" t="n">
        <f aca="false">IF(BX11+BY14+BY8*HLOOKUP('MINERODUTO-UBU'!BY3,MINA!$E$1:$R$30,30)*HLOOKUP('MINERODUTO-UBU'!BY3,UBU!$D$1:$Q$13,9,0)-BY10&gt;35000,BX11+BY14+BY8*HLOOKUP('MINERODUTO-UBU'!BY3,MINA!$E$1:$R$30,30)*HLOOKUP('MINERODUTO-UBU'!BY3,UBU!$D$1:$Q$13,9,0)-BY10-35000,0)</f>
        <v>0</v>
      </c>
      <c r="BZ12" s="64" t="n">
        <f aca="false">IF(BY11+BZ14+BZ8*HLOOKUP('MINERODUTO-UBU'!BZ3,MINA!$E$1:$R$30,30)*HLOOKUP('MINERODUTO-UBU'!BZ3,UBU!$D$1:$Q$13,9,0)-BZ10&gt;35000,BY11+BZ14+BZ8*HLOOKUP('MINERODUTO-UBU'!BZ3,MINA!$E$1:$R$30,30)*HLOOKUP('MINERODUTO-UBU'!BZ3,UBU!$D$1:$Q$13,9,0)-BZ10-35000,0)</f>
        <v>0</v>
      </c>
      <c r="CA12" s="64" t="n">
        <f aca="false">IF(BZ11+CA14+CA8*HLOOKUP('MINERODUTO-UBU'!CA3,MINA!$E$1:$R$30,30)*HLOOKUP('MINERODUTO-UBU'!CA3,UBU!$D$1:$Q$13,9,0)-CA10&gt;35000,BZ11+CA14+CA8*HLOOKUP('MINERODUTO-UBU'!CA3,MINA!$E$1:$R$30,30)*HLOOKUP('MINERODUTO-UBU'!CA3,UBU!$D$1:$Q$13,9,0)-CA10-35000,0)</f>
        <v>0</v>
      </c>
      <c r="CB12" s="64" t="n">
        <f aca="false">IF(CA11+CB14+CB8*HLOOKUP('MINERODUTO-UBU'!CB3,MINA!$E$1:$R$30,30)*HLOOKUP('MINERODUTO-UBU'!CB3,UBU!$D$1:$Q$13,9,0)-CB10&gt;35000,CA11+CB14+CB8*HLOOKUP('MINERODUTO-UBU'!CB3,MINA!$E$1:$R$30,30)*HLOOKUP('MINERODUTO-UBU'!CB3,UBU!$D$1:$Q$13,9,0)-CB10-35000,0)</f>
        <v>0</v>
      </c>
      <c r="CC12" s="64" t="n">
        <f aca="false">IF(CB11+CC14+CC8*HLOOKUP('MINERODUTO-UBU'!CC3,MINA!$E$1:$R$30,30)*HLOOKUP('MINERODUTO-UBU'!CC3,UBU!$D$1:$Q$13,9,0)-CC10&gt;35000,CB11+CC14+CC8*HLOOKUP('MINERODUTO-UBU'!CC3,MINA!$E$1:$R$30,30)*HLOOKUP('MINERODUTO-UBU'!CC3,UBU!$D$1:$Q$13,9,0)-CC10-35000,0)</f>
        <v>0</v>
      </c>
      <c r="CD12" s="64" t="n">
        <f aca="false">IF(CC11+CD14+CD8*HLOOKUP('MINERODUTO-UBU'!CD3,MINA!$E$1:$R$30,30)*HLOOKUP('MINERODUTO-UBU'!CD3,UBU!$D$1:$Q$13,9,0)-CD10&gt;35000,CC11+CD14+CD8*HLOOKUP('MINERODUTO-UBU'!CD3,MINA!$E$1:$R$30,30)*HLOOKUP('MINERODUTO-UBU'!CD3,UBU!$D$1:$Q$13,9,0)-CD10-35000,0)</f>
        <v>0</v>
      </c>
      <c r="CE12" s="64" t="n">
        <f aca="false">IF(CD11+CE14+CE8*HLOOKUP('MINERODUTO-UBU'!CE3,MINA!$E$1:$R$30,30)*HLOOKUP('MINERODUTO-UBU'!CE3,UBU!$D$1:$Q$13,9,0)-CE10&gt;35000,CD11+CE14+CE8*HLOOKUP('MINERODUTO-UBU'!CE3,MINA!$E$1:$R$30,30)*HLOOKUP('MINERODUTO-UBU'!CE3,UBU!$D$1:$Q$13,9,0)-CE10-35000,0)</f>
        <v>0</v>
      </c>
      <c r="CF12" s="64" t="n">
        <f aca="false">IF(CE11+CF14+CF8*HLOOKUP('MINERODUTO-UBU'!CF3,MINA!$E$1:$R$30,30)*HLOOKUP('MINERODUTO-UBU'!CF3,UBU!$D$1:$Q$13,9,0)-CF10&gt;35000,CE11+CF14+CF8*HLOOKUP('MINERODUTO-UBU'!CF3,MINA!$E$1:$R$30,30)*HLOOKUP('MINERODUTO-UBU'!CF3,UBU!$D$1:$Q$13,9,0)-CF10-35000,0)</f>
        <v>0</v>
      </c>
      <c r="CG12" s="64" t="n">
        <f aca="false">IF(CF11+CG14+CG8*HLOOKUP('MINERODUTO-UBU'!CG3,MINA!$E$1:$R$30,30)*HLOOKUP('MINERODUTO-UBU'!CG3,UBU!$D$1:$Q$13,9,0)-CG10&gt;35000,CF11+CG14+CG8*HLOOKUP('MINERODUTO-UBU'!CG3,MINA!$E$1:$R$30,30)*HLOOKUP('MINERODUTO-UBU'!CG3,UBU!$D$1:$Q$13,9,0)-CG10-35000,0)</f>
        <v>0</v>
      </c>
      <c r="CH12" s="64" t="n">
        <f aca="false">IF(CG11+CH14+CH8*HLOOKUP('MINERODUTO-UBU'!CH3,MINA!$E$1:$R$30,30)*HLOOKUP('MINERODUTO-UBU'!CH3,UBU!$D$1:$Q$13,9,0)-CH10&gt;35000,CG11+CH14+CH8*HLOOKUP('MINERODUTO-UBU'!CH3,MINA!$E$1:$R$30,30)*HLOOKUP('MINERODUTO-UBU'!CH3,UBU!$D$1:$Q$13,9,0)-CH10-35000,0)</f>
        <v>0</v>
      </c>
      <c r="CI12" s="64" t="n">
        <f aca="false">IF(CH11+CI14+CI8*HLOOKUP('MINERODUTO-UBU'!CI3,MINA!$E$1:$R$30,30)*HLOOKUP('MINERODUTO-UBU'!CI3,UBU!$D$1:$Q$13,9,0)-CI10&gt;35000,CH11+CI14+CI8*HLOOKUP('MINERODUTO-UBU'!CI3,MINA!$E$1:$R$30,30)*HLOOKUP('MINERODUTO-UBU'!CI3,UBU!$D$1:$Q$13,9,0)-CI10-35000,0)</f>
        <v>0</v>
      </c>
      <c r="CJ12" s="64" t="n">
        <f aca="false">IF(CI11+CJ14+CJ8*HLOOKUP('MINERODUTO-UBU'!CJ3,MINA!$E$1:$R$30,30)*HLOOKUP('MINERODUTO-UBU'!CJ3,UBU!$D$1:$Q$13,9,0)-CJ10&gt;35000,CI11+CJ14+CJ8*HLOOKUP('MINERODUTO-UBU'!CJ3,MINA!$E$1:$R$30,30)*HLOOKUP('MINERODUTO-UBU'!CJ3,UBU!$D$1:$Q$13,9,0)-CJ10-35000,0)</f>
        <v>0</v>
      </c>
      <c r="CK12" s="64" t="n">
        <f aca="false">IF(CJ11+CK14+CK8*HLOOKUP('MINERODUTO-UBU'!CK3,MINA!$E$1:$R$30,30)*HLOOKUP('MINERODUTO-UBU'!CK3,UBU!$D$1:$Q$13,9,0)-CK10&gt;35000,CJ11+CK14+CK8*HLOOKUP('MINERODUTO-UBU'!CK3,MINA!$E$1:$R$30,30)*HLOOKUP('MINERODUTO-UBU'!CK3,UBU!$D$1:$Q$13,9,0)-CK10-35000,0)</f>
        <v>0</v>
      </c>
      <c r="CL12" s="64" t="n">
        <f aca="false">IF(CK11+CL14+CL8*HLOOKUP('MINERODUTO-UBU'!CL3,MINA!$E$1:$R$30,30)*HLOOKUP('MINERODUTO-UBU'!CL3,UBU!$D$1:$Q$13,9,0)-CL10&gt;35000,CK11+CL14+CL8*HLOOKUP('MINERODUTO-UBU'!CL3,MINA!$E$1:$R$30,30)*HLOOKUP('MINERODUTO-UBU'!CL3,UBU!$D$1:$Q$13,9,0)-CL10-35000,0)</f>
        <v>0</v>
      </c>
      <c r="CM12" s="64" t="n">
        <f aca="false">IF(CL11+CM14+CM8*HLOOKUP('MINERODUTO-UBU'!CM3,MINA!$E$1:$R$30,30)*HLOOKUP('MINERODUTO-UBU'!CM3,UBU!$D$1:$Q$13,9,0)-CM10&gt;35000,CL11+CM14+CM8*HLOOKUP('MINERODUTO-UBU'!CM3,MINA!$E$1:$R$30,30)*HLOOKUP('MINERODUTO-UBU'!CM3,UBU!$D$1:$Q$13,9,0)-CM10-35000,0)</f>
        <v>0</v>
      </c>
      <c r="CN12" s="64" t="n">
        <f aca="false">IF(CM11+CN14+CN8*HLOOKUP('MINERODUTO-UBU'!CN3,MINA!$E$1:$R$30,30)*HLOOKUP('MINERODUTO-UBU'!CN3,UBU!$D$1:$Q$13,9,0)-CN10&gt;35000,CM11+CN14+CN8*HLOOKUP('MINERODUTO-UBU'!CN3,MINA!$E$1:$R$30,30)*HLOOKUP('MINERODUTO-UBU'!CN3,UBU!$D$1:$Q$13,9,0)-CN10-35000,0)</f>
        <v>0</v>
      </c>
      <c r="CO12" s="64" t="n">
        <f aca="false">IF(CN11+CO14+CO8*HLOOKUP('MINERODUTO-UBU'!CO3,MINA!$E$1:$R$30,30)*HLOOKUP('MINERODUTO-UBU'!CO3,UBU!$D$1:$Q$13,9,0)-CO10&gt;35000,CN11+CO14+CO8*HLOOKUP('MINERODUTO-UBU'!CO3,MINA!$E$1:$R$30,30)*HLOOKUP('MINERODUTO-UBU'!CO3,UBU!$D$1:$Q$13,9,0)-CO10-35000,0)</f>
        <v>0</v>
      </c>
      <c r="CP12" s="64" t="n">
        <f aca="false">IF(CO11+CP14+CP8*HLOOKUP('MINERODUTO-UBU'!CP3,MINA!$E$1:$R$30,30)*HLOOKUP('MINERODUTO-UBU'!CP3,UBU!$D$1:$Q$13,9,0)-CP10&gt;35000,CO11+CP14+CP8*HLOOKUP('MINERODUTO-UBU'!CP3,MINA!$E$1:$R$30,30)*HLOOKUP('MINERODUTO-UBU'!CP3,UBU!$D$1:$Q$13,9,0)-CP10-35000,0)</f>
        <v>0</v>
      </c>
      <c r="CQ12" s="64" t="n">
        <f aca="false">IF(CP11+CQ14+CQ8*HLOOKUP('MINERODUTO-UBU'!CQ3,MINA!$E$1:$R$30,30)*HLOOKUP('MINERODUTO-UBU'!CQ3,UBU!$D$1:$Q$13,9,0)-CQ10&gt;35000,CP11+CQ14+CQ8*HLOOKUP('MINERODUTO-UBU'!CQ3,MINA!$E$1:$R$30,30)*HLOOKUP('MINERODUTO-UBU'!CQ3,UBU!$D$1:$Q$13,9,0)-CQ10-35000,0)</f>
        <v>0</v>
      </c>
      <c r="CR12" s="64" t="n">
        <f aca="false">IF(CQ11+CR14+CR8*HLOOKUP('MINERODUTO-UBU'!CR3,MINA!$E$1:$R$30,30)*HLOOKUP('MINERODUTO-UBU'!CR3,UBU!$D$1:$Q$13,9,0)-CR10&gt;35000,CQ11+CR14+CR8*HLOOKUP('MINERODUTO-UBU'!CR3,MINA!$E$1:$R$30,30)*HLOOKUP('MINERODUTO-UBU'!CR3,UBU!$D$1:$Q$13,9,0)-CR10-35000,0)</f>
        <v>0</v>
      </c>
      <c r="CS12" s="64" t="n">
        <f aca="false">IF(CR11+CS14+CS8*HLOOKUP('MINERODUTO-UBU'!CS3,MINA!$E$1:$R$30,30)*HLOOKUP('MINERODUTO-UBU'!CS3,UBU!$D$1:$Q$13,9,0)-CS10&gt;35000,CR11+CS14+CS8*HLOOKUP('MINERODUTO-UBU'!CS3,MINA!$E$1:$R$30,30)*HLOOKUP('MINERODUTO-UBU'!CS3,UBU!$D$1:$Q$13,9,0)-CS10-35000,0)</f>
        <v>0</v>
      </c>
      <c r="CT12" s="64" t="n">
        <f aca="false">IF(CS11+CT14+CT8*HLOOKUP('MINERODUTO-UBU'!CT3,MINA!$E$1:$R$30,30)*HLOOKUP('MINERODUTO-UBU'!CT3,UBU!$D$1:$Q$13,9,0)-CT10&gt;35000,CS11+CT14+CT8*HLOOKUP('MINERODUTO-UBU'!CT3,MINA!$E$1:$R$30,30)*HLOOKUP('MINERODUTO-UBU'!CT3,UBU!$D$1:$Q$13,9,0)-CT10-35000,0)</f>
        <v>0</v>
      </c>
      <c r="CU12" s="64" t="n">
        <f aca="false">IF(CT11+CU14+CU8*HLOOKUP('MINERODUTO-UBU'!CU3,MINA!$E$1:$R$30,30)*HLOOKUP('MINERODUTO-UBU'!CU3,UBU!$D$1:$Q$13,9,0)-CU10&gt;35000,CT11+CU14+CU8*HLOOKUP('MINERODUTO-UBU'!CU3,MINA!$E$1:$R$30,30)*HLOOKUP('MINERODUTO-UBU'!CU3,UBU!$D$1:$Q$13,9,0)-CU10-35000,0)</f>
        <v>0</v>
      </c>
      <c r="CV12" s="64" t="n">
        <f aca="false">IF(CU11+CV14+CV8*HLOOKUP('MINERODUTO-UBU'!CV3,MINA!$E$1:$R$30,30)*HLOOKUP('MINERODUTO-UBU'!CV3,UBU!$D$1:$Q$13,9,0)-CV10&gt;35000,CU11+CV14+CV8*HLOOKUP('MINERODUTO-UBU'!CV3,MINA!$E$1:$R$30,30)*HLOOKUP('MINERODUTO-UBU'!CV3,UBU!$D$1:$Q$13,9,0)-CV10-35000,0)</f>
        <v>0</v>
      </c>
      <c r="CW12" s="64" t="n">
        <f aca="false">IF(CV11+CW14+CW8*HLOOKUP('MINERODUTO-UBU'!CW3,MINA!$E$1:$R$30,30)*HLOOKUP('MINERODUTO-UBU'!CW3,UBU!$D$1:$Q$13,9,0)-CW10&gt;35000,CV11+CW14+CW8*HLOOKUP('MINERODUTO-UBU'!CW3,MINA!$E$1:$R$30,30)*HLOOKUP('MINERODUTO-UBU'!CW3,UBU!$D$1:$Q$13,9,0)-CW10-35000,0)</f>
        <v>0</v>
      </c>
      <c r="CX12" s="64" t="n">
        <f aca="false">IF(CW11+CX14+CX8*HLOOKUP('MINERODUTO-UBU'!CX3,MINA!$E$1:$R$30,30)*HLOOKUP('MINERODUTO-UBU'!CX3,UBU!$D$1:$Q$13,9,0)-CX10&gt;35000,CW11+CX14+CX8*HLOOKUP('MINERODUTO-UBU'!CX3,MINA!$E$1:$R$30,30)*HLOOKUP('MINERODUTO-UBU'!CX3,UBU!$D$1:$Q$13,9,0)-CX10-35000,0)</f>
        <v>0</v>
      </c>
      <c r="CY12" s="64" t="n">
        <f aca="false">IF(CX11+CY14+CY8*HLOOKUP('MINERODUTO-UBU'!CY3,MINA!$E$1:$R$30,30)*HLOOKUP('MINERODUTO-UBU'!CY3,UBU!$D$1:$Q$13,9,0)-CY10&gt;35000,CX11+CY14+CY8*HLOOKUP('MINERODUTO-UBU'!CY3,MINA!$E$1:$R$30,30)*HLOOKUP('MINERODUTO-UBU'!CY3,UBU!$D$1:$Q$13,9,0)-CY10-35000,0)</f>
        <v>0</v>
      </c>
      <c r="CZ12" s="64" t="n">
        <f aca="false">IF(CY11+CZ14+CZ8*HLOOKUP('MINERODUTO-UBU'!CZ3,MINA!$E$1:$R$30,30)*HLOOKUP('MINERODUTO-UBU'!CZ3,UBU!$D$1:$Q$13,9,0)-CZ10&gt;35000,CY11+CZ14+CZ8*HLOOKUP('MINERODUTO-UBU'!CZ3,MINA!$E$1:$R$30,30)*HLOOKUP('MINERODUTO-UBU'!CZ3,UBU!$D$1:$Q$13,9,0)-CZ10-35000,0)</f>
        <v>0</v>
      </c>
      <c r="DA12" s="64" t="n">
        <f aca="false">IF(CZ11+DA14+DA8*HLOOKUP('MINERODUTO-UBU'!DA3,MINA!$E$1:$R$30,30)*HLOOKUP('MINERODUTO-UBU'!DA3,UBU!$D$1:$Q$13,9,0)-DA10&gt;35000,CZ11+DA14+DA8*HLOOKUP('MINERODUTO-UBU'!DA3,MINA!$E$1:$R$30,30)*HLOOKUP('MINERODUTO-UBU'!DA3,UBU!$D$1:$Q$13,9,0)-DA10-35000,0)</f>
        <v>0</v>
      </c>
      <c r="DB12" s="64" t="n">
        <f aca="false">IF(DA11+DB14+DB8*HLOOKUP('MINERODUTO-UBU'!DB3,MINA!$E$1:$R$30,30)*HLOOKUP('MINERODUTO-UBU'!DB3,UBU!$D$1:$Q$13,9,0)-DB10&gt;35000,DA11+DB14+DB8*HLOOKUP('MINERODUTO-UBU'!DB3,MINA!$E$1:$R$30,30)*HLOOKUP('MINERODUTO-UBU'!DB3,UBU!$D$1:$Q$13,9,0)-DB10-35000,0)</f>
        <v>0</v>
      </c>
      <c r="DC12" s="64" t="n">
        <f aca="false">IF(DB11+DC14+DC8*HLOOKUP('MINERODUTO-UBU'!DC3,MINA!$E$1:$R$30,30)*HLOOKUP('MINERODUTO-UBU'!DC3,UBU!$D$1:$Q$13,9,0)-DC10&gt;35000,DB11+DC14+DC8*HLOOKUP('MINERODUTO-UBU'!DC3,MINA!$E$1:$R$30,30)*HLOOKUP('MINERODUTO-UBU'!DC3,UBU!$D$1:$Q$13,9,0)-DC10-35000,0)</f>
        <v>0</v>
      </c>
      <c r="DD12" s="64" t="n">
        <f aca="false">IF(DC11+DD14+DD8*HLOOKUP('MINERODUTO-UBU'!DD3,MINA!$E$1:$R$30,30)*HLOOKUP('MINERODUTO-UBU'!DD3,UBU!$D$1:$Q$13,9,0)-DD10&gt;35000,DC11+DD14+DD8*HLOOKUP('MINERODUTO-UBU'!DD3,MINA!$E$1:$R$30,30)*HLOOKUP('MINERODUTO-UBU'!DD3,UBU!$D$1:$Q$13,9,0)-DD10-35000,0)</f>
        <v>0</v>
      </c>
      <c r="DE12" s="64" t="n">
        <f aca="false">IF(DD11+DE14+DE8*HLOOKUP('MINERODUTO-UBU'!DE3,MINA!$E$1:$R$30,30)*HLOOKUP('MINERODUTO-UBU'!DE3,UBU!$D$1:$Q$13,9,0)-DE10&gt;35000,DD11+DE14+DE8*HLOOKUP('MINERODUTO-UBU'!DE3,MINA!$E$1:$R$30,30)*HLOOKUP('MINERODUTO-UBU'!DE3,UBU!$D$1:$Q$13,9,0)-DE10-35000,0)</f>
        <v>0</v>
      </c>
      <c r="DF12" s="64" t="n">
        <f aca="false">IF(DE11+DF14+DF8*HLOOKUP('MINERODUTO-UBU'!DF3,MINA!$E$1:$R$30,30)*HLOOKUP('MINERODUTO-UBU'!DF3,UBU!$D$1:$Q$13,9,0)-DF10&gt;35000,DE11+DF14+DF8*HLOOKUP('MINERODUTO-UBU'!DF3,MINA!$E$1:$R$30,30)*HLOOKUP('MINERODUTO-UBU'!DF3,UBU!$D$1:$Q$13,9,0)-DF10-35000,0)</f>
        <v>0</v>
      </c>
      <c r="DG12" s="64" t="n">
        <f aca="false">IF(DF11+DG14+DG8*HLOOKUP('MINERODUTO-UBU'!DG3,MINA!$E$1:$R$30,30)*HLOOKUP('MINERODUTO-UBU'!DG3,UBU!$D$1:$Q$13,9,0)-DG10&gt;35000,DF11+DG14+DG8*HLOOKUP('MINERODUTO-UBU'!DG3,MINA!$E$1:$R$30,30)*HLOOKUP('MINERODUTO-UBU'!DG3,UBU!$D$1:$Q$13,9,0)-DG10-35000,0)</f>
        <v>0</v>
      </c>
      <c r="DH12" s="64" t="n">
        <f aca="false">IF(DG11+DH14+DH8*HLOOKUP('MINERODUTO-UBU'!DH3,MINA!$E$1:$R$30,30)*HLOOKUP('MINERODUTO-UBU'!DH3,UBU!$D$1:$Q$13,9,0)-DH10&gt;35000,DG11+DH14+DH8*HLOOKUP('MINERODUTO-UBU'!DH3,MINA!$E$1:$R$30,30)*HLOOKUP('MINERODUTO-UBU'!DH3,UBU!$D$1:$Q$13,9,0)-DH10-35000,0)</f>
        <v>0</v>
      </c>
      <c r="DI12" s="64" t="n">
        <f aca="false">IF(DH11+DI14+DI8*HLOOKUP('MINERODUTO-UBU'!DI3,MINA!$E$1:$R$30,30)*HLOOKUP('MINERODUTO-UBU'!DI3,UBU!$D$1:$Q$13,9,0)-DI10&gt;35000,DH11+DI14+DI8*HLOOKUP('MINERODUTO-UBU'!DI3,MINA!$E$1:$R$30,30)*HLOOKUP('MINERODUTO-UBU'!DI3,UBU!$D$1:$Q$13,9,0)-DI10-35000,0)</f>
        <v>0</v>
      </c>
      <c r="DJ12" s="64" t="n">
        <f aca="false">IF(DI11+DJ14+DJ8*HLOOKUP('MINERODUTO-UBU'!DJ3,MINA!$E$1:$R$30,30)*HLOOKUP('MINERODUTO-UBU'!DJ3,UBU!$D$1:$Q$13,9,0)-DJ10&gt;35000,DI11+DJ14+DJ8*HLOOKUP('MINERODUTO-UBU'!DJ3,MINA!$E$1:$R$30,30)*HLOOKUP('MINERODUTO-UBU'!DJ3,UBU!$D$1:$Q$13,9,0)-DJ10-35000,0)</f>
        <v>0</v>
      </c>
      <c r="DK12" s="64" t="n">
        <f aca="false">IF(DJ11+DK14+DK8*HLOOKUP('MINERODUTO-UBU'!DK3,MINA!$E$1:$R$30,30)*HLOOKUP('MINERODUTO-UBU'!DK3,UBU!$D$1:$Q$13,9,0)-DK10&gt;35000,DJ11+DK14+DK8*HLOOKUP('MINERODUTO-UBU'!DK3,MINA!$E$1:$R$30,30)*HLOOKUP('MINERODUTO-UBU'!DK3,UBU!$D$1:$Q$13,9,0)-DK10-35000,0)</f>
        <v>0</v>
      </c>
      <c r="DL12" s="64" t="n">
        <f aca="false">IF(DK11+DL14+DL8*HLOOKUP('MINERODUTO-UBU'!DL3,MINA!$E$1:$R$30,30)*HLOOKUP('MINERODUTO-UBU'!DL3,UBU!$D$1:$Q$13,9,0)-DL10&gt;35000,DK11+DL14+DL8*HLOOKUP('MINERODUTO-UBU'!DL3,MINA!$E$1:$R$30,30)*HLOOKUP('MINERODUTO-UBU'!DL3,UBU!$D$1:$Q$13,9,0)-DL10-35000,0)</f>
        <v>0</v>
      </c>
      <c r="DM12" s="64" t="n">
        <f aca="false">IF(DL11+DM14+DM8*HLOOKUP('MINERODUTO-UBU'!DM3,MINA!$E$1:$R$30,30)*HLOOKUP('MINERODUTO-UBU'!DM3,UBU!$D$1:$Q$13,9,0)-DM10&gt;35000,DL11+DM14+DM8*HLOOKUP('MINERODUTO-UBU'!DM3,MINA!$E$1:$R$30,30)*HLOOKUP('MINERODUTO-UBU'!DM3,UBU!$D$1:$Q$13,9,0)-DM10-35000,0)</f>
        <v>0</v>
      </c>
      <c r="DN12" s="64" t="n">
        <f aca="false">IF(DM11+DN14+DN8*HLOOKUP('MINERODUTO-UBU'!DN3,MINA!$E$1:$R$30,30)*HLOOKUP('MINERODUTO-UBU'!DN3,UBU!$D$1:$Q$13,9,0)-DN10&gt;35000,DM11+DN14+DN8*HLOOKUP('MINERODUTO-UBU'!DN3,MINA!$E$1:$R$30,30)*HLOOKUP('MINERODUTO-UBU'!DN3,UBU!$D$1:$Q$13,9,0)-DN10-35000,0)</f>
        <v>0</v>
      </c>
      <c r="DO12" s="64" t="n">
        <f aca="false">IF(DN11+DO14+DO8*HLOOKUP('MINERODUTO-UBU'!DO3,MINA!$E$1:$R$30,30)*HLOOKUP('MINERODUTO-UBU'!DO3,UBU!$D$1:$Q$13,9,0)-DO10&gt;35000,DN11+DO14+DO8*HLOOKUP('MINERODUTO-UBU'!DO3,MINA!$E$1:$R$30,30)*HLOOKUP('MINERODUTO-UBU'!DO3,UBU!$D$1:$Q$13,9,0)-DO10-35000,0)</f>
        <v>0</v>
      </c>
      <c r="DP12" s="64" t="n">
        <f aca="false">IF(DO11+DP14+DP8*HLOOKUP('MINERODUTO-UBU'!DP3,MINA!$E$1:$R$30,30)*HLOOKUP('MINERODUTO-UBU'!DP3,UBU!$D$1:$Q$13,9,0)-DP10&gt;35000,DO11+DP14+DP8*HLOOKUP('MINERODUTO-UBU'!DP3,MINA!$E$1:$R$30,30)*HLOOKUP('MINERODUTO-UBU'!DP3,UBU!$D$1:$Q$13,9,0)-DP10-35000,0)</f>
        <v>0</v>
      </c>
      <c r="DQ12" s="64" t="n">
        <f aca="false">IF(DP11+DQ14+DQ8*HLOOKUP('MINERODUTO-UBU'!DQ3,MINA!$E$1:$R$30,30)*HLOOKUP('MINERODUTO-UBU'!DQ3,UBU!$D$1:$Q$13,9,0)-DQ10&gt;35000,DP11+DQ14+DQ8*HLOOKUP('MINERODUTO-UBU'!DQ3,MINA!$E$1:$R$30,30)*HLOOKUP('MINERODUTO-UBU'!DQ3,UBU!$D$1:$Q$13,9,0)-DQ10-35000,0)</f>
        <v>0</v>
      </c>
      <c r="DR12" s="64" t="n">
        <f aca="false">IF(DQ11+DR14+DR8*HLOOKUP('MINERODUTO-UBU'!DR3,MINA!$E$1:$R$30,30)*HLOOKUP('MINERODUTO-UBU'!DR3,UBU!$D$1:$Q$13,9,0)-DR10&gt;35000,DQ11+DR14+DR8*HLOOKUP('MINERODUTO-UBU'!DR3,MINA!$E$1:$R$30,30)*HLOOKUP('MINERODUTO-UBU'!DR3,UBU!$D$1:$Q$13,9,0)-DR10-35000,0)</f>
        <v>0</v>
      </c>
      <c r="DS12" s="64" t="n">
        <f aca="false">IF(DR11+DS14+DS8*HLOOKUP('MINERODUTO-UBU'!DS3,MINA!$E$1:$R$30,30)*HLOOKUP('MINERODUTO-UBU'!DS3,UBU!$D$1:$Q$13,9,0)-DS10&gt;35000,DR11+DS14+DS8*HLOOKUP('MINERODUTO-UBU'!DS3,MINA!$E$1:$R$30,30)*HLOOKUP('MINERODUTO-UBU'!DS3,UBU!$D$1:$Q$13,9,0)-DS10-35000,0)</f>
        <v>0</v>
      </c>
      <c r="DT12" s="64" t="n">
        <f aca="false">IF(DS11+DT14+DT8*HLOOKUP('MINERODUTO-UBU'!DT3,MINA!$E$1:$R$30,30)*HLOOKUP('MINERODUTO-UBU'!DT3,UBU!$D$1:$Q$13,9,0)-DT10&gt;35000,DS11+DT14+DT8*HLOOKUP('MINERODUTO-UBU'!DT3,MINA!$E$1:$R$30,30)*HLOOKUP('MINERODUTO-UBU'!DT3,UBU!$D$1:$Q$13,9,0)-DT10-35000,0)</f>
        <v>0</v>
      </c>
      <c r="DU12" s="64" t="n">
        <f aca="false">IF(DT11+DU14+DU8*HLOOKUP('MINERODUTO-UBU'!DU3,MINA!$E$1:$R$30,30)*HLOOKUP('MINERODUTO-UBU'!DU3,UBU!$D$1:$Q$13,9,0)-DU10&gt;35000,DT11+DU14+DU8*HLOOKUP('MINERODUTO-UBU'!DU3,MINA!$E$1:$R$30,30)*HLOOKUP('MINERODUTO-UBU'!DU3,UBU!$D$1:$Q$13,9,0)-DU10-35000,0)</f>
        <v>0</v>
      </c>
      <c r="DV12" s="64" t="n">
        <f aca="false">IF(DU11+DV14+DV8*HLOOKUP('MINERODUTO-UBU'!DV3,MINA!$E$1:$R$30,30)*HLOOKUP('MINERODUTO-UBU'!DV3,UBU!$D$1:$Q$13,9,0)-DV10&gt;35000,DU11+DV14+DV8*HLOOKUP('MINERODUTO-UBU'!DV3,MINA!$E$1:$R$30,30)*HLOOKUP('MINERODUTO-UBU'!DV3,UBU!$D$1:$Q$13,9,0)-DV10-35000,0)</f>
        <v>0</v>
      </c>
      <c r="DW12" s="64" t="n">
        <f aca="false">IF(DV11+DW14+DW8*HLOOKUP('MINERODUTO-UBU'!DW3,MINA!$E$1:$R$30,30)*HLOOKUP('MINERODUTO-UBU'!DW3,UBU!$D$1:$Q$13,9,0)-DW10&gt;35000,DV11+DW14+DW8*HLOOKUP('MINERODUTO-UBU'!DW3,MINA!$E$1:$R$30,30)*HLOOKUP('MINERODUTO-UBU'!DW3,UBU!$D$1:$Q$13,9,0)-DW10-35000,0)</f>
        <v>0</v>
      </c>
      <c r="DX12" s="64" t="n">
        <f aca="false">IF(DW11+DX14+DX8*HLOOKUP('MINERODUTO-UBU'!DX3,MINA!$E$1:$R$30,30)*HLOOKUP('MINERODUTO-UBU'!DX3,UBU!$D$1:$Q$13,9,0)-DX10&gt;35000,DW11+DX14+DX8*HLOOKUP('MINERODUTO-UBU'!DX3,MINA!$E$1:$R$30,30)*HLOOKUP('MINERODUTO-UBU'!DX3,UBU!$D$1:$Q$13,9,0)-DX10-35000,0)</f>
        <v>0</v>
      </c>
      <c r="DY12" s="64" t="n">
        <f aca="false">IF(DX11+DY14+DY8*HLOOKUP('MINERODUTO-UBU'!DY3,MINA!$E$1:$R$30,30)*HLOOKUP('MINERODUTO-UBU'!DY3,UBU!$D$1:$Q$13,9,0)-DY10&gt;35000,DX11+DY14+DY8*HLOOKUP('MINERODUTO-UBU'!DY3,MINA!$E$1:$R$30,30)*HLOOKUP('MINERODUTO-UBU'!DY3,UBU!$D$1:$Q$13,9,0)-DY10-35000,0)</f>
        <v>0</v>
      </c>
      <c r="DZ12" s="64" t="n">
        <f aca="false">IF(DY11+DZ14+DZ8*HLOOKUP('MINERODUTO-UBU'!DZ3,MINA!$E$1:$R$30,30)*HLOOKUP('MINERODUTO-UBU'!DZ3,UBU!$D$1:$Q$13,9,0)-DZ10&gt;35000,DY11+DZ14+DZ8*HLOOKUP('MINERODUTO-UBU'!DZ3,MINA!$E$1:$R$30,30)*HLOOKUP('MINERODUTO-UBU'!DZ3,UBU!$D$1:$Q$13,9,0)-DZ10-35000,0)</f>
        <v>0</v>
      </c>
      <c r="EA12" s="64" t="n">
        <f aca="false">IF(DZ11+EA14+EA8*HLOOKUP('MINERODUTO-UBU'!EA3,MINA!$E$1:$R$30,30)*HLOOKUP('MINERODUTO-UBU'!EA3,UBU!$D$1:$Q$13,9,0)-EA10&gt;35000,DZ11+EA14+EA8*HLOOKUP('MINERODUTO-UBU'!EA3,MINA!$E$1:$R$30,30)*HLOOKUP('MINERODUTO-UBU'!EA3,UBU!$D$1:$Q$13,9,0)-EA10-35000,0)</f>
        <v>0</v>
      </c>
      <c r="EB12" s="64" t="n">
        <f aca="false">IF(EA11+EB14+EB8*HLOOKUP('MINERODUTO-UBU'!EB3,MINA!$E$1:$R$30,30)*HLOOKUP('MINERODUTO-UBU'!EB3,UBU!$D$1:$Q$13,9,0)-EB10&gt;35000,EA11+EB14+EB8*HLOOKUP('MINERODUTO-UBU'!EB3,MINA!$E$1:$R$30,30)*HLOOKUP('MINERODUTO-UBU'!EB3,UBU!$D$1:$Q$13,9,0)-EB10-35000,0)</f>
        <v>0</v>
      </c>
      <c r="EC12" s="64" t="n">
        <f aca="false">IF(EB11+EC14+EC8*HLOOKUP('MINERODUTO-UBU'!EC3,MINA!$E$1:$R$30,30)*HLOOKUP('MINERODUTO-UBU'!EC3,UBU!$D$1:$Q$13,9,0)-EC10&gt;35000,EB11+EC14+EC8*HLOOKUP('MINERODUTO-UBU'!EC3,MINA!$E$1:$R$30,30)*HLOOKUP('MINERODUTO-UBU'!EC3,UBU!$D$1:$Q$13,9,0)-EC10-35000,0)</f>
        <v>0</v>
      </c>
      <c r="ED12" s="64" t="n">
        <f aca="false">IF(EC11+ED14+ED8*HLOOKUP('MINERODUTO-UBU'!ED3,MINA!$E$1:$R$30,30)*HLOOKUP('MINERODUTO-UBU'!ED3,UBU!$D$1:$Q$13,9,0)-ED10&gt;35000,EC11+ED14+ED8*HLOOKUP('MINERODUTO-UBU'!ED3,MINA!$E$1:$R$30,30)*HLOOKUP('MINERODUTO-UBU'!ED3,UBU!$D$1:$Q$13,9,0)-ED10-35000,0)</f>
        <v>0</v>
      </c>
      <c r="EE12" s="64" t="n">
        <f aca="false">IF(ED11+EE14+EE8*HLOOKUP('MINERODUTO-UBU'!EE3,MINA!$E$1:$R$30,30)*HLOOKUP('MINERODUTO-UBU'!EE3,UBU!$D$1:$Q$13,9,0)-EE10&gt;35000,ED11+EE14+EE8*HLOOKUP('MINERODUTO-UBU'!EE3,MINA!$E$1:$R$30,30)*HLOOKUP('MINERODUTO-UBU'!EE3,UBU!$D$1:$Q$13,9,0)-EE10-35000,0)</f>
        <v>0</v>
      </c>
      <c r="EF12" s="64" t="n">
        <f aca="false">IF(EE11+EF14+EF8*HLOOKUP('MINERODUTO-UBU'!EF3,MINA!$E$1:$R$30,30)*HLOOKUP('MINERODUTO-UBU'!EF3,UBU!$D$1:$Q$13,9,0)-EF10&gt;35000,EE11+EF14+EF8*HLOOKUP('MINERODUTO-UBU'!EF3,MINA!$E$1:$R$30,30)*HLOOKUP('MINERODUTO-UBU'!EF3,UBU!$D$1:$Q$13,9,0)-EF10-35000,0)</f>
        <v>0</v>
      </c>
      <c r="EG12" s="64" t="n">
        <f aca="false">IF(EF11+EG14+EG8*HLOOKUP('MINERODUTO-UBU'!EG3,MINA!$E$1:$R$30,30)*HLOOKUP('MINERODUTO-UBU'!EG3,UBU!$D$1:$Q$13,9,0)-EG10&gt;35000,EF11+EG14+EG8*HLOOKUP('MINERODUTO-UBU'!EG3,MINA!$E$1:$R$30,30)*HLOOKUP('MINERODUTO-UBU'!EG3,UBU!$D$1:$Q$13,9,0)-EG10-35000,0)</f>
        <v>0</v>
      </c>
      <c r="EH12" s="64" t="n">
        <f aca="false">IF(EG11+EH14+EH8*HLOOKUP('MINERODUTO-UBU'!EH3,MINA!$E$1:$R$30,30)*HLOOKUP('MINERODUTO-UBU'!EH3,UBU!$D$1:$Q$13,9,0)-EH10&gt;35000,EG11+EH14+EH8*HLOOKUP('MINERODUTO-UBU'!EH3,MINA!$E$1:$R$30,30)*HLOOKUP('MINERODUTO-UBU'!EH3,UBU!$D$1:$Q$13,9,0)-EH10-35000,0)</f>
        <v>0</v>
      </c>
      <c r="EI12" s="64" t="n">
        <f aca="false">IF(EH11+EI14+EI8*HLOOKUP('MINERODUTO-UBU'!EI3,MINA!$E$1:$R$30,30)*HLOOKUP('MINERODUTO-UBU'!EI3,UBU!$D$1:$Q$13,9,0)-EI10&gt;35000,EH11+EI14+EI8*HLOOKUP('MINERODUTO-UBU'!EI3,MINA!$E$1:$R$30,30)*HLOOKUP('MINERODUTO-UBU'!EI3,UBU!$D$1:$Q$13,9,0)-EI10-35000,0)</f>
        <v>0</v>
      </c>
      <c r="EJ12" s="64" t="n">
        <f aca="false">IF(EI11+EJ14+EJ8*HLOOKUP('MINERODUTO-UBU'!EJ3,MINA!$E$1:$R$30,30)*HLOOKUP('MINERODUTO-UBU'!EJ3,UBU!$D$1:$Q$13,9,0)-EJ10&gt;35000,EI11+EJ14+EJ8*HLOOKUP('MINERODUTO-UBU'!EJ3,MINA!$E$1:$R$30,30)*HLOOKUP('MINERODUTO-UBU'!EJ3,UBU!$D$1:$Q$13,9,0)-EJ10-35000,0)</f>
        <v>0</v>
      </c>
      <c r="EK12" s="64" t="n">
        <f aca="false">IF(EJ11+EK14+EK8*HLOOKUP('MINERODUTO-UBU'!EK3,MINA!$E$1:$R$30,30)*HLOOKUP('MINERODUTO-UBU'!EK3,UBU!$D$1:$Q$13,9,0)-EK10&gt;35000,EJ11+EK14+EK8*HLOOKUP('MINERODUTO-UBU'!EK3,MINA!$E$1:$R$30,30)*HLOOKUP('MINERODUTO-UBU'!EK3,UBU!$D$1:$Q$13,9,0)-EK10-35000,0)</f>
        <v>0</v>
      </c>
      <c r="EL12" s="64" t="n">
        <f aca="false">IF(EK11+EL14+EL8*HLOOKUP('MINERODUTO-UBU'!EL3,MINA!$E$1:$R$30,30)*HLOOKUP('MINERODUTO-UBU'!EL3,UBU!$D$1:$Q$13,9,0)-EL10&gt;35000,EK11+EL14+EL8*HLOOKUP('MINERODUTO-UBU'!EL3,MINA!$E$1:$R$30,30)*HLOOKUP('MINERODUTO-UBU'!EL3,UBU!$D$1:$Q$13,9,0)-EL10-35000,0)</f>
        <v>0</v>
      </c>
      <c r="EM12" s="64" t="n">
        <f aca="false">IF(EL11+EM14+EM8*HLOOKUP('MINERODUTO-UBU'!EM3,MINA!$E$1:$R$30,30)*HLOOKUP('MINERODUTO-UBU'!EM3,UBU!$D$1:$Q$13,9,0)-EM10&gt;35000,EL11+EM14+EM8*HLOOKUP('MINERODUTO-UBU'!EM3,MINA!$E$1:$R$30,30)*HLOOKUP('MINERODUTO-UBU'!EM3,UBU!$D$1:$Q$13,9,0)-EM10-35000,0)</f>
        <v>0</v>
      </c>
      <c r="EN12" s="64" t="n">
        <f aca="false">IF(EM11+EN14+EN8*HLOOKUP('MINERODUTO-UBU'!EN3,MINA!$E$1:$R$30,30)*HLOOKUP('MINERODUTO-UBU'!EN3,UBU!$D$1:$Q$13,9,0)-EN10&gt;35000,EM11+EN14+EN8*HLOOKUP('MINERODUTO-UBU'!EN3,MINA!$E$1:$R$30,30)*HLOOKUP('MINERODUTO-UBU'!EN3,UBU!$D$1:$Q$13,9,0)-EN10-35000,0)</f>
        <v>0</v>
      </c>
      <c r="EO12" s="64" t="n">
        <f aca="false">IF(EN11+EO14+EO8*HLOOKUP('MINERODUTO-UBU'!EO3,MINA!$E$1:$R$30,30)*HLOOKUP('MINERODUTO-UBU'!EO3,UBU!$D$1:$Q$13,9,0)-EO10&gt;35000,EN11+EO14+EO8*HLOOKUP('MINERODUTO-UBU'!EO3,MINA!$E$1:$R$30,30)*HLOOKUP('MINERODUTO-UBU'!EO3,UBU!$D$1:$Q$13,9,0)-EO10-35000,0)</f>
        <v>0</v>
      </c>
      <c r="EP12" s="64" t="n">
        <f aca="false">IF(EO11+EP14+EP8*HLOOKUP('MINERODUTO-UBU'!EP3,MINA!$E$1:$R$30,30)*HLOOKUP('MINERODUTO-UBU'!EP3,UBU!$D$1:$Q$13,9,0)-EP10&gt;35000,EO11+EP14+EP8*HLOOKUP('MINERODUTO-UBU'!EP3,MINA!$E$1:$R$30,30)*HLOOKUP('MINERODUTO-UBU'!EP3,UBU!$D$1:$Q$13,9,0)-EP10-35000,0)</f>
        <v>0</v>
      </c>
      <c r="EQ12" s="64" t="n">
        <f aca="false">IF(EP11+EQ14+EQ8*HLOOKUP('MINERODUTO-UBU'!EQ3,MINA!$E$1:$R$30,30)*HLOOKUP('MINERODUTO-UBU'!EQ3,UBU!$D$1:$Q$13,9,0)-EQ10&gt;35000,EP11+EQ14+EQ8*HLOOKUP('MINERODUTO-UBU'!EQ3,MINA!$E$1:$R$30,30)*HLOOKUP('MINERODUTO-UBU'!EQ3,UBU!$D$1:$Q$13,9,0)-EQ10-35000,0)</f>
        <v>0</v>
      </c>
      <c r="ER12" s="64" t="n">
        <f aca="false">IF(EQ11+ER14+ER8*HLOOKUP('MINERODUTO-UBU'!ER3,MINA!$E$1:$R$30,30)*HLOOKUP('MINERODUTO-UBU'!ER3,UBU!$D$1:$Q$13,9,0)-ER10&gt;35000,EQ11+ER14+ER8*HLOOKUP('MINERODUTO-UBU'!ER3,MINA!$E$1:$R$30,30)*HLOOKUP('MINERODUTO-UBU'!ER3,UBU!$D$1:$Q$13,9,0)-ER10-35000,0)</f>
        <v>0</v>
      </c>
      <c r="ES12" s="64" t="n">
        <f aca="false">IF(ER11+ES14+ES8*HLOOKUP('MINERODUTO-UBU'!ES3,MINA!$E$1:$R$30,30)*HLOOKUP('MINERODUTO-UBU'!ES3,UBU!$D$1:$Q$13,9,0)-ES10&gt;35000,ER11+ES14+ES8*HLOOKUP('MINERODUTO-UBU'!ES3,MINA!$E$1:$R$30,30)*HLOOKUP('MINERODUTO-UBU'!ES3,UBU!$D$1:$Q$13,9,0)-ES10-35000,0)</f>
        <v>0</v>
      </c>
      <c r="ET12" s="64" t="n">
        <f aca="false">IF(ES11+ET14+ET8*HLOOKUP('MINERODUTO-UBU'!ET3,MINA!$E$1:$R$30,30)*HLOOKUP('MINERODUTO-UBU'!ET3,UBU!$D$1:$Q$13,9,0)-ET10&gt;35000,ES11+ET14+ET8*HLOOKUP('MINERODUTO-UBU'!ET3,MINA!$E$1:$R$30,30)*HLOOKUP('MINERODUTO-UBU'!ET3,UBU!$D$1:$Q$13,9,0)-ET10-35000,0)</f>
        <v>0</v>
      </c>
      <c r="EU12" s="64" t="n">
        <f aca="false">IF(ET11+EU14+EU8*HLOOKUP('MINERODUTO-UBU'!EU3,MINA!$E$1:$R$30,30)*HLOOKUP('MINERODUTO-UBU'!EU3,UBU!$D$1:$Q$13,9,0)-EU10&gt;35000,ET11+EU14+EU8*HLOOKUP('MINERODUTO-UBU'!EU3,MINA!$E$1:$R$30,30)*HLOOKUP('MINERODUTO-UBU'!EU3,UBU!$D$1:$Q$13,9,0)-EU10-35000,0)</f>
        <v>0</v>
      </c>
      <c r="EV12" s="64" t="n">
        <f aca="false">IF(EU11+EV14+EV8*HLOOKUP('MINERODUTO-UBU'!EV3,MINA!$E$1:$R$30,30)*HLOOKUP('MINERODUTO-UBU'!EV3,UBU!$D$1:$Q$13,9,0)-EV10&gt;35000,EU11+EV14+EV8*HLOOKUP('MINERODUTO-UBU'!EV3,MINA!$E$1:$R$30,30)*HLOOKUP('MINERODUTO-UBU'!EV3,UBU!$D$1:$Q$13,9,0)-EV10-35000,0)</f>
        <v>0</v>
      </c>
      <c r="EW12" s="64" t="n">
        <f aca="false">IF(EV11+EW14+EW8*HLOOKUP('MINERODUTO-UBU'!EW3,MINA!$E$1:$R$30,30)*HLOOKUP('MINERODUTO-UBU'!EW3,UBU!$D$1:$Q$13,9,0)-EW10&gt;35000,EV11+EW14+EW8*HLOOKUP('MINERODUTO-UBU'!EW3,MINA!$E$1:$R$30,30)*HLOOKUP('MINERODUTO-UBU'!EW3,UBU!$D$1:$Q$13,9,0)-EW10-35000,0)</f>
        <v>0</v>
      </c>
      <c r="EX12" s="64" t="n">
        <f aca="false">IF(EW11+EX14+EX8*HLOOKUP('MINERODUTO-UBU'!EX3,MINA!$E$1:$R$30,30)*HLOOKUP('MINERODUTO-UBU'!EX3,UBU!$D$1:$Q$13,9,0)-EX10&gt;35000,EW11+EX14+EX8*HLOOKUP('MINERODUTO-UBU'!EX3,MINA!$E$1:$R$30,30)*HLOOKUP('MINERODUTO-UBU'!EX3,UBU!$D$1:$Q$13,9,0)-EX10-35000,0)</f>
        <v>0</v>
      </c>
      <c r="EY12" s="64" t="n">
        <f aca="false">IF(EX11+EY14+EY8*HLOOKUP('MINERODUTO-UBU'!EY3,MINA!$E$1:$R$30,30)*HLOOKUP('MINERODUTO-UBU'!EY3,UBU!$D$1:$Q$13,9,0)-EY10&gt;35000,EX11+EY14+EY8*HLOOKUP('MINERODUTO-UBU'!EY3,MINA!$E$1:$R$30,30)*HLOOKUP('MINERODUTO-UBU'!EY3,UBU!$D$1:$Q$13,9,0)-EY10-35000,0)</f>
        <v>0</v>
      </c>
      <c r="EZ12" s="64" t="n">
        <f aca="false">IF(EY11+EZ14+EZ8*HLOOKUP('MINERODUTO-UBU'!EZ3,MINA!$E$1:$R$30,30)*HLOOKUP('MINERODUTO-UBU'!EZ3,UBU!$D$1:$Q$13,9,0)-EZ10&gt;35000,EY11+EZ14+EZ8*HLOOKUP('MINERODUTO-UBU'!EZ3,MINA!$E$1:$R$30,30)*HLOOKUP('MINERODUTO-UBU'!EZ3,UBU!$D$1:$Q$13,9,0)-EZ10-35000,0)</f>
        <v>0</v>
      </c>
      <c r="FA12" s="64" t="n">
        <f aca="false">IF(EZ11+FA14+FA8*HLOOKUP('MINERODUTO-UBU'!FA3,MINA!$E$1:$R$30,30)*HLOOKUP('MINERODUTO-UBU'!FA3,UBU!$D$1:$Q$13,9,0)-FA10&gt;35000,EZ11+FA14+FA8*HLOOKUP('MINERODUTO-UBU'!FA3,MINA!$E$1:$R$30,30)*HLOOKUP('MINERODUTO-UBU'!FA3,UBU!$D$1:$Q$13,9,0)-FA10-35000,0)</f>
        <v>0</v>
      </c>
      <c r="FB12" s="64" t="n">
        <f aca="false">IF(FA11+FB14+FB8*HLOOKUP('MINERODUTO-UBU'!FB3,MINA!$E$1:$R$30,30)*HLOOKUP('MINERODUTO-UBU'!FB3,UBU!$D$1:$Q$13,9,0)-FB10&gt;35000,FA11+FB14+FB8*HLOOKUP('MINERODUTO-UBU'!FB3,MINA!$E$1:$R$30,30)*HLOOKUP('MINERODUTO-UBU'!FB3,UBU!$D$1:$Q$13,9,0)-FB10-35000,0)</f>
        <v>0</v>
      </c>
      <c r="FC12" s="64" t="n">
        <f aca="false">IF(FB11+FC14+FC8*HLOOKUP('MINERODUTO-UBU'!FC3,MINA!$E$1:$R$30,30)*HLOOKUP('MINERODUTO-UBU'!FC3,UBU!$D$1:$Q$13,9,0)-FC10&gt;35000,FB11+FC14+FC8*HLOOKUP('MINERODUTO-UBU'!FC3,MINA!$E$1:$R$30,30)*HLOOKUP('MINERODUTO-UBU'!FC3,UBU!$D$1:$Q$13,9,0)-FC10-35000,0)</f>
        <v>0</v>
      </c>
      <c r="FD12" s="64" t="n">
        <f aca="false">IF(FC11+FD14+FD8*HLOOKUP('MINERODUTO-UBU'!FD3,MINA!$E$1:$R$30,30)*HLOOKUP('MINERODUTO-UBU'!FD3,UBU!$D$1:$Q$13,9,0)-FD10&gt;35000,FC11+FD14+FD8*HLOOKUP('MINERODUTO-UBU'!FD3,MINA!$E$1:$R$30,30)*HLOOKUP('MINERODUTO-UBU'!FD3,UBU!$D$1:$Q$13,9,0)-FD10-35000,0)</f>
        <v>0</v>
      </c>
      <c r="FE12" s="64" t="n">
        <f aca="false">IF(FD11+FE14+FE8*HLOOKUP('MINERODUTO-UBU'!FE3,MINA!$E$1:$R$30,30)*HLOOKUP('MINERODUTO-UBU'!FE3,UBU!$D$1:$Q$13,9,0)-FE10&gt;35000,FD11+FE14+FE8*HLOOKUP('MINERODUTO-UBU'!FE3,MINA!$E$1:$R$30,30)*HLOOKUP('MINERODUTO-UBU'!FE3,UBU!$D$1:$Q$13,9,0)-FE10-35000,0)</f>
        <v>0</v>
      </c>
      <c r="FF12" s="64" t="n">
        <f aca="false">IF(FE11+FF14+FF8*HLOOKUP('MINERODUTO-UBU'!FF3,MINA!$E$1:$R$30,30)*HLOOKUP('MINERODUTO-UBU'!FF3,UBU!$D$1:$Q$13,9,0)-FF10&gt;35000,FE11+FF14+FF8*HLOOKUP('MINERODUTO-UBU'!FF3,MINA!$E$1:$R$30,30)*HLOOKUP('MINERODUTO-UBU'!FF3,UBU!$D$1:$Q$13,9,0)-FF10-35000,0)</f>
        <v>0</v>
      </c>
      <c r="FG12" s="64" t="n">
        <f aca="false">IF(FF11+FG14+FG8*HLOOKUP('MINERODUTO-UBU'!FG3,MINA!$E$1:$R$30,30)*HLOOKUP('MINERODUTO-UBU'!FG3,UBU!$D$1:$Q$13,9,0)-FG10&gt;35000,FF11+FG14+FG8*HLOOKUP('MINERODUTO-UBU'!FG3,MINA!$E$1:$R$30,30)*HLOOKUP('MINERODUTO-UBU'!FG3,UBU!$D$1:$Q$13,9,0)-FG10-35000,0)</f>
        <v>0</v>
      </c>
      <c r="FH12" s="64" t="n">
        <f aca="false">IF(FG11+FH14+FH8*HLOOKUP('MINERODUTO-UBU'!FH3,MINA!$E$1:$R$30,30)*HLOOKUP('MINERODUTO-UBU'!FH3,UBU!$D$1:$Q$13,9,0)-FH10&gt;35000,FG11+FH14+FH8*HLOOKUP('MINERODUTO-UBU'!FH3,MINA!$E$1:$R$30,30)*HLOOKUP('MINERODUTO-UBU'!FH3,UBU!$D$1:$Q$13,9,0)-FH10-35000,0)</f>
        <v>0</v>
      </c>
      <c r="FI12" s="64" t="n">
        <f aca="false">IF(FH11+FI14+FI8*HLOOKUP('MINERODUTO-UBU'!FI3,MINA!$E$1:$R$30,30)*HLOOKUP('MINERODUTO-UBU'!FI3,UBU!$D$1:$Q$13,9,0)-FI10&gt;35000,FH11+FI14+FI8*HLOOKUP('MINERODUTO-UBU'!FI3,MINA!$E$1:$R$30,30)*HLOOKUP('MINERODUTO-UBU'!FI3,UBU!$D$1:$Q$13,9,0)-FI10-35000,0)</f>
        <v>0</v>
      </c>
      <c r="FJ12" s="64" t="n">
        <f aca="false">IF(FI11+FJ14+FJ8*HLOOKUP('MINERODUTO-UBU'!FJ3,MINA!$E$1:$R$30,30)*HLOOKUP('MINERODUTO-UBU'!FJ3,UBU!$D$1:$Q$13,9,0)-FJ10&gt;35000,FI11+FJ14+FJ8*HLOOKUP('MINERODUTO-UBU'!FJ3,MINA!$E$1:$R$30,30)*HLOOKUP('MINERODUTO-UBU'!FJ3,UBU!$D$1:$Q$13,9,0)-FJ10-35000,0)</f>
        <v>0</v>
      </c>
      <c r="FK12" s="64" t="n">
        <f aca="false">IF(FJ11+FK14+FK8*HLOOKUP('MINERODUTO-UBU'!FK3,MINA!$E$1:$R$30,30)*HLOOKUP('MINERODUTO-UBU'!FK3,UBU!$D$1:$Q$13,9,0)-FK10&gt;35000,FJ11+FK14+FK8*HLOOKUP('MINERODUTO-UBU'!FK3,MINA!$E$1:$R$30,30)*HLOOKUP('MINERODUTO-UBU'!FK3,UBU!$D$1:$Q$13,9,0)-FK10-35000,0)</f>
        <v>0</v>
      </c>
      <c r="FL12" s="64" t="n">
        <f aca="false">IF(FK11+FL14+FL8*HLOOKUP('MINERODUTO-UBU'!FL3,MINA!$E$1:$R$30,30)*HLOOKUP('MINERODUTO-UBU'!FL3,UBU!$D$1:$Q$13,9,0)-FL10&gt;35000,FK11+FL14+FL8*HLOOKUP('MINERODUTO-UBU'!FL3,MINA!$E$1:$R$30,30)*HLOOKUP('MINERODUTO-UBU'!FL3,UBU!$D$1:$Q$13,9,0)-FL10-35000,0)</f>
        <v>0</v>
      </c>
      <c r="FM12" s="64" t="n">
        <f aca="false">IF(FL11+FM14+FM8*HLOOKUP('MINERODUTO-UBU'!FM3,MINA!$E$1:$R$30,30)*HLOOKUP('MINERODUTO-UBU'!FM3,UBU!$D$1:$Q$13,9,0)-FM10&gt;35000,FL11+FM14+FM8*HLOOKUP('MINERODUTO-UBU'!FM3,MINA!$E$1:$R$30,30)*HLOOKUP('MINERODUTO-UBU'!FM3,UBU!$D$1:$Q$13,9,0)-FM10-35000,0)</f>
        <v>0</v>
      </c>
      <c r="FN12" s="64" t="n">
        <f aca="false">IF(FM11+FN14+FN8*HLOOKUP('MINERODUTO-UBU'!FN3,MINA!$E$1:$R$30,30)*HLOOKUP('MINERODUTO-UBU'!FN3,UBU!$D$1:$Q$13,9,0)-FN10&gt;35000,FM11+FN14+FN8*HLOOKUP('MINERODUTO-UBU'!FN3,MINA!$E$1:$R$30,30)*HLOOKUP('MINERODUTO-UBU'!FN3,UBU!$D$1:$Q$13,9,0)-FN10-35000,0)</f>
        <v>0</v>
      </c>
      <c r="FO12" s="64" t="n">
        <f aca="false">IF(FN11+FO14+FO8*HLOOKUP('MINERODUTO-UBU'!FO3,MINA!$E$1:$R$30,30)*HLOOKUP('MINERODUTO-UBU'!FO3,UBU!$D$1:$Q$13,9,0)-FO10&gt;35000,FN11+FO14+FO8*HLOOKUP('MINERODUTO-UBU'!FO3,MINA!$E$1:$R$30,30)*HLOOKUP('MINERODUTO-UBU'!FO3,UBU!$D$1:$Q$13,9,0)-FO10-35000,0)</f>
        <v>0</v>
      </c>
      <c r="FP12" s="64" t="n">
        <f aca="false">IF(FO11+FP14+FP8*HLOOKUP('MINERODUTO-UBU'!FP3,MINA!$E$1:$R$30,30)*HLOOKUP('MINERODUTO-UBU'!FP3,UBU!$D$1:$Q$13,9,0)-FP10&gt;35000,FO11+FP14+FP8*HLOOKUP('MINERODUTO-UBU'!FP3,MINA!$E$1:$R$30,30)*HLOOKUP('MINERODUTO-UBU'!FP3,UBU!$D$1:$Q$13,9,0)-FP10-35000,0)</f>
        <v>0</v>
      </c>
      <c r="FQ12" s="64" t="n">
        <f aca="false">IF(FP11+FQ14+FQ8*HLOOKUP('MINERODUTO-UBU'!FQ3,MINA!$E$1:$R$30,30)*HLOOKUP('MINERODUTO-UBU'!FQ3,UBU!$D$1:$Q$13,9,0)-FQ10&gt;35000,FP11+FQ14+FQ8*HLOOKUP('MINERODUTO-UBU'!FQ3,MINA!$E$1:$R$30,30)*HLOOKUP('MINERODUTO-UBU'!FQ3,UBU!$D$1:$Q$13,9,0)-FQ10-35000,0)</f>
        <v>0</v>
      </c>
      <c r="FR12" s="64" t="n">
        <f aca="false">IF(FQ11+FR14+FR8*HLOOKUP('MINERODUTO-UBU'!FR3,MINA!$E$1:$R$30,30)*HLOOKUP('MINERODUTO-UBU'!FR3,UBU!$D$1:$Q$13,9,0)-FR10&gt;35000,FQ11+FR14+FR8*HLOOKUP('MINERODUTO-UBU'!FR3,MINA!$E$1:$R$30,30)*HLOOKUP('MINERODUTO-UBU'!FR3,UBU!$D$1:$Q$13,9,0)-FR10-35000,0)</f>
        <v>0</v>
      </c>
      <c r="FS12" s="64" t="n">
        <f aca="false">IF(FR11+FS14+FS8*HLOOKUP('MINERODUTO-UBU'!FS3,MINA!$E$1:$R$30,30)*HLOOKUP('MINERODUTO-UBU'!FS3,UBU!$D$1:$Q$13,9,0)-FS10&gt;35000,FR11+FS14+FS8*HLOOKUP('MINERODUTO-UBU'!FS3,MINA!$E$1:$R$30,30)*HLOOKUP('MINERODUTO-UBU'!FS3,UBU!$D$1:$Q$13,9,0)-FS10-35000,0)</f>
        <v>0</v>
      </c>
      <c r="FT12" s="64" t="n">
        <f aca="false">IF(FS11+FT14+FT8*HLOOKUP('MINERODUTO-UBU'!FT3,MINA!$E$1:$R$30,30)*HLOOKUP('MINERODUTO-UBU'!FT3,UBU!$D$1:$Q$13,9,0)-FT10&gt;35000,FS11+FT14+FT8*HLOOKUP('MINERODUTO-UBU'!FT3,MINA!$E$1:$R$30,30)*HLOOKUP('MINERODUTO-UBU'!FT3,UBU!$D$1:$Q$13,9,0)-FT10-35000,0)</f>
        <v>0</v>
      </c>
      <c r="FU12" s="64" t="n">
        <f aca="false">IF(FT11+FU14+FU8*HLOOKUP('MINERODUTO-UBU'!FU3,MINA!$E$1:$R$30,30)*HLOOKUP('MINERODUTO-UBU'!FU3,UBU!$D$1:$Q$13,9,0)-FU10&gt;35000,FT11+FU14+FU8*HLOOKUP('MINERODUTO-UBU'!FU3,MINA!$E$1:$R$30,30)*HLOOKUP('MINERODUTO-UBU'!FU3,UBU!$D$1:$Q$13,9,0)-FU10-35000,0)</f>
        <v>0</v>
      </c>
      <c r="FV12" s="64" t="n">
        <f aca="false">IF(FU11+FV14+FV8*HLOOKUP('MINERODUTO-UBU'!FV3,MINA!$E$1:$R$30,30)*HLOOKUP('MINERODUTO-UBU'!FV3,UBU!$D$1:$Q$13,9,0)-FV10&gt;35000,FU11+FV14+FV8*HLOOKUP('MINERODUTO-UBU'!FV3,MINA!$E$1:$R$30,30)*HLOOKUP('MINERODUTO-UBU'!FV3,UBU!$D$1:$Q$13,9,0)-FV10-35000,0)</f>
        <v>0</v>
      </c>
      <c r="FW12" s="64" t="n">
        <f aca="false">IF(FV11+FW14+FW8*HLOOKUP('MINERODUTO-UBU'!FW3,MINA!$E$1:$R$30,30)*HLOOKUP('MINERODUTO-UBU'!FW3,UBU!$D$1:$Q$13,9,0)-FW10&gt;35000,FV11+FW14+FW8*HLOOKUP('MINERODUTO-UBU'!FW3,MINA!$E$1:$R$30,30)*HLOOKUP('MINERODUTO-UBU'!FW3,UBU!$D$1:$Q$13,9,0)-FW10-35000,0)</f>
        <v>0</v>
      </c>
      <c r="FX12" s="64" t="n">
        <f aca="false">IF(FW11+FX14+FX8*HLOOKUP('MINERODUTO-UBU'!FX3,MINA!$E$1:$R$30,30)*HLOOKUP('MINERODUTO-UBU'!FX3,UBU!$D$1:$Q$13,9,0)-FX10&gt;35000,FW11+FX14+FX8*HLOOKUP('MINERODUTO-UBU'!FX3,MINA!$E$1:$R$30,30)*HLOOKUP('MINERODUTO-UBU'!FX3,UBU!$D$1:$Q$13,9,0)-FX10-35000,0)</f>
        <v>0</v>
      </c>
      <c r="FY12" s="64" t="n">
        <f aca="false">IF(FX11+FY14+FY8*HLOOKUP('MINERODUTO-UBU'!FY3,MINA!$E$1:$R$30,30)*HLOOKUP('MINERODUTO-UBU'!FY3,UBU!$D$1:$Q$13,9,0)-FY10&gt;35000,FX11+FY14+FY8*HLOOKUP('MINERODUTO-UBU'!FY3,MINA!$E$1:$R$30,30)*HLOOKUP('MINERODUTO-UBU'!FY3,UBU!$D$1:$Q$13,9,0)-FY10-35000,0)</f>
        <v>0</v>
      </c>
      <c r="FZ12" s="64" t="n">
        <f aca="false">IF(FY11+FZ14+FZ8*HLOOKUP('MINERODUTO-UBU'!FZ3,MINA!$E$1:$R$30,30)*HLOOKUP('MINERODUTO-UBU'!FZ3,UBU!$D$1:$Q$13,9,0)-FZ10&gt;35000,FY11+FZ14+FZ8*HLOOKUP('MINERODUTO-UBU'!FZ3,MINA!$E$1:$R$30,30)*HLOOKUP('MINERODUTO-UBU'!FZ3,UBU!$D$1:$Q$13,9,0)-FZ10-35000,0)</f>
        <v>0</v>
      </c>
      <c r="GA12" s="64" t="n">
        <f aca="false">IF(FZ11+GA14+GA8*HLOOKUP('MINERODUTO-UBU'!GA3,MINA!$E$1:$R$30,30)*HLOOKUP('MINERODUTO-UBU'!GA3,UBU!$D$1:$Q$13,9,0)-GA10&gt;35000,FZ11+GA14+GA8*HLOOKUP('MINERODUTO-UBU'!GA3,MINA!$E$1:$R$30,30)*HLOOKUP('MINERODUTO-UBU'!GA3,UBU!$D$1:$Q$13,9,0)-GA10-35000,0)</f>
        <v>0</v>
      </c>
      <c r="GB12" s="64" t="n">
        <f aca="false">IF(GA11+GB14+GB8*HLOOKUP('MINERODUTO-UBU'!GB3,MINA!$E$1:$R$30,30)*HLOOKUP('MINERODUTO-UBU'!GB3,UBU!$D$1:$Q$13,9,0)-GB10&gt;35000,GA11+GB14+GB8*HLOOKUP('MINERODUTO-UBU'!GB3,MINA!$E$1:$R$30,30)*HLOOKUP('MINERODUTO-UBU'!GB3,UBU!$D$1:$Q$13,9,0)-GB10-35000,0)</f>
        <v>0</v>
      </c>
      <c r="GC12" s="64" t="n">
        <f aca="false">IF(GB11+GC14+GC8*HLOOKUP('MINERODUTO-UBU'!GC3,MINA!$E$1:$R$30,30)*HLOOKUP('MINERODUTO-UBU'!GC3,UBU!$D$1:$Q$13,9,0)-GC10&gt;35000,GB11+GC14+GC8*HLOOKUP('MINERODUTO-UBU'!GC3,MINA!$E$1:$R$30,30)*HLOOKUP('MINERODUTO-UBU'!GC3,UBU!$D$1:$Q$13,9,0)-GC10-35000,0)</f>
        <v>0</v>
      </c>
      <c r="GD12" s="64" t="n">
        <f aca="false">IF(GC11+GD14+GD8*HLOOKUP('MINERODUTO-UBU'!GD3,MINA!$E$1:$R$30,30)*HLOOKUP('MINERODUTO-UBU'!GD3,UBU!$D$1:$Q$13,9,0)-GD10&gt;35000,GC11+GD14+GD8*HLOOKUP('MINERODUTO-UBU'!GD3,MINA!$E$1:$R$30,30)*HLOOKUP('MINERODUTO-UBU'!GD3,UBU!$D$1:$Q$13,9,0)-GD10-35000,0)</f>
        <v>0</v>
      </c>
      <c r="GE12" s="64" t="n">
        <f aca="false">IF(GD11+GE14+GE8*HLOOKUP('MINERODUTO-UBU'!GE3,MINA!$E$1:$R$30,30)*HLOOKUP('MINERODUTO-UBU'!GE3,UBU!$D$1:$Q$13,9,0)-GE10&gt;35000,GD11+GE14+GE8*HLOOKUP('MINERODUTO-UBU'!GE3,MINA!$E$1:$R$30,30)*HLOOKUP('MINERODUTO-UBU'!GE3,UBU!$D$1:$Q$13,9,0)-GE10-35000,0)</f>
        <v>0</v>
      </c>
      <c r="GF12" s="64" t="n">
        <f aca="false">IF(GE11+GF14+GF8*HLOOKUP('MINERODUTO-UBU'!GF3,MINA!$E$1:$R$30,30)*HLOOKUP('MINERODUTO-UBU'!GF3,UBU!$D$1:$Q$13,9,0)-GF10&gt;35000,GE11+GF14+GF8*HLOOKUP('MINERODUTO-UBU'!GF3,MINA!$E$1:$R$30,30)*HLOOKUP('MINERODUTO-UBU'!GF3,UBU!$D$1:$Q$13,9,0)-GF10-35000,0)</f>
        <v>0</v>
      </c>
      <c r="GG12" s="64" t="n">
        <f aca="false">IF(GF11+GG14+GG8*HLOOKUP('MINERODUTO-UBU'!GG3,MINA!$E$1:$R$30,30)*HLOOKUP('MINERODUTO-UBU'!GG3,UBU!$D$1:$Q$13,9,0)-GG10&gt;35000,GF11+GG14+GG8*HLOOKUP('MINERODUTO-UBU'!GG3,MINA!$E$1:$R$30,30)*HLOOKUP('MINERODUTO-UBU'!GG3,UBU!$D$1:$Q$13,9,0)-GG10-35000,0)</f>
        <v>0</v>
      </c>
      <c r="GH12" s="64" t="n">
        <f aca="false">IF(GG11+GH14+GH8*HLOOKUP('MINERODUTO-UBU'!GH3,MINA!$E$1:$R$30,30)*HLOOKUP('MINERODUTO-UBU'!GH3,UBU!$D$1:$Q$13,9,0)-GH10&gt;35000,GG11+GH14+GH8*HLOOKUP('MINERODUTO-UBU'!GH3,MINA!$E$1:$R$30,30)*HLOOKUP('MINERODUTO-UBU'!GH3,UBU!$D$1:$Q$13,9,0)-GH10-35000,0)</f>
        <v>0</v>
      </c>
      <c r="GI12" s="64" t="n">
        <f aca="false">IF(GH11+GI14+GI8*HLOOKUP('MINERODUTO-UBU'!GI3,MINA!$E$1:$R$30,30)*HLOOKUP('MINERODUTO-UBU'!GI3,UBU!$D$1:$Q$13,9,0)-GI10&gt;35000,GH11+GI14+GI8*HLOOKUP('MINERODUTO-UBU'!GI3,MINA!$E$1:$R$30,30)*HLOOKUP('MINERODUTO-UBU'!GI3,UBU!$D$1:$Q$13,9,0)-GI10-35000,0)</f>
        <v>0</v>
      </c>
      <c r="GJ12" s="64" t="n">
        <f aca="false">IF(GI11+GJ14+GJ8*HLOOKUP('MINERODUTO-UBU'!GJ3,MINA!$E$1:$R$30,30)*HLOOKUP('MINERODUTO-UBU'!GJ3,UBU!$D$1:$Q$13,9,0)-GJ10&gt;35000,GI11+GJ14+GJ8*HLOOKUP('MINERODUTO-UBU'!GJ3,MINA!$E$1:$R$30,30)*HLOOKUP('MINERODUTO-UBU'!GJ3,UBU!$D$1:$Q$13,9,0)-GJ10-35000,0)</f>
        <v>0</v>
      </c>
      <c r="GK12" s="64" t="n">
        <f aca="false">IF(GJ11+GK14+GK8*HLOOKUP('MINERODUTO-UBU'!GK3,MINA!$E$1:$R$30,30)*HLOOKUP('MINERODUTO-UBU'!GK3,UBU!$D$1:$Q$13,9,0)-GK10&gt;35000,GJ11+GK14+GK8*HLOOKUP('MINERODUTO-UBU'!GK3,MINA!$E$1:$R$30,30)*HLOOKUP('MINERODUTO-UBU'!GK3,UBU!$D$1:$Q$13,9,0)-GK10-35000,0)</f>
        <v>0</v>
      </c>
      <c r="GL12" s="64" t="n">
        <f aca="false">IF(GK11+GL14+GL8*HLOOKUP('MINERODUTO-UBU'!GL3,MINA!$E$1:$R$30,30)*HLOOKUP('MINERODUTO-UBU'!GL3,UBU!$D$1:$Q$13,9,0)-GL10&gt;35000,GK11+GL14+GL8*HLOOKUP('MINERODUTO-UBU'!GL3,MINA!$E$1:$R$30,30)*HLOOKUP('MINERODUTO-UBU'!GL3,UBU!$D$1:$Q$13,9,0)-GL10-35000,0)</f>
        <v>0</v>
      </c>
      <c r="GM12" s="64" t="n">
        <f aca="false">IF(GL11+GM14+GM8*HLOOKUP('MINERODUTO-UBU'!GM3,MINA!$E$1:$R$30,30)*HLOOKUP('MINERODUTO-UBU'!GM3,UBU!$D$1:$Q$13,9,0)-GM10&gt;35000,GL11+GM14+GM8*HLOOKUP('MINERODUTO-UBU'!GM3,MINA!$E$1:$R$30,30)*HLOOKUP('MINERODUTO-UBU'!GM3,UBU!$D$1:$Q$13,9,0)-GM10-35000,0)</f>
        <v>0</v>
      </c>
      <c r="GN12" s="64" t="n">
        <f aca="false">IF(GM11+GN14+GN8*HLOOKUP('MINERODUTO-UBU'!GN3,MINA!$E$1:$R$30,30)*HLOOKUP('MINERODUTO-UBU'!GN3,UBU!$D$1:$Q$13,9,0)-GN10&gt;35000,GM11+GN14+GN8*HLOOKUP('MINERODUTO-UBU'!GN3,MINA!$E$1:$R$30,30)*HLOOKUP('MINERODUTO-UBU'!GN3,UBU!$D$1:$Q$13,9,0)-GN10-35000,0)</f>
        <v>0</v>
      </c>
      <c r="GO12" s="64" t="n">
        <f aca="false">IF(GN11+GO14+GO8*HLOOKUP('MINERODUTO-UBU'!GO3,MINA!$E$1:$R$30,30)*HLOOKUP('MINERODUTO-UBU'!GO3,UBU!$D$1:$Q$13,9,0)-GO10&gt;35000,GN11+GO14+GO8*HLOOKUP('MINERODUTO-UBU'!GO3,MINA!$E$1:$R$30,30)*HLOOKUP('MINERODUTO-UBU'!GO3,UBU!$D$1:$Q$13,9,0)-GO10-35000,0)</f>
        <v>0</v>
      </c>
      <c r="GP12" s="64" t="n">
        <f aca="false">IF(GO11+GP14+GP8*HLOOKUP('MINERODUTO-UBU'!GP3,MINA!$E$1:$R$30,30)*HLOOKUP('MINERODUTO-UBU'!GP3,UBU!$D$1:$Q$13,9,0)-GP10&gt;35000,GO11+GP14+GP8*HLOOKUP('MINERODUTO-UBU'!GP3,MINA!$E$1:$R$30,30)*HLOOKUP('MINERODUTO-UBU'!GP3,UBU!$D$1:$Q$13,9,0)-GP10-35000,0)</f>
        <v>0</v>
      </c>
      <c r="GQ12" s="64" t="n">
        <f aca="false">IF(GP11+GQ14+GQ8*HLOOKUP('MINERODUTO-UBU'!GQ3,MINA!$E$1:$R$30,30)*HLOOKUP('MINERODUTO-UBU'!GQ3,UBU!$D$1:$Q$13,9,0)-GQ10&gt;35000,GP11+GQ14+GQ8*HLOOKUP('MINERODUTO-UBU'!GQ3,MINA!$E$1:$R$30,30)*HLOOKUP('MINERODUTO-UBU'!GQ3,UBU!$D$1:$Q$13,9,0)-GQ10-35000,0)</f>
        <v>0</v>
      </c>
      <c r="GR12" s="64" t="n">
        <f aca="false">IF(GQ11+GR14+GR8*HLOOKUP('MINERODUTO-UBU'!GR3,MINA!$E$1:$R$30,30)*HLOOKUP('MINERODUTO-UBU'!GR3,UBU!$D$1:$Q$13,9,0)-GR10&gt;35000,GQ11+GR14+GR8*HLOOKUP('MINERODUTO-UBU'!GR3,MINA!$E$1:$R$30,30)*HLOOKUP('MINERODUTO-UBU'!GR3,UBU!$D$1:$Q$13,9,0)-GR10-35000,0)</f>
        <v>0</v>
      </c>
      <c r="GS12" s="64" t="n">
        <f aca="false">IF(GR11+GS14+GS8*HLOOKUP('MINERODUTO-UBU'!GS3,MINA!$E$1:$R$30,30)*HLOOKUP('MINERODUTO-UBU'!GS3,UBU!$D$1:$Q$13,9,0)-GS10&gt;35000,GR11+GS14+GS8*HLOOKUP('MINERODUTO-UBU'!GS3,MINA!$E$1:$R$30,30)*HLOOKUP('MINERODUTO-UBU'!GS3,UBU!$D$1:$Q$13,9,0)-GS10-35000,0)</f>
        <v>0</v>
      </c>
      <c r="GT12" s="64" t="n">
        <f aca="false">IF(GS11+GT14+GT8*HLOOKUP('MINERODUTO-UBU'!GT3,MINA!$E$1:$R$30,30)*HLOOKUP('MINERODUTO-UBU'!GT3,UBU!$D$1:$Q$13,9,0)-GT10&gt;35000,GS11+GT14+GT8*HLOOKUP('MINERODUTO-UBU'!GT3,MINA!$E$1:$R$30,30)*HLOOKUP('MINERODUTO-UBU'!GT3,UBU!$D$1:$Q$13,9,0)-GT10-35000,0)</f>
        <v>0</v>
      </c>
      <c r="GU12" s="64" t="n">
        <f aca="false">IF(GT11+GU14+GU8*HLOOKUP('MINERODUTO-UBU'!GU3,MINA!$E$1:$R$30,30)*HLOOKUP('MINERODUTO-UBU'!GU3,UBU!$D$1:$Q$13,9,0)-GU10&gt;35000,GT11+GU14+GU8*HLOOKUP('MINERODUTO-UBU'!GU3,MINA!$E$1:$R$30,30)*HLOOKUP('MINERODUTO-UBU'!GU3,UBU!$D$1:$Q$13,9,0)-GU10-35000,0)</f>
        <v>0</v>
      </c>
      <c r="GV12" s="64" t="n">
        <f aca="false">IF(GU11+GV14+GV8*HLOOKUP('MINERODUTO-UBU'!GV3,MINA!$E$1:$R$30,30)*HLOOKUP('MINERODUTO-UBU'!GV3,UBU!$D$1:$Q$13,9,0)-GV10&gt;35000,GU11+GV14+GV8*HLOOKUP('MINERODUTO-UBU'!GV3,MINA!$E$1:$R$30,30)*HLOOKUP('MINERODUTO-UBU'!GV3,UBU!$D$1:$Q$13,9,0)-GV10-35000,0)</f>
        <v>0</v>
      </c>
      <c r="GW12" s="64" t="n">
        <f aca="false">IF(GV11+GW14+GW8*HLOOKUP('MINERODUTO-UBU'!GW3,MINA!$E$1:$R$30,30)*HLOOKUP('MINERODUTO-UBU'!GW3,UBU!$D$1:$Q$13,9,0)-GW10&gt;35000,GV11+GW14+GW8*HLOOKUP('MINERODUTO-UBU'!GW3,MINA!$E$1:$R$30,30)*HLOOKUP('MINERODUTO-UBU'!GW3,UBU!$D$1:$Q$13,9,0)-GW10-35000,0)</f>
        <v>0</v>
      </c>
      <c r="GX12" s="64" t="n">
        <f aca="false">IF(GW11+GX14+GX8*HLOOKUP('MINERODUTO-UBU'!GX3,MINA!$E$1:$R$30,30)*HLOOKUP('MINERODUTO-UBU'!GX3,UBU!$D$1:$Q$13,9,0)-GX10&gt;35000,GW11+GX14+GX8*HLOOKUP('MINERODUTO-UBU'!GX3,MINA!$E$1:$R$30,30)*HLOOKUP('MINERODUTO-UBU'!GX3,UBU!$D$1:$Q$13,9,0)-GX10-35000,0)</f>
        <v>0</v>
      </c>
      <c r="GY12" s="64" t="n">
        <f aca="false">IF(GX11+GY14+GY8*HLOOKUP('MINERODUTO-UBU'!GY3,MINA!$E$1:$R$30,30)*HLOOKUP('MINERODUTO-UBU'!GY3,UBU!$D$1:$Q$13,9,0)-GY10&gt;35000,GX11+GY14+GY8*HLOOKUP('MINERODUTO-UBU'!GY3,MINA!$E$1:$R$30,30)*HLOOKUP('MINERODUTO-UBU'!GY3,UBU!$D$1:$Q$13,9,0)-GY10-35000,0)</f>
        <v>0</v>
      </c>
      <c r="GZ12" s="64" t="n">
        <f aca="false">IF(GY11+GZ14+GZ8*HLOOKUP('MINERODUTO-UBU'!GZ3,MINA!$E$1:$R$30,30)*HLOOKUP('MINERODUTO-UBU'!GZ3,UBU!$D$1:$Q$13,9,0)-GZ10&gt;35000,GY11+GZ14+GZ8*HLOOKUP('MINERODUTO-UBU'!GZ3,MINA!$E$1:$R$30,30)*HLOOKUP('MINERODUTO-UBU'!GZ3,UBU!$D$1:$Q$13,9,0)-GZ10-35000,0)</f>
        <v>0</v>
      </c>
      <c r="HA12" s="64" t="n">
        <f aca="false">IF(GZ11+HA14+HA8*HLOOKUP('MINERODUTO-UBU'!HA3,MINA!$E$1:$R$30,30)*HLOOKUP('MINERODUTO-UBU'!HA3,UBU!$D$1:$Q$13,9,0)-HA10&gt;35000,GZ11+HA14+HA8*HLOOKUP('MINERODUTO-UBU'!HA3,MINA!$E$1:$R$30,30)*HLOOKUP('MINERODUTO-UBU'!HA3,UBU!$D$1:$Q$13,9,0)-HA10-35000,0)</f>
        <v>0</v>
      </c>
      <c r="HB12" s="64" t="n">
        <f aca="false">IF(HA11+HB14+HB8*HLOOKUP('MINERODUTO-UBU'!HB3,MINA!$E$1:$R$30,30)*HLOOKUP('MINERODUTO-UBU'!HB3,UBU!$D$1:$Q$13,9,0)-HB10&gt;35000,HA11+HB14+HB8*HLOOKUP('MINERODUTO-UBU'!HB3,MINA!$E$1:$R$30,30)*HLOOKUP('MINERODUTO-UBU'!HB3,UBU!$D$1:$Q$13,9,0)-HB10-35000,0)</f>
        <v>0</v>
      </c>
      <c r="HC12" s="64" t="n">
        <f aca="false">IF(HB11+HC14+HC8*HLOOKUP('MINERODUTO-UBU'!HC3,MINA!$E$1:$R$30,30)*HLOOKUP('MINERODUTO-UBU'!HC3,UBU!$D$1:$Q$13,9,0)-HC10&gt;35000,HB11+HC14+HC8*HLOOKUP('MINERODUTO-UBU'!HC3,MINA!$E$1:$R$30,30)*HLOOKUP('MINERODUTO-UBU'!HC3,UBU!$D$1:$Q$13,9,0)-HC10-35000,0)</f>
        <v>0</v>
      </c>
      <c r="HD12" s="64" t="n">
        <f aca="false">IF(HC11+HD14+HD8*HLOOKUP('MINERODUTO-UBU'!HD3,MINA!$E$1:$R$30,30)*HLOOKUP('MINERODUTO-UBU'!HD3,UBU!$D$1:$Q$13,9,0)-HD10&gt;35000,HC11+HD14+HD8*HLOOKUP('MINERODUTO-UBU'!HD3,MINA!$E$1:$R$30,30)*HLOOKUP('MINERODUTO-UBU'!HD3,UBU!$D$1:$Q$13,9,0)-HD10-35000,0)</f>
        <v>0</v>
      </c>
      <c r="HE12" s="64" t="n">
        <f aca="false">IF(HD11+HE14+HE8*HLOOKUP('MINERODUTO-UBU'!HE3,MINA!$E$1:$R$30,30)*HLOOKUP('MINERODUTO-UBU'!HE3,UBU!$D$1:$Q$13,9,0)-HE10&gt;35000,HD11+HE14+HE8*HLOOKUP('MINERODUTO-UBU'!HE3,MINA!$E$1:$R$30,30)*HLOOKUP('MINERODUTO-UBU'!HE3,UBU!$D$1:$Q$13,9,0)-HE10-35000,0)</f>
        <v>0</v>
      </c>
      <c r="HF12" s="64" t="n">
        <f aca="false">IF(HE11+HF14+HF8*HLOOKUP('MINERODUTO-UBU'!HF3,MINA!$E$1:$R$30,30)*HLOOKUP('MINERODUTO-UBU'!HF3,UBU!$D$1:$Q$13,9,0)-HF10&gt;35000,HE11+HF14+HF8*HLOOKUP('MINERODUTO-UBU'!HF3,MINA!$E$1:$R$30,30)*HLOOKUP('MINERODUTO-UBU'!HF3,UBU!$D$1:$Q$13,9,0)-HF10-35000,0)</f>
        <v>0</v>
      </c>
      <c r="HG12" s="64" t="n">
        <f aca="false">IF(HF11+HG14+HG8*HLOOKUP('MINERODUTO-UBU'!HG3,MINA!$E$1:$R$30,30)*HLOOKUP('MINERODUTO-UBU'!HG3,UBU!$D$1:$Q$13,9,0)-HG10&gt;35000,HF11+HG14+HG8*HLOOKUP('MINERODUTO-UBU'!HG3,MINA!$E$1:$R$30,30)*HLOOKUP('MINERODUTO-UBU'!HG3,UBU!$D$1:$Q$13,9,0)-HG10-35000,0)</f>
        <v>0</v>
      </c>
      <c r="HH12" s="64" t="n">
        <f aca="false">IF(HG11+HH14+HH8*HLOOKUP('MINERODUTO-UBU'!HH3,MINA!$E$1:$R$30,30)*HLOOKUP('MINERODUTO-UBU'!HH3,UBU!$D$1:$Q$13,9,0)-HH10&gt;35000,HG11+HH14+HH8*HLOOKUP('MINERODUTO-UBU'!HH3,MINA!$E$1:$R$30,30)*HLOOKUP('MINERODUTO-UBU'!HH3,UBU!$D$1:$Q$13,9,0)-HH10-35000,0)</f>
        <v>0</v>
      </c>
      <c r="HI12" s="64" t="n">
        <f aca="false">IF(HH11+HI14+HI8*HLOOKUP('MINERODUTO-UBU'!HI3,MINA!$E$1:$R$30,30)*HLOOKUP('MINERODUTO-UBU'!HI3,UBU!$D$1:$Q$13,9,0)-HI10&gt;35000,HH11+HI14+HI8*HLOOKUP('MINERODUTO-UBU'!HI3,MINA!$E$1:$R$30,30)*HLOOKUP('MINERODUTO-UBU'!HI3,UBU!$D$1:$Q$13,9,0)-HI10-35000,0)</f>
        <v>0</v>
      </c>
      <c r="HJ12" s="64" t="n">
        <f aca="false">IF(HI11+HJ14+HJ8*HLOOKUP('MINERODUTO-UBU'!HJ3,MINA!$E$1:$R$30,30)*HLOOKUP('MINERODUTO-UBU'!HJ3,UBU!$D$1:$Q$13,9,0)-HJ10&gt;35000,HI11+HJ14+HJ8*HLOOKUP('MINERODUTO-UBU'!HJ3,MINA!$E$1:$R$30,30)*HLOOKUP('MINERODUTO-UBU'!HJ3,UBU!$D$1:$Q$13,9,0)-HJ10-35000,0)</f>
        <v>0</v>
      </c>
      <c r="HK12" s="64" t="n">
        <f aca="false">IF(HJ11+HK14+HK8*HLOOKUP('MINERODUTO-UBU'!HK3,MINA!$E$1:$R$30,30)*HLOOKUP('MINERODUTO-UBU'!HK3,UBU!$D$1:$Q$13,9,0)-HK10&gt;35000,HJ11+HK14+HK8*HLOOKUP('MINERODUTO-UBU'!HK3,MINA!$E$1:$R$30,30)*HLOOKUP('MINERODUTO-UBU'!HK3,UBU!$D$1:$Q$13,9,0)-HK10-35000,0)</f>
        <v>0</v>
      </c>
      <c r="HL12" s="64" t="n">
        <f aca="false">IF(HK11+HL14+HL8*HLOOKUP('MINERODUTO-UBU'!HL3,MINA!$E$1:$R$30,30)*HLOOKUP('MINERODUTO-UBU'!HL3,UBU!$D$1:$Q$13,9,0)-HL10&gt;35000,HK11+HL14+HL8*HLOOKUP('MINERODUTO-UBU'!HL3,MINA!$E$1:$R$30,30)*HLOOKUP('MINERODUTO-UBU'!HL3,UBU!$D$1:$Q$13,9,0)-HL10-35000,0)</f>
        <v>0</v>
      </c>
      <c r="HM12" s="64" t="n">
        <f aca="false">IF(HL11+HM14+HM8*HLOOKUP('MINERODUTO-UBU'!HM3,MINA!$E$1:$R$30,30)*HLOOKUP('MINERODUTO-UBU'!HM3,UBU!$D$1:$Q$13,9,0)-HM10&gt;35000,HL11+HM14+HM8*HLOOKUP('MINERODUTO-UBU'!HM3,MINA!$E$1:$R$30,30)*HLOOKUP('MINERODUTO-UBU'!HM3,UBU!$D$1:$Q$13,9,0)-HM10-35000,0)</f>
        <v>0</v>
      </c>
      <c r="HN12" s="64" t="n">
        <f aca="false">IF(HM11+HN14+HN8*HLOOKUP('MINERODUTO-UBU'!HN3,MINA!$E$1:$R$30,30)*HLOOKUP('MINERODUTO-UBU'!HN3,UBU!$D$1:$Q$13,9,0)-HN10&gt;35000,HM11+HN14+HN8*HLOOKUP('MINERODUTO-UBU'!HN3,MINA!$E$1:$R$30,30)*HLOOKUP('MINERODUTO-UBU'!HN3,UBU!$D$1:$Q$13,9,0)-HN10-35000,0)</f>
        <v>0</v>
      </c>
      <c r="HO12" s="64" t="n">
        <f aca="false">IF(HN11+HO14+HO8*HLOOKUP('MINERODUTO-UBU'!HO3,MINA!$E$1:$R$30,30)*HLOOKUP('MINERODUTO-UBU'!HO3,UBU!$D$1:$Q$13,9,0)-HO10&gt;35000,HN11+HO14+HO8*HLOOKUP('MINERODUTO-UBU'!HO3,MINA!$E$1:$R$30,30)*HLOOKUP('MINERODUTO-UBU'!HO3,UBU!$D$1:$Q$13,9,0)-HO10-35000,0)</f>
        <v>0</v>
      </c>
      <c r="HP12" s="64" t="n">
        <f aca="false">IF(HO11+HP14+HP8*HLOOKUP('MINERODUTO-UBU'!HP3,MINA!$E$1:$R$30,30)*HLOOKUP('MINERODUTO-UBU'!HP3,UBU!$D$1:$Q$13,9,0)-HP10&gt;35000,HO11+HP14+HP8*HLOOKUP('MINERODUTO-UBU'!HP3,MINA!$E$1:$R$30,30)*HLOOKUP('MINERODUTO-UBU'!HP3,UBU!$D$1:$Q$13,9,0)-HP10-35000,0)</f>
        <v>0</v>
      </c>
      <c r="HQ12" s="64" t="n">
        <f aca="false">IF(HP11+HQ14+HQ8*HLOOKUP('MINERODUTO-UBU'!HQ3,MINA!$E$1:$R$30,30)*HLOOKUP('MINERODUTO-UBU'!HQ3,UBU!$D$1:$Q$13,9,0)-HQ10&gt;35000,HP11+HQ14+HQ8*HLOOKUP('MINERODUTO-UBU'!HQ3,MINA!$E$1:$R$30,30)*HLOOKUP('MINERODUTO-UBU'!HQ3,UBU!$D$1:$Q$13,9,0)-HQ10-35000,0)</f>
        <v>0</v>
      </c>
      <c r="HR12" s="64" t="n">
        <f aca="false">IF(HQ11+HR14+HR8*HLOOKUP('MINERODUTO-UBU'!HR3,MINA!$E$1:$R$30,30)*HLOOKUP('MINERODUTO-UBU'!HR3,UBU!$D$1:$Q$13,9,0)-HR10&gt;35000,HQ11+HR14+HR8*HLOOKUP('MINERODUTO-UBU'!HR3,MINA!$E$1:$R$30,30)*HLOOKUP('MINERODUTO-UBU'!HR3,UBU!$D$1:$Q$13,9,0)-HR10-35000,0)</f>
        <v>0</v>
      </c>
      <c r="HS12" s="64" t="n">
        <f aca="false">IF(HR11+HS14+HS8*HLOOKUP('MINERODUTO-UBU'!HS3,MINA!$E$1:$R$30,30)*HLOOKUP('MINERODUTO-UBU'!HS3,UBU!$D$1:$Q$13,9,0)-HS10&gt;35000,HR11+HS14+HS8*HLOOKUP('MINERODUTO-UBU'!HS3,MINA!$E$1:$R$30,30)*HLOOKUP('MINERODUTO-UBU'!HS3,UBU!$D$1:$Q$13,9,0)-HS10-35000,0)</f>
        <v>0</v>
      </c>
      <c r="HT12" s="64" t="n">
        <f aca="false">IF(HS11+HT14+HT8*HLOOKUP('MINERODUTO-UBU'!HT3,MINA!$E$1:$R$30,30)*HLOOKUP('MINERODUTO-UBU'!HT3,UBU!$D$1:$Q$13,9,0)-HT10&gt;35000,HS11+HT14+HT8*HLOOKUP('MINERODUTO-UBU'!HT3,MINA!$E$1:$R$30,30)*HLOOKUP('MINERODUTO-UBU'!HT3,UBU!$D$1:$Q$13,9,0)-HT10-35000,0)</f>
        <v>0</v>
      </c>
      <c r="HU12" s="64" t="n">
        <f aca="false">IF(HT11+HU14+HU8*HLOOKUP('MINERODUTO-UBU'!HU3,MINA!$E$1:$R$30,30)*HLOOKUP('MINERODUTO-UBU'!HU3,UBU!$D$1:$Q$13,9,0)-HU10&gt;35000,HT11+HU14+HU8*HLOOKUP('MINERODUTO-UBU'!HU3,MINA!$E$1:$R$30,30)*HLOOKUP('MINERODUTO-UBU'!HU3,UBU!$D$1:$Q$13,9,0)-HU10-35000,0)</f>
        <v>0</v>
      </c>
      <c r="HV12" s="64" t="n">
        <f aca="false">IF(HU11+HV14+HV8*HLOOKUP('MINERODUTO-UBU'!HV3,MINA!$E$1:$R$30,30)*HLOOKUP('MINERODUTO-UBU'!HV3,UBU!$D$1:$Q$13,9,0)-HV10&gt;35000,HU11+HV14+HV8*HLOOKUP('MINERODUTO-UBU'!HV3,MINA!$E$1:$R$30,30)*HLOOKUP('MINERODUTO-UBU'!HV3,UBU!$D$1:$Q$13,9,0)-HV10-35000,0)</f>
        <v>0</v>
      </c>
      <c r="HW12" s="64" t="n">
        <f aca="false">IF(HV11+HW14+HW8*HLOOKUP('MINERODUTO-UBU'!HW3,MINA!$E$1:$R$30,30)*HLOOKUP('MINERODUTO-UBU'!HW3,UBU!$D$1:$Q$13,9,0)-HW10&gt;35000,HV11+HW14+HW8*HLOOKUP('MINERODUTO-UBU'!HW3,MINA!$E$1:$R$30,30)*HLOOKUP('MINERODUTO-UBU'!HW3,UBU!$D$1:$Q$13,9,0)-HW10-35000,0)</f>
        <v>0</v>
      </c>
      <c r="HX12" s="64" t="n">
        <f aca="false">IF(HW11+HX14+HX8*HLOOKUP('MINERODUTO-UBU'!HX3,MINA!$E$1:$R$30,30)*HLOOKUP('MINERODUTO-UBU'!HX3,UBU!$D$1:$Q$13,9,0)-HX10&gt;35000,HW11+HX14+HX8*HLOOKUP('MINERODUTO-UBU'!HX3,MINA!$E$1:$R$30,30)*HLOOKUP('MINERODUTO-UBU'!HX3,UBU!$D$1:$Q$13,9,0)-HX10-35000,0)</f>
        <v>0</v>
      </c>
      <c r="HY12" s="64" t="n">
        <f aca="false">IF(HX11+HY14+HY8*HLOOKUP('MINERODUTO-UBU'!HY3,MINA!$E$1:$R$30,30)*HLOOKUP('MINERODUTO-UBU'!HY3,UBU!$D$1:$Q$13,9,0)-HY10&gt;35000,HX11+HY14+HY8*HLOOKUP('MINERODUTO-UBU'!HY3,MINA!$E$1:$R$30,30)*HLOOKUP('MINERODUTO-UBU'!HY3,UBU!$D$1:$Q$13,9,0)-HY10-35000,0)</f>
        <v>0</v>
      </c>
      <c r="HZ12" s="64" t="n">
        <f aca="false">IF(HY11+HZ14+HZ8*HLOOKUP('MINERODUTO-UBU'!HZ3,MINA!$E$1:$R$30,30)*HLOOKUP('MINERODUTO-UBU'!HZ3,UBU!$D$1:$Q$13,9,0)-HZ10&gt;35000,HY11+HZ14+HZ8*HLOOKUP('MINERODUTO-UBU'!HZ3,MINA!$E$1:$R$30,30)*HLOOKUP('MINERODUTO-UBU'!HZ3,UBU!$D$1:$Q$13,9,0)-HZ10-35000,0)</f>
        <v>0</v>
      </c>
      <c r="IA12" s="64" t="n">
        <f aca="false">IF(HZ11+IA14+IA8*HLOOKUP('MINERODUTO-UBU'!IA3,MINA!$E$1:$R$30,30)*HLOOKUP('MINERODUTO-UBU'!IA3,UBU!$D$1:$Q$13,9,0)-IA10&gt;35000,HZ11+IA14+IA8*HLOOKUP('MINERODUTO-UBU'!IA3,MINA!$E$1:$R$30,30)*HLOOKUP('MINERODUTO-UBU'!IA3,UBU!$D$1:$Q$13,9,0)-IA10-35000,0)</f>
        <v>0</v>
      </c>
      <c r="IB12" s="64" t="n">
        <f aca="false">IF(IA11+IB14+IB8*HLOOKUP('MINERODUTO-UBU'!IB3,MINA!$E$1:$R$30,30)*HLOOKUP('MINERODUTO-UBU'!IB3,UBU!$D$1:$Q$13,9,0)-IB10&gt;35000,IA11+IB14+IB8*HLOOKUP('MINERODUTO-UBU'!IB3,MINA!$E$1:$R$30,30)*HLOOKUP('MINERODUTO-UBU'!IB3,UBU!$D$1:$Q$13,9,0)-IB10-35000,0)</f>
        <v>0</v>
      </c>
      <c r="IC12" s="64" t="n">
        <f aca="false">IF(IB11+IC14+IC8*HLOOKUP('MINERODUTO-UBU'!IC3,MINA!$E$1:$R$30,30)*HLOOKUP('MINERODUTO-UBU'!IC3,UBU!$D$1:$Q$13,9,0)-IC10&gt;35000,IB11+IC14+IC8*HLOOKUP('MINERODUTO-UBU'!IC3,MINA!$E$1:$R$30,30)*HLOOKUP('MINERODUTO-UBU'!IC3,UBU!$D$1:$Q$13,9,0)-IC10-35000,0)</f>
        <v>0</v>
      </c>
      <c r="ID12" s="64" t="n">
        <f aca="false">IF(IC11+ID14+ID8*HLOOKUP('MINERODUTO-UBU'!ID3,MINA!$E$1:$R$30,30)*HLOOKUP('MINERODUTO-UBU'!ID3,UBU!$D$1:$Q$13,9,0)-ID10&gt;35000,IC11+ID14+ID8*HLOOKUP('MINERODUTO-UBU'!ID3,MINA!$E$1:$R$30,30)*HLOOKUP('MINERODUTO-UBU'!ID3,UBU!$D$1:$Q$13,9,0)-ID10-35000,0)</f>
        <v>0</v>
      </c>
      <c r="IE12" s="64" t="n">
        <f aca="false">IF(ID11+IE14+IE8*HLOOKUP('MINERODUTO-UBU'!IE3,MINA!$E$1:$R$30,30)*HLOOKUP('MINERODUTO-UBU'!IE3,UBU!$D$1:$Q$13,9,0)-IE10&gt;35000,ID11+IE14+IE8*HLOOKUP('MINERODUTO-UBU'!IE3,MINA!$E$1:$R$30,30)*HLOOKUP('MINERODUTO-UBU'!IE3,UBU!$D$1:$Q$13,9,0)-IE10-35000,0)</f>
        <v>0</v>
      </c>
      <c r="IF12" s="64" t="n">
        <f aca="false">IF(IE11+IF14+IF8*HLOOKUP('MINERODUTO-UBU'!IF3,MINA!$E$1:$R$30,30)*HLOOKUP('MINERODUTO-UBU'!IF3,UBU!$D$1:$Q$13,9,0)-IF10&gt;35000,IE11+IF14+IF8*HLOOKUP('MINERODUTO-UBU'!IF3,MINA!$E$1:$R$30,30)*HLOOKUP('MINERODUTO-UBU'!IF3,UBU!$D$1:$Q$13,9,0)-IF10-35000,0)</f>
        <v>0</v>
      </c>
      <c r="IG12" s="64" t="n">
        <f aca="false">IF(IF11+IG14+IG8*HLOOKUP('MINERODUTO-UBU'!IG3,MINA!$E$1:$R$30,30)*HLOOKUP('MINERODUTO-UBU'!IG3,UBU!$D$1:$Q$13,9,0)-IG10&gt;35000,IF11+IG14+IG8*HLOOKUP('MINERODUTO-UBU'!IG3,MINA!$E$1:$R$30,30)*HLOOKUP('MINERODUTO-UBU'!IG3,UBU!$D$1:$Q$13,9,0)-IG10-35000,0)</f>
        <v>0</v>
      </c>
      <c r="IH12" s="64" t="n">
        <f aca="false">IF(IG11+IH14+IH8*HLOOKUP('MINERODUTO-UBU'!IH3,MINA!$E$1:$R$30,30)*HLOOKUP('MINERODUTO-UBU'!IH3,UBU!$D$1:$Q$13,9,0)-IH10&gt;35000,IG11+IH14+IH8*HLOOKUP('MINERODUTO-UBU'!IH3,MINA!$E$1:$R$30,30)*HLOOKUP('MINERODUTO-UBU'!IH3,UBU!$D$1:$Q$13,9,0)-IH10-35000,0)</f>
        <v>0</v>
      </c>
      <c r="II12" s="64" t="n">
        <f aca="false">IF(IH11+II14+II8*HLOOKUP('MINERODUTO-UBU'!II3,MINA!$E$1:$R$30,30)*HLOOKUP('MINERODUTO-UBU'!II3,UBU!$D$1:$Q$13,9,0)-II10&gt;35000,IH11+II14+II8*HLOOKUP('MINERODUTO-UBU'!II3,MINA!$E$1:$R$30,30)*HLOOKUP('MINERODUTO-UBU'!II3,UBU!$D$1:$Q$13,9,0)-II10-35000,0)</f>
        <v>0</v>
      </c>
      <c r="IJ12" s="64" t="n">
        <f aca="false">IF(II11+IJ14+IJ8*HLOOKUP('MINERODUTO-UBU'!IJ3,MINA!$E$1:$R$30,30)*HLOOKUP('MINERODUTO-UBU'!IJ3,UBU!$D$1:$Q$13,9,0)-IJ10&gt;35000,II11+IJ14+IJ8*HLOOKUP('MINERODUTO-UBU'!IJ3,MINA!$E$1:$R$30,30)*HLOOKUP('MINERODUTO-UBU'!IJ3,UBU!$D$1:$Q$13,9,0)-IJ10-35000,0)</f>
        <v>0</v>
      </c>
      <c r="IK12" s="64" t="n">
        <f aca="false">IF(IJ11+IK14+IK8*HLOOKUP('MINERODUTO-UBU'!IK3,MINA!$E$1:$R$30,30)*HLOOKUP('MINERODUTO-UBU'!IK3,UBU!$D$1:$Q$13,9,0)-IK10&gt;35000,IJ11+IK14+IK8*HLOOKUP('MINERODUTO-UBU'!IK3,MINA!$E$1:$R$30,30)*HLOOKUP('MINERODUTO-UBU'!IK3,UBU!$D$1:$Q$13,9,0)-IK10-35000,0)</f>
        <v>0</v>
      </c>
      <c r="IL12" s="64" t="n">
        <f aca="false">IF(IK11+IL14+IL8*HLOOKUP('MINERODUTO-UBU'!IL3,MINA!$E$1:$R$30,30)*HLOOKUP('MINERODUTO-UBU'!IL3,UBU!$D$1:$Q$13,9,0)-IL10&gt;35000,IK11+IL14+IL8*HLOOKUP('MINERODUTO-UBU'!IL3,MINA!$E$1:$R$30,30)*HLOOKUP('MINERODUTO-UBU'!IL3,UBU!$D$1:$Q$13,9,0)-IL10-35000,0)</f>
        <v>0</v>
      </c>
      <c r="IM12" s="64" t="n">
        <f aca="false">IF(IL11+IM14+IM8*HLOOKUP('MINERODUTO-UBU'!IM3,MINA!$E$1:$R$30,30)*HLOOKUP('MINERODUTO-UBU'!IM3,UBU!$D$1:$Q$13,9,0)-IM10&gt;35000,IL11+IM14+IM8*HLOOKUP('MINERODUTO-UBU'!IM3,MINA!$E$1:$R$30,30)*HLOOKUP('MINERODUTO-UBU'!IM3,UBU!$D$1:$Q$13,9,0)-IM10-35000,0)</f>
        <v>0</v>
      </c>
      <c r="IN12" s="64" t="n">
        <f aca="false">IF(IM11+IN14+IN8*HLOOKUP('MINERODUTO-UBU'!IN3,MINA!$E$1:$R$30,30)*HLOOKUP('MINERODUTO-UBU'!IN3,UBU!$D$1:$Q$13,9,0)-IN10&gt;35000,IM11+IN14+IN8*HLOOKUP('MINERODUTO-UBU'!IN3,MINA!$E$1:$R$30,30)*HLOOKUP('MINERODUTO-UBU'!IN3,UBU!$D$1:$Q$13,9,0)-IN10-35000,0)</f>
        <v>0</v>
      </c>
      <c r="IO12" s="64" t="n">
        <f aca="false">IF(IN11+IO14+IO8*HLOOKUP('MINERODUTO-UBU'!IO3,MINA!$E$1:$R$30,30)*HLOOKUP('MINERODUTO-UBU'!IO3,UBU!$D$1:$Q$13,9,0)-IO10&gt;35000,IN11+IO14+IO8*HLOOKUP('MINERODUTO-UBU'!IO3,MINA!$E$1:$R$30,30)*HLOOKUP('MINERODUTO-UBU'!IO3,UBU!$D$1:$Q$13,9,0)-IO10-35000,0)</f>
        <v>0</v>
      </c>
      <c r="IP12" s="64" t="n">
        <f aca="false">IF(IO11+IP14+IP8*HLOOKUP('MINERODUTO-UBU'!IP3,MINA!$E$1:$R$30,30)*HLOOKUP('MINERODUTO-UBU'!IP3,UBU!$D$1:$Q$13,9,0)-IP10&gt;35000,IO11+IP14+IP8*HLOOKUP('MINERODUTO-UBU'!IP3,MINA!$E$1:$R$30,30)*HLOOKUP('MINERODUTO-UBU'!IP3,UBU!$D$1:$Q$13,9,0)-IP10-35000,0)</f>
        <v>0</v>
      </c>
      <c r="IQ12" s="64" t="n">
        <f aca="false">IF(IP11+IQ14+IQ8*HLOOKUP('MINERODUTO-UBU'!IQ3,MINA!$E$1:$R$30,30)*HLOOKUP('MINERODUTO-UBU'!IQ3,UBU!$D$1:$Q$13,9,0)-IQ10&gt;35000,IP11+IQ14+IQ8*HLOOKUP('MINERODUTO-UBU'!IQ3,MINA!$E$1:$R$30,30)*HLOOKUP('MINERODUTO-UBU'!IQ3,UBU!$D$1:$Q$13,9,0)-IQ10-35000,0)</f>
        <v>0</v>
      </c>
      <c r="IR12" s="64" t="n">
        <f aca="false">IF(IQ11+IR14+IR8*HLOOKUP('MINERODUTO-UBU'!IR3,MINA!$E$1:$R$30,30)*HLOOKUP('MINERODUTO-UBU'!IR3,UBU!$D$1:$Q$13,9,0)-IR10&gt;35000,IQ11+IR14+IR8*HLOOKUP('MINERODUTO-UBU'!IR3,MINA!$E$1:$R$30,30)*HLOOKUP('MINERODUTO-UBU'!IR3,UBU!$D$1:$Q$13,9,0)-IR10-35000,0)</f>
        <v>0</v>
      </c>
      <c r="IS12" s="64" t="n">
        <f aca="false">IF(IR11+IS14+IS8*HLOOKUP('MINERODUTO-UBU'!IS3,MINA!$E$1:$R$30,30)*HLOOKUP('MINERODUTO-UBU'!IS3,UBU!$D$1:$Q$13,9,0)-IS10&gt;35000,IR11+IS14+IS8*HLOOKUP('MINERODUTO-UBU'!IS3,MINA!$E$1:$R$30,30)*HLOOKUP('MINERODUTO-UBU'!IS3,UBU!$D$1:$Q$13,9,0)-IS10-35000,0)</f>
        <v>0</v>
      </c>
      <c r="IT12" s="64" t="n">
        <f aca="false">IF(IS11+IT14+IT8*HLOOKUP('MINERODUTO-UBU'!IT3,MINA!$E$1:$R$30,30)*HLOOKUP('MINERODUTO-UBU'!IT3,UBU!$D$1:$Q$13,9,0)-IT10&gt;35000,IS11+IT14+IT8*HLOOKUP('MINERODUTO-UBU'!IT3,MINA!$E$1:$R$30,30)*HLOOKUP('MINERODUTO-UBU'!IT3,UBU!$D$1:$Q$13,9,0)-IT10-35000,0)</f>
        <v>0</v>
      </c>
      <c r="IU12" s="64" t="n">
        <f aca="false">IF(IT11+IU14+IU8*HLOOKUP('MINERODUTO-UBU'!IU3,MINA!$E$1:$R$30,30)*HLOOKUP('MINERODUTO-UBU'!IU3,UBU!$D$1:$Q$13,9,0)-IU10&gt;35000,IT11+IU14+IU8*HLOOKUP('MINERODUTO-UBU'!IU3,MINA!$E$1:$R$30,30)*HLOOKUP('MINERODUTO-UBU'!IU3,UBU!$D$1:$Q$13,9,0)-IU10-35000,0)</f>
        <v>0</v>
      </c>
      <c r="IV12" s="64" t="n">
        <f aca="false">IF(IU11+IV14+IV8*HLOOKUP('MINERODUTO-UBU'!IV3,MINA!$E$1:$R$30,30)*HLOOKUP('MINERODUTO-UBU'!IV3,UBU!$D$1:$Q$13,9,0)-IV10&gt;35000,IU11+IV14+IV8*HLOOKUP('MINERODUTO-UBU'!IV3,MINA!$E$1:$R$30,30)*HLOOKUP('MINERODUTO-UBU'!IV3,UBU!$D$1:$Q$13,9,0)-IV10-35000,0)</f>
        <v>0</v>
      </c>
      <c r="IW12" s="64" t="n">
        <f aca="false">IF(IV11+IW14+IW8*HLOOKUP('MINERODUTO-UBU'!IW3,MINA!$E$1:$R$30,30)*HLOOKUP('MINERODUTO-UBU'!IW3,UBU!$D$1:$Q$13,9,0)-IW10&gt;35000,IV11+IW14+IW8*HLOOKUP('MINERODUTO-UBU'!IW3,MINA!$E$1:$R$30,30)*HLOOKUP('MINERODUTO-UBU'!IW3,UBU!$D$1:$Q$13,9,0)-IW10-35000,0)</f>
        <v>0</v>
      </c>
      <c r="IX12" s="64" t="n">
        <f aca="false">IF(IW11+IX14+IX8*HLOOKUP('MINERODUTO-UBU'!IX3,MINA!$E$1:$R$30,30)*HLOOKUP('MINERODUTO-UBU'!IX3,UBU!$D$1:$Q$13,9,0)-IX10&gt;35000,IW11+IX14+IX8*HLOOKUP('MINERODUTO-UBU'!IX3,MINA!$E$1:$R$30,30)*HLOOKUP('MINERODUTO-UBU'!IX3,UBU!$D$1:$Q$13,9,0)-IX10-35000,0)</f>
        <v>0</v>
      </c>
      <c r="IY12" s="64" t="n">
        <f aca="false">IF(IX11+IY14+IY8*HLOOKUP('MINERODUTO-UBU'!IY3,MINA!$E$1:$R$30,30)*HLOOKUP('MINERODUTO-UBU'!IY3,UBU!$D$1:$Q$13,9,0)-IY10&gt;35000,IX11+IY14+IY8*HLOOKUP('MINERODUTO-UBU'!IY3,MINA!$E$1:$R$30,30)*HLOOKUP('MINERODUTO-UBU'!IY3,UBU!$D$1:$Q$13,9,0)-IY10-35000,0)</f>
        <v>0</v>
      </c>
      <c r="IZ12" s="64" t="n">
        <f aca="false">IF(IY11+IZ14+IZ8*HLOOKUP('MINERODUTO-UBU'!IZ3,MINA!$E$1:$R$30,30)*HLOOKUP('MINERODUTO-UBU'!IZ3,UBU!$D$1:$Q$13,9,0)-IZ10&gt;35000,IY11+IZ14+IZ8*HLOOKUP('MINERODUTO-UBU'!IZ3,MINA!$E$1:$R$30,30)*HLOOKUP('MINERODUTO-UBU'!IZ3,UBU!$D$1:$Q$13,9,0)-IZ10-35000,0)</f>
        <v>0</v>
      </c>
      <c r="JA12" s="64" t="n">
        <f aca="false">IF(IZ11+JA14+JA8*HLOOKUP('MINERODUTO-UBU'!JA3,MINA!$E$1:$R$30,30)*HLOOKUP('MINERODUTO-UBU'!JA3,UBU!$D$1:$Q$13,9,0)-JA10&gt;35000,IZ11+JA14+JA8*HLOOKUP('MINERODUTO-UBU'!JA3,MINA!$E$1:$R$30,30)*HLOOKUP('MINERODUTO-UBU'!JA3,UBU!$D$1:$Q$13,9,0)-JA10-35000,0)</f>
        <v>0</v>
      </c>
      <c r="JB12" s="64" t="n">
        <f aca="false">IF(JA11+JB14+JB8*HLOOKUP('MINERODUTO-UBU'!JB3,MINA!$E$1:$R$30,30)*HLOOKUP('MINERODUTO-UBU'!JB3,UBU!$D$1:$Q$13,9,0)-JB10&gt;35000,JA11+JB14+JB8*HLOOKUP('MINERODUTO-UBU'!JB3,MINA!$E$1:$R$30,30)*HLOOKUP('MINERODUTO-UBU'!JB3,UBU!$D$1:$Q$13,9,0)-JB10-35000,0)</f>
        <v>0</v>
      </c>
      <c r="JC12" s="64" t="n">
        <f aca="false">IF(JB11+JC14+JC8*HLOOKUP('MINERODUTO-UBU'!JC3,MINA!$E$1:$R$30,30)*HLOOKUP('MINERODUTO-UBU'!JC3,UBU!$D$1:$Q$13,9,0)-JC10&gt;35000,JB11+JC14+JC8*HLOOKUP('MINERODUTO-UBU'!JC3,MINA!$E$1:$R$30,30)*HLOOKUP('MINERODUTO-UBU'!JC3,UBU!$D$1:$Q$13,9,0)-JC10-35000,0)</f>
        <v>0</v>
      </c>
      <c r="JD12" s="64" t="n">
        <f aca="false">IF(JC11+JD14+JD8*HLOOKUP('MINERODUTO-UBU'!JD3,MINA!$E$1:$R$30,30)*HLOOKUP('MINERODUTO-UBU'!JD3,UBU!$D$1:$Q$13,9,0)-JD10&gt;35000,JC11+JD14+JD8*HLOOKUP('MINERODUTO-UBU'!JD3,MINA!$E$1:$R$30,30)*HLOOKUP('MINERODUTO-UBU'!JD3,UBU!$D$1:$Q$13,9,0)-JD10-35000,0)</f>
        <v>0</v>
      </c>
      <c r="JE12" s="64" t="n">
        <f aca="false">IF(JD11+JE14+JE8*HLOOKUP('MINERODUTO-UBU'!JE3,MINA!$E$1:$R$30,30)*HLOOKUP('MINERODUTO-UBU'!JE3,UBU!$D$1:$Q$13,9,0)-JE10&gt;35000,JD11+JE14+JE8*HLOOKUP('MINERODUTO-UBU'!JE3,MINA!$E$1:$R$30,30)*HLOOKUP('MINERODUTO-UBU'!JE3,UBU!$D$1:$Q$13,9,0)-JE10-35000,0)</f>
        <v>0</v>
      </c>
      <c r="JF12" s="64" t="n">
        <f aca="false">IF(JE11+JF14+JF8*HLOOKUP('MINERODUTO-UBU'!JF3,MINA!$E$1:$R$30,30)*HLOOKUP('MINERODUTO-UBU'!JF3,UBU!$D$1:$Q$13,9,0)-JF10&gt;35000,JE11+JF14+JF8*HLOOKUP('MINERODUTO-UBU'!JF3,MINA!$E$1:$R$30,30)*HLOOKUP('MINERODUTO-UBU'!JF3,UBU!$D$1:$Q$13,9,0)-JF10-35000,0)</f>
        <v>0</v>
      </c>
      <c r="JG12" s="64" t="n">
        <f aca="false">IF(JF11+JG14+JG8*HLOOKUP('MINERODUTO-UBU'!JG3,MINA!$E$1:$R$30,30)*HLOOKUP('MINERODUTO-UBU'!JG3,UBU!$D$1:$Q$13,9,0)-JG10&gt;35000,JF11+JG14+JG8*HLOOKUP('MINERODUTO-UBU'!JG3,MINA!$E$1:$R$30,30)*HLOOKUP('MINERODUTO-UBU'!JG3,UBU!$D$1:$Q$13,9,0)-JG10-35000,0)</f>
        <v>0</v>
      </c>
      <c r="JH12" s="64" t="n">
        <f aca="false">IF(JG11+JH14+JH8*HLOOKUP('MINERODUTO-UBU'!JH3,MINA!$E$1:$R$30,30)*HLOOKUP('MINERODUTO-UBU'!JH3,UBU!$D$1:$Q$13,9,0)-JH10&gt;35000,JG11+JH14+JH8*HLOOKUP('MINERODUTO-UBU'!JH3,MINA!$E$1:$R$30,30)*HLOOKUP('MINERODUTO-UBU'!JH3,UBU!$D$1:$Q$13,9,0)-JH10-35000,0)</f>
        <v>0</v>
      </c>
      <c r="JI12" s="64" t="n">
        <f aca="false">IF(JH11+JI14+JI8*HLOOKUP('MINERODUTO-UBU'!JI3,MINA!$E$1:$R$30,30)*HLOOKUP('MINERODUTO-UBU'!JI3,UBU!$D$1:$Q$13,9,0)-JI10&gt;35000,JH11+JI14+JI8*HLOOKUP('MINERODUTO-UBU'!JI3,MINA!$E$1:$R$30,30)*HLOOKUP('MINERODUTO-UBU'!JI3,UBU!$D$1:$Q$13,9,0)-JI10-35000,0)</f>
        <v>0</v>
      </c>
      <c r="JJ12" s="64" t="n">
        <f aca="false">IF(JI11+JJ14+JJ8*HLOOKUP('MINERODUTO-UBU'!JJ3,MINA!$E$1:$R$30,30)*HLOOKUP('MINERODUTO-UBU'!JJ3,UBU!$D$1:$Q$13,9,0)-JJ10&gt;35000,JI11+JJ14+JJ8*HLOOKUP('MINERODUTO-UBU'!JJ3,MINA!$E$1:$R$30,30)*HLOOKUP('MINERODUTO-UBU'!JJ3,UBU!$D$1:$Q$13,9,0)-JJ10-35000,0)</f>
        <v>0</v>
      </c>
      <c r="JK12" s="64" t="n">
        <f aca="false">IF(JJ11+JK14+JK8*HLOOKUP('MINERODUTO-UBU'!JK3,MINA!$E$1:$R$30,30)*HLOOKUP('MINERODUTO-UBU'!JK3,UBU!$D$1:$Q$13,9,0)-JK10&gt;35000,JJ11+JK14+JK8*HLOOKUP('MINERODUTO-UBU'!JK3,MINA!$E$1:$R$30,30)*HLOOKUP('MINERODUTO-UBU'!JK3,UBU!$D$1:$Q$13,9,0)-JK10-35000,0)</f>
        <v>0</v>
      </c>
      <c r="JL12" s="64" t="n">
        <f aca="false">IF(JK11+JL14+JL8*HLOOKUP('MINERODUTO-UBU'!JL3,MINA!$E$1:$R$30,30)*HLOOKUP('MINERODUTO-UBU'!JL3,UBU!$D$1:$Q$13,9,0)-JL10&gt;35000,JK11+JL14+JL8*HLOOKUP('MINERODUTO-UBU'!JL3,MINA!$E$1:$R$30,30)*HLOOKUP('MINERODUTO-UBU'!JL3,UBU!$D$1:$Q$13,9,0)-JL10-35000,0)</f>
        <v>0</v>
      </c>
      <c r="JM12" s="64" t="n">
        <f aca="false">IF(JL11+JM14+JM8*HLOOKUP('MINERODUTO-UBU'!JM3,MINA!$E$1:$R$30,30)*HLOOKUP('MINERODUTO-UBU'!JM3,UBU!$D$1:$Q$13,9,0)-JM10&gt;35000,JL11+JM14+JM8*HLOOKUP('MINERODUTO-UBU'!JM3,MINA!$E$1:$R$30,30)*HLOOKUP('MINERODUTO-UBU'!JM3,UBU!$D$1:$Q$13,9,0)-JM10-35000,0)</f>
        <v>0</v>
      </c>
      <c r="JN12" s="64" t="n">
        <f aca="false">IF(JM11+JN14+JN8*HLOOKUP('MINERODUTO-UBU'!JN3,MINA!$E$1:$R$30,30)*HLOOKUP('MINERODUTO-UBU'!JN3,UBU!$D$1:$Q$13,9,0)-JN10&gt;35000,JM11+JN14+JN8*HLOOKUP('MINERODUTO-UBU'!JN3,MINA!$E$1:$R$30,30)*HLOOKUP('MINERODUTO-UBU'!JN3,UBU!$D$1:$Q$13,9,0)-JN10-35000,0)</f>
        <v>0</v>
      </c>
      <c r="JO12" s="64" t="n">
        <f aca="false">IF(JN11+JO14+JO8*HLOOKUP('MINERODUTO-UBU'!JO3,MINA!$E$1:$R$30,30)*HLOOKUP('MINERODUTO-UBU'!JO3,UBU!$D$1:$Q$13,9,0)-JO10&gt;35000,JN11+JO14+JO8*HLOOKUP('MINERODUTO-UBU'!JO3,MINA!$E$1:$R$30,30)*HLOOKUP('MINERODUTO-UBU'!JO3,UBU!$D$1:$Q$13,9,0)-JO10-35000,0)</f>
        <v>0</v>
      </c>
      <c r="JP12" s="64" t="n">
        <f aca="false">IF(JO11+JP14+JP8*HLOOKUP('MINERODUTO-UBU'!JP3,MINA!$E$1:$R$30,30)*HLOOKUP('MINERODUTO-UBU'!JP3,UBU!$D$1:$Q$13,9,0)-JP10&gt;35000,JO11+JP14+JP8*HLOOKUP('MINERODUTO-UBU'!JP3,MINA!$E$1:$R$30,30)*HLOOKUP('MINERODUTO-UBU'!JP3,UBU!$D$1:$Q$13,9,0)-JP10-35000,0)</f>
        <v>0</v>
      </c>
      <c r="JQ12" s="64" t="n">
        <f aca="false">IF(JP11+JQ14+JQ8*HLOOKUP('MINERODUTO-UBU'!JQ3,MINA!$E$1:$R$30,30)*HLOOKUP('MINERODUTO-UBU'!JQ3,UBU!$D$1:$Q$13,9,0)-JQ10&gt;35000,JP11+JQ14+JQ8*HLOOKUP('MINERODUTO-UBU'!JQ3,MINA!$E$1:$R$30,30)*HLOOKUP('MINERODUTO-UBU'!JQ3,UBU!$D$1:$Q$13,9,0)-JQ10-35000,0)</f>
        <v>0</v>
      </c>
      <c r="JR12" s="64" t="n">
        <f aca="false">IF(JQ11+JR14+JR8*HLOOKUP('MINERODUTO-UBU'!JR3,MINA!$E$1:$R$30,30)*HLOOKUP('MINERODUTO-UBU'!JR3,UBU!$D$1:$Q$13,9,0)-JR10&gt;35000,JQ11+JR14+JR8*HLOOKUP('MINERODUTO-UBU'!JR3,MINA!$E$1:$R$30,30)*HLOOKUP('MINERODUTO-UBU'!JR3,UBU!$D$1:$Q$13,9,0)-JR10-35000,0)</f>
        <v>0</v>
      </c>
      <c r="JS12" s="64" t="n">
        <f aca="false">IF(JR11+JS14+JS8*HLOOKUP('MINERODUTO-UBU'!JS3,MINA!$E$1:$R$30,30)*HLOOKUP('MINERODUTO-UBU'!JS3,UBU!$D$1:$Q$13,9,0)-JS10&gt;35000,JR11+JS14+JS8*HLOOKUP('MINERODUTO-UBU'!JS3,MINA!$E$1:$R$30,30)*HLOOKUP('MINERODUTO-UBU'!JS3,UBU!$D$1:$Q$13,9,0)-JS10-35000,0)</f>
        <v>0</v>
      </c>
      <c r="JT12" s="64" t="n">
        <f aca="false">IF(JS11+JT14+JT8*HLOOKUP('MINERODUTO-UBU'!JT3,MINA!$E$1:$R$30,30)*HLOOKUP('MINERODUTO-UBU'!JT3,UBU!$D$1:$Q$13,9,0)-JT10&gt;35000,JS11+JT14+JT8*HLOOKUP('MINERODUTO-UBU'!JT3,MINA!$E$1:$R$30,30)*HLOOKUP('MINERODUTO-UBU'!JT3,UBU!$D$1:$Q$13,9,0)-JT10-35000,0)</f>
        <v>0</v>
      </c>
      <c r="JU12" s="64" t="n">
        <f aca="false">IF(JT11+JU14+JU8*HLOOKUP('MINERODUTO-UBU'!JU3,MINA!$E$1:$R$30,30)*HLOOKUP('MINERODUTO-UBU'!JU3,UBU!$D$1:$Q$13,9,0)-JU10&gt;35000,JT11+JU14+JU8*HLOOKUP('MINERODUTO-UBU'!JU3,MINA!$E$1:$R$30,30)*HLOOKUP('MINERODUTO-UBU'!JU3,UBU!$D$1:$Q$13,9,0)-JU10-35000,0)</f>
        <v>0</v>
      </c>
      <c r="JV12" s="64" t="n">
        <f aca="false">IF(JU11+JV14+JV8*HLOOKUP('MINERODUTO-UBU'!JV3,MINA!$E$1:$R$30,30)*HLOOKUP('MINERODUTO-UBU'!JV3,UBU!$D$1:$Q$13,9,0)-JV10&gt;35000,JU11+JV14+JV8*HLOOKUP('MINERODUTO-UBU'!JV3,MINA!$E$1:$R$30,30)*HLOOKUP('MINERODUTO-UBU'!JV3,UBU!$D$1:$Q$13,9,0)-JV10-35000,0)</f>
        <v>0</v>
      </c>
      <c r="JW12" s="64" t="n">
        <f aca="false">IF(JV11+JW14+JW8*HLOOKUP('MINERODUTO-UBU'!JW3,MINA!$E$1:$R$30,30)*HLOOKUP('MINERODUTO-UBU'!JW3,UBU!$D$1:$Q$13,9,0)-JW10&gt;35000,JV11+JW14+JW8*HLOOKUP('MINERODUTO-UBU'!JW3,MINA!$E$1:$R$30,30)*HLOOKUP('MINERODUTO-UBU'!JW3,UBU!$D$1:$Q$13,9,0)-JW10-35000,0)</f>
        <v>0</v>
      </c>
      <c r="JX12" s="64" t="n">
        <f aca="false">IF(JW11+JX14+JX8*HLOOKUP('MINERODUTO-UBU'!JX3,MINA!$E$1:$R$30,30)*HLOOKUP('MINERODUTO-UBU'!JX3,UBU!$D$1:$Q$13,9,0)-JX10&gt;35000,JW11+JX14+JX8*HLOOKUP('MINERODUTO-UBU'!JX3,MINA!$E$1:$R$30,30)*HLOOKUP('MINERODUTO-UBU'!JX3,UBU!$D$1:$Q$13,9,0)-JX10-35000,0)</f>
        <v>0</v>
      </c>
      <c r="JY12" s="64" t="n">
        <f aca="false">IF(JX11+JY14+JY8*HLOOKUP('MINERODUTO-UBU'!JY3,MINA!$E$1:$R$30,30)*HLOOKUP('MINERODUTO-UBU'!JY3,UBU!$D$1:$Q$13,9,0)-JY10&gt;35000,JX11+JY14+JY8*HLOOKUP('MINERODUTO-UBU'!JY3,MINA!$E$1:$R$30,30)*HLOOKUP('MINERODUTO-UBU'!JY3,UBU!$D$1:$Q$13,9,0)-JY10-35000,0)</f>
        <v>0</v>
      </c>
      <c r="JZ12" s="64" t="n">
        <f aca="false">IF(JY11+JZ14+JZ8*HLOOKUP('MINERODUTO-UBU'!JZ3,MINA!$E$1:$R$30,30)*HLOOKUP('MINERODUTO-UBU'!JZ3,UBU!$D$1:$Q$13,9,0)-JZ10&gt;35000,JY11+JZ14+JZ8*HLOOKUP('MINERODUTO-UBU'!JZ3,MINA!$E$1:$R$30,30)*HLOOKUP('MINERODUTO-UBU'!JZ3,UBU!$D$1:$Q$13,9,0)-JZ10-35000,0)</f>
        <v>0</v>
      </c>
      <c r="KA12" s="64" t="n">
        <f aca="false">IF(JZ11+KA14+KA8*HLOOKUP('MINERODUTO-UBU'!KA3,MINA!$E$1:$R$30,30)*HLOOKUP('MINERODUTO-UBU'!KA3,UBU!$D$1:$Q$13,9,0)-KA10&gt;35000,JZ11+KA14+KA8*HLOOKUP('MINERODUTO-UBU'!KA3,MINA!$E$1:$R$30,30)*HLOOKUP('MINERODUTO-UBU'!KA3,UBU!$D$1:$Q$13,9,0)-KA10-35000,0)</f>
        <v>0</v>
      </c>
      <c r="KB12" s="64" t="n">
        <f aca="false">IF(KA11+KB14+KB8*HLOOKUP('MINERODUTO-UBU'!KB3,MINA!$E$1:$R$30,30)*HLOOKUP('MINERODUTO-UBU'!KB3,UBU!$D$1:$Q$13,9,0)-KB10&gt;35000,KA11+KB14+KB8*HLOOKUP('MINERODUTO-UBU'!KB3,MINA!$E$1:$R$30,30)*HLOOKUP('MINERODUTO-UBU'!KB3,UBU!$D$1:$Q$13,9,0)-KB10-35000,0)</f>
        <v>0</v>
      </c>
      <c r="KC12" s="64" t="n">
        <f aca="false">IF(KB11+KC14+KC8*HLOOKUP('MINERODUTO-UBU'!KC3,MINA!$E$1:$R$30,30)*HLOOKUP('MINERODUTO-UBU'!KC3,UBU!$D$1:$Q$13,9,0)-KC10&gt;35000,KB11+KC14+KC8*HLOOKUP('MINERODUTO-UBU'!KC3,MINA!$E$1:$R$30,30)*HLOOKUP('MINERODUTO-UBU'!KC3,UBU!$D$1:$Q$13,9,0)-KC10-35000,0)</f>
        <v>0</v>
      </c>
      <c r="KD12" s="64" t="n">
        <f aca="false">IF(KC11+KD14+KD8*HLOOKUP('MINERODUTO-UBU'!KD3,MINA!$E$1:$R$30,30)*HLOOKUP('MINERODUTO-UBU'!KD3,UBU!$D$1:$Q$13,9,0)-KD10&gt;35000,KC11+KD14+KD8*HLOOKUP('MINERODUTO-UBU'!KD3,MINA!$E$1:$R$30,30)*HLOOKUP('MINERODUTO-UBU'!KD3,UBU!$D$1:$Q$13,9,0)-KD10-35000,0)</f>
        <v>0</v>
      </c>
      <c r="KE12" s="64" t="n">
        <f aca="false">IF(KD11+KE14+KE8*HLOOKUP('MINERODUTO-UBU'!KE3,MINA!$E$1:$R$30,30)*HLOOKUP('MINERODUTO-UBU'!KE3,UBU!$D$1:$Q$13,9,0)-KE10&gt;35000,KD11+KE14+KE8*HLOOKUP('MINERODUTO-UBU'!KE3,MINA!$E$1:$R$30,30)*HLOOKUP('MINERODUTO-UBU'!KE3,UBU!$D$1:$Q$13,9,0)-KE10-35000,0)</f>
        <v>0</v>
      </c>
      <c r="KF12" s="64" t="n">
        <f aca="false">IF(KE11+KF14+KF8*HLOOKUP('MINERODUTO-UBU'!KF3,MINA!$E$1:$R$30,30)*HLOOKUP('MINERODUTO-UBU'!KF3,UBU!$D$1:$Q$13,9,0)-KF10&gt;35000,KE11+KF14+KF8*HLOOKUP('MINERODUTO-UBU'!KF3,MINA!$E$1:$R$30,30)*HLOOKUP('MINERODUTO-UBU'!KF3,UBU!$D$1:$Q$13,9,0)-KF10-35000,0)</f>
        <v>0</v>
      </c>
      <c r="KG12" s="64" t="n">
        <f aca="false">IF(KF11+KG14+KG8*HLOOKUP('MINERODUTO-UBU'!KG3,MINA!$E$1:$R$30,30)*HLOOKUP('MINERODUTO-UBU'!KG3,UBU!$D$1:$Q$13,9,0)-KG10&gt;35000,KF11+KG14+KG8*HLOOKUP('MINERODUTO-UBU'!KG3,MINA!$E$1:$R$30,30)*HLOOKUP('MINERODUTO-UBU'!KG3,UBU!$D$1:$Q$13,9,0)-KG10-35000,0)</f>
        <v>0</v>
      </c>
      <c r="KH12" s="64" t="n">
        <f aca="false">IF(KG11+KH14+KH8*HLOOKUP('MINERODUTO-UBU'!KH3,MINA!$E$1:$R$30,30)*HLOOKUP('MINERODUTO-UBU'!KH3,UBU!$D$1:$Q$13,9,0)-KH10&gt;35000,KG11+KH14+KH8*HLOOKUP('MINERODUTO-UBU'!KH3,MINA!$E$1:$R$30,30)*HLOOKUP('MINERODUTO-UBU'!KH3,UBU!$D$1:$Q$13,9,0)-KH10-35000,0)</f>
        <v>0</v>
      </c>
      <c r="KI12" s="64" t="n">
        <f aca="false">IF(KH11+KI14+KI8*HLOOKUP('MINERODUTO-UBU'!KI3,MINA!$E$1:$R$30,30)*HLOOKUP('MINERODUTO-UBU'!KI3,UBU!$D$1:$Q$13,9,0)-KI10&gt;35000,KH11+KI14+KI8*HLOOKUP('MINERODUTO-UBU'!KI3,MINA!$E$1:$R$30,30)*HLOOKUP('MINERODUTO-UBU'!KI3,UBU!$D$1:$Q$13,9,0)-KI10-35000,0)</f>
        <v>0</v>
      </c>
      <c r="KJ12" s="64" t="n">
        <f aca="false">IF(KI11+KJ14+KJ8*HLOOKUP('MINERODUTO-UBU'!KJ3,MINA!$E$1:$R$30,30)*HLOOKUP('MINERODUTO-UBU'!KJ3,UBU!$D$1:$Q$13,9,0)-KJ10&gt;35000,KI11+KJ14+KJ8*HLOOKUP('MINERODUTO-UBU'!KJ3,MINA!$E$1:$R$30,30)*HLOOKUP('MINERODUTO-UBU'!KJ3,UBU!$D$1:$Q$13,9,0)-KJ10-35000,0)</f>
        <v>0</v>
      </c>
      <c r="KK12" s="64" t="n">
        <f aca="false">IF(KJ11+KK14+KK8*HLOOKUP('MINERODUTO-UBU'!KK3,MINA!$E$1:$R$30,30)*HLOOKUP('MINERODUTO-UBU'!KK3,UBU!$D$1:$Q$13,9,0)-KK10&gt;35000,KJ11+KK14+KK8*HLOOKUP('MINERODUTO-UBU'!KK3,MINA!$E$1:$R$30,30)*HLOOKUP('MINERODUTO-UBU'!KK3,UBU!$D$1:$Q$13,9,0)-KK10-35000,0)</f>
        <v>0</v>
      </c>
      <c r="KL12" s="64" t="n">
        <f aca="false">IF(KK11+KL14+KL8*HLOOKUP('MINERODUTO-UBU'!KL3,MINA!$E$1:$R$30,30)*HLOOKUP('MINERODUTO-UBU'!KL3,UBU!$D$1:$Q$13,9,0)-KL10&gt;35000,KK11+KL14+KL8*HLOOKUP('MINERODUTO-UBU'!KL3,MINA!$E$1:$R$30,30)*HLOOKUP('MINERODUTO-UBU'!KL3,UBU!$D$1:$Q$13,9,0)-KL10-35000,0)</f>
        <v>0</v>
      </c>
      <c r="KM12" s="64" t="n">
        <f aca="false">IF(KL11+KM14+KM8*HLOOKUP('MINERODUTO-UBU'!KM3,MINA!$E$1:$R$30,30)*HLOOKUP('MINERODUTO-UBU'!KM3,UBU!$D$1:$Q$13,9,0)-KM10&gt;35000,KL11+KM14+KM8*HLOOKUP('MINERODUTO-UBU'!KM3,MINA!$E$1:$R$30,30)*HLOOKUP('MINERODUTO-UBU'!KM3,UBU!$D$1:$Q$13,9,0)-KM10-35000,0)</f>
        <v>0</v>
      </c>
      <c r="KN12" s="64" t="n">
        <f aca="false">IF(KM11+KN14+KN8*HLOOKUP('MINERODUTO-UBU'!KN3,MINA!$E$1:$R$30,30)*HLOOKUP('MINERODUTO-UBU'!KN3,UBU!$D$1:$Q$13,9,0)-KN10&gt;35000,KM11+KN14+KN8*HLOOKUP('MINERODUTO-UBU'!KN3,MINA!$E$1:$R$30,30)*HLOOKUP('MINERODUTO-UBU'!KN3,UBU!$D$1:$Q$13,9,0)-KN10-35000,0)</f>
        <v>0</v>
      </c>
      <c r="KO12" s="64" t="n">
        <f aca="false">IF(KN11+KO14+KO8*HLOOKUP('MINERODUTO-UBU'!KO3,MINA!$E$1:$R$30,30)*HLOOKUP('MINERODUTO-UBU'!KO3,UBU!$D$1:$Q$13,9,0)-KO10&gt;35000,KN11+KO14+KO8*HLOOKUP('MINERODUTO-UBU'!KO3,MINA!$E$1:$R$30,30)*HLOOKUP('MINERODUTO-UBU'!KO3,UBU!$D$1:$Q$13,9,0)-KO10-35000,0)</f>
        <v>0</v>
      </c>
      <c r="KP12" s="64" t="n">
        <f aca="false">IF(KO11+KP14+KP8*HLOOKUP('MINERODUTO-UBU'!KP3,MINA!$E$1:$R$30,30)*HLOOKUP('MINERODUTO-UBU'!KP3,UBU!$D$1:$Q$13,9,0)-KP10&gt;35000,KO11+KP14+KP8*HLOOKUP('MINERODUTO-UBU'!KP3,MINA!$E$1:$R$30,30)*HLOOKUP('MINERODUTO-UBU'!KP3,UBU!$D$1:$Q$13,9,0)-KP10-35000,0)</f>
        <v>0</v>
      </c>
      <c r="KQ12" s="64" t="n">
        <f aca="false">IF(KP11+KQ14+KQ8*HLOOKUP('MINERODUTO-UBU'!KQ3,MINA!$E$1:$R$30,30)*HLOOKUP('MINERODUTO-UBU'!KQ3,UBU!$D$1:$Q$13,9,0)-KQ10&gt;35000,KP11+KQ14+KQ8*HLOOKUP('MINERODUTO-UBU'!KQ3,MINA!$E$1:$R$30,30)*HLOOKUP('MINERODUTO-UBU'!KQ3,UBU!$D$1:$Q$13,9,0)-KQ10-35000,0)</f>
        <v>0</v>
      </c>
      <c r="KR12" s="64" t="n">
        <f aca="false">IF(KQ11+KR14+KR8*HLOOKUP('MINERODUTO-UBU'!KR3,MINA!$E$1:$R$30,30)*HLOOKUP('MINERODUTO-UBU'!KR3,UBU!$D$1:$Q$13,9,0)-KR10&gt;35000,KQ11+KR14+KR8*HLOOKUP('MINERODUTO-UBU'!KR3,MINA!$E$1:$R$30,30)*HLOOKUP('MINERODUTO-UBU'!KR3,UBU!$D$1:$Q$13,9,0)-KR10-35000,0)</f>
        <v>0</v>
      </c>
      <c r="KS12" s="64" t="n">
        <f aca="false">IF(KR11+KS14+KS8*HLOOKUP('MINERODUTO-UBU'!KS3,MINA!$E$1:$R$30,30)*HLOOKUP('MINERODUTO-UBU'!KS3,UBU!$D$1:$Q$13,9,0)-KS10&gt;35000,KR11+KS14+KS8*HLOOKUP('MINERODUTO-UBU'!KS3,MINA!$E$1:$R$30,30)*HLOOKUP('MINERODUTO-UBU'!KS3,UBU!$D$1:$Q$13,9,0)-KS10-35000,0)</f>
        <v>0</v>
      </c>
      <c r="KT12" s="64" t="n">
        <f aca="false">IF(KS11+KT14+KT8*HLOOKUP('MINERODUTO-UBU'!KT3,MINA!$E$1:$R$30,30)*HLOOKUP('MINERODUTO-UBU'!KT3,UBU!$D$1:$Q$13,9,0)-KT10&gt;35000,KS11+KT14+KT8*HLOOKUP('MINERODUTO-UBU'!KT3,MINA!$E$1:$R$30,30)*HLOOKUP('MINERODUTO-UBU'!KT3,UBU!$D$1:$Q$13,9,0)-KT10-35000,0)</f>
        <v>0</v>
      </c>
      <c r="KU12" s="64" t="n">
        <f aca="false">IF(KT11+KU14+KU8*HLOOKUP('MINERODUTO-UBU'!KU3,MINA!$E$1:$R$30,30)*HLOOKUP('MINERODUTO-UBU'!KU3,UBU!$D$1:$Q$13,9,0)-KU10&gt;35000,KT11+KU14+KU8*HLOOKUP('MINERODUTO-UBU'!KU3,MINA!$E$1:$R$30,30)*HLOOKUP('MINERODUTO-UBU'!KU3,UBU!$D$1:$Q$13,9,0)-KU10-35000,0)</f>
        <v>0</v>
      </c>
      <c r="KV12" s="64" t="n">
        <f aca="false">IF(KU11+KV14+KV8*HLOOKUP('MINERODUTO-UBU'!KV3,MINA!$E$1:$R$30,30)*HLOOKUP('MINERODUTO-UBU'!KV3,UBU!$D$1:$Q$13,9,0)-KV10&gt;35000,KU11+KV14+KV8*HLOOKUP('MINERODUTO-UBU'!KV3,MINA!$E$1:$R$30,30)*HLOOKUP('MINERODUTO-UBU'!KV3,UBU!$D$1:$Q$13,9,0)-KV10-35000,0)</f>
        <v>0</v>
      </c>
      <c r="KW12" s="64" t="n">
        <f aca="false">IF(KV11+KW14+KW8*HLOOKUP('MINERODUTO-UBU'!KW3,MINA!$E$1:$R$30,30)*HLOOKUP('MINERODUTO-UBU'!KW3,UBU!$D$1:$Q$13,9,0)-KW10&gt;35000,KV11+KW14+KW8*HLOOKUP('MINERODUTO-UBU'!KW3,MINA!$E$1:$R$30,30)*HLOOKUP('MINERODUTO-UBU'!KW3,UBU!$D$1:$Q$13,9,0)-KW10-35000,0)</f>
        <v>0</v>
      </c>
      <c r="KX12" s="64" t="n">
        <f aca="false">IF(KW11+KX14+KX8*HLOOKUP('MINERODUTO-UBU'!KX3,MINA!$E$1:$R$30,30)*HLOOKUP('MINERODUTO-UBU'!KX3,UBU!$D$1:$Q$13,9,0)-KX10&gt;35000,KW11+KX14+KX8*HLOOKUP('MINERODUTO-UBU'!KX3,MINA!$E$1:$R$30,30)*HLOOKUP('MINERODUTO-UBU'!KX3,UBU!$D$1:$Q$13,9,0)-KX10-35000,0)</f>
        <v>0</v>
      </c>
      <c r="KY12" s="64" t="n">
        <f aca="false">IF(KX11+KY14+KY8*HLOOKUP('MINERODUTO-UBU'!KY3,MINA!$E$1:$R$30,30)*HLOOKUP('MINERODUTO-UBU'!KY3,UBU!$D$1:$Q$13,9,0)-KY10&gt;35000,KX11+KY14+KY8*HLOOKUP('MINERODUTO-UBU'!KY3,MINA!$E$1:$R$30,30)*HLOOKUP('MINERODUTO-UBU'!KY3,UBU!$D$1:$Q$13,9,0)-KY10-35000,0)</f>
        <v>0</v>
      </c>
      <c r="KZ12" s="64" t="n">
        <f aca="false">IF(KY11+KZ14+KZ8*HLOOKUP('MINERODUTO-UBU'!KZ3,MINA!$E$1:$R$30,30)*HLOOKUP('MINERODUTO-UBU'!KZ3,UBU!$D$1:$Q$13,9,0)-KZ10&gt;35000,KY11+KZ14+KZ8*HLOOKUP('MINERODUTO-UBU'!KZ3,MINA!$E$1:$R$30,30)*HLOOKUP('MINERODUTO-UBU'!KZ3,UBU!$D$1:$Q$13,9,0)-KZ10-35000,0)</f>
        <v>0</v>
      </c>
      <c r="LA12" s="64" t="n">
        <f aca="false">IF(KZ11+LA14+LA8*HLOOKUP('MINERODUTO-UBU'!LA3,MINA!$E$1:$R$30,30)*HLOOKUP('MINERODUTO-UBU'!LA3,UBU!$D$1:$Q$13,9,0)-LA10&gt;35000,KZ11+LA14+LA8*HLOOKUP('MINERODUTO-UBU'!LA3,MINA!$E$1:$R$30,30)*HLOOKUP('MINERODUTO-UBU'!LA3,UBU!$D$1:$Q$13,9,0)-LA10-35000,0)</f>
        <v>0</v>
      </c>
      <c r="LB12" s="64" t="n">
        <f aca="false">IF(LA11+LB14+LB8*HLOOKUP('MINERODUTO-UBU'!LB3,MINA!$E$1:$R$30,30)*HLOOKUP('MINERODUTO-UBU'!LB3,UBU!$D$1:$Q$13,9,0)-LB10&gt;35000,LA11+LB14+LB8*HLOOKUP('MINERODUTO-UBU'!LB3,MINA!$E$1:$R$30,30)*HLOOKUP('MINERODUTO-UBU'!LB3,UBU!$D$1:$Q$13,9,0)-LB10-35000,0)</f>
        <v>0</v>
      </c>
      <c r="LC12" s="64" t="n">
        <f aca="false">IF(LB11+LC14+LC8*HLOOKUP('MINERODUTO-UBU'!LC3,MINA!$E$1:$R$30,30)*HLOOKUP('MINERODUTO-UBU'!LC3,UBU!$D$1:$Q$13,9,0)-LC10&gt;35000,LB11+LC14+LC8*HLOOKUP('MINERODUTO-UBU'!LC3,MINA!$E$1:$R$30,30)*HLOOKUP('MINERODUTO-UBU'!LC3,UBU!$D$1:$Q$13,9,0)-LC10-35000,0)</f>
        <v>0</v>
      </c>
      <c r="LD12" s="64" t="n">
        <f aca="false">IF(LC11+LD14+LD8*HLOOKUP('MINERODUTO-UBU'!LD3,MINA!$E$1:$R$30,30)*HLOOKUP('MINERODUTO-UBU'!LD3,UBU!$D$1:$Q$13,9,0)-LD10&gt;35000,LC11+LD14+LD8*HLOOKUP('MINERODUTO-UBU'!LD3,MINA!$E$1:$R$30,30)*HLOOKUP('MINERODUTO-UBU'!LD3,UBU!$D$1:$Q$13,9,0)-LD10-35000,0)</f>
        <v>0</v>
      </c>
      <c r="LE12" s="64" t="n">
        <f aca="false">IF(LD11+LE14+LE8*HLOOKUP('MINERODUTO-UBU'!LE3,MINA!$E$1:$R$30,30)*HLOOKUP('MINERODUTO-UBU'!LE3,UBU!$D$1:$Q$13,9,0)-LE10&gt;35000,LD11+LE14+LE8*HLOOKUP('MINERODUTO-UBU'!LE3,MINA!$E$1:$R$30,30)*HLOOKUP('MINERODUTO-UBU'!LE3,UBU!$D$1:$Q$13,9,0)-LE10-35000,0)</f>
        <v>0</v>
      </c>
      <c r="LF12" s="64" t="n">
        <f aca="false">IF(LE11+LF14+LF8*HLOOKUP('MINERODUTO-UBU'!LF3,MINA!$E$1:$R$30,30)*HLOOKUP('MINERODUTO-UBU'!LF3,UBU!$D$1:$Q$13,9,0)-LF10&gt;35000,LE11+LF14+LF8*HLOOKUP('MINERODUTO-UBU'!LF3,MINA!$E$1:$R$30,30)*HLOOKUP('MINERODUTO-UBU'!LF3,UBU!$D$1:$Q$13,9,0)-LF10-35000,0)</f>
        <v>0</v>
      </c>
      <c r="LG12" s="64" t="n">
        <f aca="false">IF(LF11+LG14+LG8*HLOOKUP('MINERODUTO-UBU'!LG3,MINA!$E$1:$R$30,30)*HLOOKUP('MINERODUTO-UBU'!LG3,UBU!$D$1:$Q$13,9,0)-LG10&gt;35000,LF11+LG14+LG8*HLOOKUP('MINERODUTO-UBU'!LG3,MINA!$E$1:$R$30,30)*HLOOKUP('MINERODUTO-UBU'!LG3,UBU!$D$1:$Q$13,9,0)-LG10-35000,0)</f>
        <v>0</v>
      </c>
      <c r="LH12" s="64" t="n">
        <f aca="false">IF(LG11+LH14+LH8*HLOOKUP('MINERODUTO-UBU'!LH3,MINA!$E$1:$R$30,30)*HLOOKUP('MINERODUTO-UBU'!LH3,UBU!$D$1:$Q$13,9,0)-LH10&gt;35000,LG11+LH14+LH8*HLOOKUP('MINERODUTO-UBU'!LH3,MINA!$E$1:$R$30,30)*HLOOKUP('MINERODUTO-UBU'!LH3,UBU!$D$1:$Q$13,9,0)-LH10-35000,0)</f>
        <v>0</v>
      </c>
      <c r="LI12" s="64" t="n">
        <f aca="false">IF(LH11+LI14+LI8*HLOOKUP('MINERODUTO-UBU'!LI3,MINA!$E$1:$R$30,30)*HLOOKUP('MINERODUTO-UBU'!LI3,UBU!$D$1:$Q$13,9,0)-LI10&gt;35000,LH11+LI14+LI8*HLOOKUP('MINERODUTO-UBU'!LI3,MINA!$E$1:$R$30,30)*HLOOKUP('MINERODUTO-UBU'!LI3,UBU!$D$1:$Q$13,9,0)-LI10-35000,0)</f>
        <v>0</v>
      </c>
      <c r="LJ12" s="64" t="n">
        <f aca="false">IF(LI11+LJ14+LJ8*HLOOKUP('MINERODUTO-UBU'!LJ3,MINA!$E$1:$R$30,30)*HLOOKUP('MINERODUTO-UBU'!LJ3,UBU!$D$1:$Q$13,9,0)-LJ10&gt;35000,LI11+LJ14+LJ8*HLOOKUP('MINERODUTO-UBU'!LJ3,MINA!$E$1:$R$30,30)*HLOOKUP('MINERODUTO-UBU'!LJ3,UBU!$D$1:$Q$13,9,0)-LJ10-35000,0)</f>
        <v>0</v>
      </c>
      <c r="LK12" s="64" t="n">
        <f aca="false">IF(LJ11+LK14+LK8*HLOOKUP('MINERODUTO-UBU'!LK3,MINA!$E$1:$R$30,30)*HLOOKUP('MINERODUTO-UBU'!LK3,UBU!$D$1:$Q$13,9,0)-LK10&gt;35000,LJ11+LK14+LK8*HLOOKUP('MINERODUTO-UBU'!LK3,MINA!$E$1:$R$30,30)*HLOOKUP('MINERODUTO-UBU'!LK3,UBU!$D$1:$Q$13,9,0)-LK10-35000,0)</f>
        <v>0</v>
      </c>
      <c r="LL12" s="64" t="n">
        <f aca="false">IF(LK11+LL14+LL8*HLOOKUP('MINERODUTO-UBU'!LL3,MINA!$E$1:$R$30,30)*HLOOKUP('MINERODUTO-UBU'!LL3,UBU!$D$1:$Q$13,9,0)-LL10&gt;35000,LK11+LL14+LL8*HLOOKUP('MINERODUTO-UBU'!LL3,MINA!$E$1:$R$30,30)*HLOOKUP('MINERODUTO-UBU'!LL3,UBU!$D$1:$Q$13,9,0)-LL10-35000,0)</f>
        <v>0</v>
      </c>
      <c r="LM12" s="64" t="n">
        <f aca="false">IF(LL11+LM14+LM8*HLOOKUP('MINERODUTO-UBU'!LM3,MINA!$E$1:$R$30,30)*HLOOKUP('MINERODUTO-UBU'!LM3,UBU!$D$1:$Q$13,9,0)-LM10&gt;35000,LL11+LM14+LM8*HLOOKUP('MINERODUTO-UBU'!LM3,MINA!$E$1:$R$30,30)*HLOOKUP('MINERODUTO-UBU'!LM3,UBU!$D$1:$Q$13,9,0)-LM10-35000,0)</f>
        <v>0</v>
      </c>
      <c r="LN12" s="64" t="n">
        <f aca="false">IF(LM11+LN14+LN8*HLOOKUP('MINERODUTO-UBU'!LN3,MINA!$E$1:$R$30,30)*HLOOKUP('MINERODUTO-UBU'!LN3,UBU!$D$1:$Q$13,9,0)-LN10&gt;35000,LM11+LN14+LN8*HLOOKUP('MINERODUTO-UBU'!LN3,MINA!$E$1:$R$30,30)*HLOOKUP('MINERODUTO-UBU'!LN3,UBU!$D$1:$Q$13,9,0)-LN10-35000,0)</f>
        <v>0</v>
      </c>
      <c r="LO12" s="64" t="n">
        <f aca="false">IF(LN11+LO14+LO8*HLOOKUP('MINERODUTO-UBU'!LO3,MINA!$E$1:$R$30,30)*HLOOKUP('MINERODUTO-UBU'!LO3,UBU!$D$1:$Q$13,9,0)-LO10&gt;35000,LN11+LO14+LO8*HLOOKUP('MINERODUTO-UBU'!LO3,MINA!$E$1:$R$30,30)*HLOOKUP('MINERODUTO-UBU'!LO3,UBU!$D$1:$Q$13,9,0)-LO10-35000,0)</f>
        <v>0</v>
      </c>
      <c r="LP12" s="64" t="n">
        <f aca="false">IF(LO11+LP14+LP8*HLOOKUP('MINERODUTO-UBU'!LP3,MINA!$E$1:$R$30,30)*HLOOKUP('MINERODUTO-UBU'!LP3,UBU!$D$1:$Q$13,9,0)-LP10&gt;35000,LO11+LP14+LP8*HLOOKUP('MINERODUTO-UBU'!LP3,MINA!$E$1:$R$30,30)*HLOOKUP('MINERODUTO-UBU'!LP3,UBU!$D$1:$Q$13,9,0)-LP10-35000,0)</f>
        <v>0</v>
      </c>
      <c r="LQ12" s="64" t="n">
        <f aca="false">IF(LP11+LQ14+LQ8*HLOOKUP('MINERODUTO-UBU'!LQ3,MINA!$E$1:$R$30,30)*HLOOKUP('MINERODUTO-UBU'!LQ3,UBU!$D$1:$Q$13,9,0)-LQ10&gt;35000,LP11+LQ14+LQ8*HLOOKUP('MINERODUTO-UBU'!LQ3,MINA!$E$1:$R$30,30)*HLOOKUP('MINERODUTO-UBU'!LQ3,UBU!$D$1:$Q$13,9,0)-LQ10-35000,0)</f>
        <v>0</v>
      </c>
      <c r="LR12" s="64" t="n">
        <f aca="false">IF(LQ11+LR14+LR8*HLOOKUP('MINERODUTO-UBU'!LR3,MINA!$E$1:$R$30,30)*HLOOKUP('MINERODUTO-UBU'!LR3,UBU!$D$1:$Q$13,9,0)-LR10&gt;35000,LQ11+LR14+LR8*HLOOKUP('MINERODUTO-UBU'!LR3,MINA!$E$1:$R$30,30)*HLOOKUP('MINERODUTO-UBU'!LR3,UBU!$D$1:$Q$13,9,0)-LR10-35000,0)</f>
        <v>0</v>
      </c>
      <c r="LS12" s="64" t="n">
        <f aca="false">IF(LR11+LS14+LS8*HLOOKUP('MINERODUTO-UBU'!LS3,MINA!$E$1:$R$30,30)*HLOOKUP('MINERODUTO-UBU'!LS3,UBU!$D$1:$Q$13,9,0)-LS10&gt;35000,LR11+LS14+LS8*HLOOKUP('MINERODUTO-UBU'!LS3,MINA!$E$1:$R$30,30)*HLOOKUP('MINERODUTO-UBU'!LS3,UBU!$D$1:$Q$13,9,0)-LS10-35000,0)</f>
        <v>0</v>
      </c>
      <c r="LT12" s="64" t="n">
        <f aca="false">IF(LS11+LT14+LT8*HLOOKUP('MINERODUTO-UBU'!LT3,MINA!$E$1:$R$30,30)*HLOOKUP('MINERODUTO-UBU'!LT3,UBU!$D$1:$Q$13,9,0)-LT10&gt;35000,LS11+LT14+LT8*HLOOKUP('MINERODUTO-UBU'!LT3,MINA!$E$1:$R$30,30)*HLOOKUP('MINERODUTO-UBU'!LT3,UBU!$D$1:$Q$13,9,0)-LT10-35000,0)</f>
        <v>0</v>
      </c>
      <c r="LU12" s="64" t="n">
        <f aca="false">IF(LT11+LU14+LU8*HLOOKUP('MINERODUTO-UBU'!LU3,MINA!$E$1:$R$30,30)*HLOOKUP('MINERODUTO-UBU'!LU3,UBU!$D$1:$Q$13,9,0)-LU10&gt;35000,LT11+LU14+LU8*HLOOKUP('MINERODUTO-UBU'!LU3,MINA!$E$1:$R$30,30)*HLOOKUP('MINERODUTO-UBU'!LU3,UBU!$D$1:$Q$13,9,0)-LU10-35000,0)</f>
        <v>0</v>
      </c>
      <c r="LV12" s="64" t="n">
        <f aca="false">IF(LU11+LV14+LV8*HLOOKUP('MINERODUTO-UBU'!LV3,MINA!$E$1:$R$30,30)*HLOOKUP('MINERODUTO-UBU'!LV3,UBU!$D$1:$Q$13,9,0)-LV10&gt;35000,LU11+LV14+LV8*HLOOKUP('MINERODUTO-UBU'!LV3,MINA!$E$1:$R$30,30)*HLOOKUP('MINERODUTO-UBU'!LV3,UBU!$D$1:$Q$13,9,0)-LV10-35000,0)</f>
        <v>0</v>
      </c>
      <c r="LW12" s="64" t="n">
        <f aca="false">IF(LV11+LW14+LW8*HLOOKUP('MINERODUTO-UBU'!LW3,MINA!$E$1:$R$30,30)*HLOOKUP('MINERODUTO-UBU'!LW3,UBU!$D$1:$Q$13,9,0)-LW10&gt;35000,LV11+LW14+LW8*HLOOKUP('MINERODUTO-UBU'!LW3,MINA!$E$1:$R$30,30)*HLOOKUP('MINERODUTO-UBU'!LW3,UBU!$D$1:$Q$13,9,0)-LW10-35000,0)</f>
        <v>0</v>
      </c>
      <c r="LX12" s="64" t="n">
        <f aca="false">IF(LW11+LX14+LX8*HLOOKUP('MINERODUTO-UBU'!LX3,MINA!$E$1:$R$30,30)*HLOOKUP('MINERODUTO-UBU'!LX3,UBU!$D$1:$Q$13,9,0)-LX10&gt;35000,LW11+LX14+LX8*HLOOKUP('MINERODUTO-UBU'!LX3,MINA!$E$1:$R$30,30)*HLOOKUP('MINERODUTO-UBU'!LX3,UBU!$D$1:$Q$13,9,0)-LX10-35000,0)</f>
        <v>0</v>
      </c>
      <c r="LY12" s="64" t="n">
        <f aca="false">IF(LX11+LY14+LY8*HLOOKUP('MINERODUTO-UBU'!LY3,MINA!$E$1:$R$30,30)*HLOOKUP('MINERODUTO-UBU'!LY3,UBU!$D$1:$Q$13,9,0)-LY10&gt;35000,LX11+LY14+LY8*HLOOKUP('MINERODUTO-UBU'!LY3,MINA!$E$1:$R$30,30)*HLOOKUP('MINERODUTO-UBU'!LY3,UBU!$D$1:$Q$13,9,0)-LY10-35000,0)</f>
        <v>0</v>
      </c>
      <c r="LZ12" s="64" t="n">
        <f aca="false">IF(LY11+LZ14+LZ8*HLOOKUP('MINERODUTO-UBU'!LZ3,MINA!$E$1:$R$30,30)*HLOOKUP('MINERODUTO-UBU'!LZ3,UBU!$D$1:$Q$13,9,0)-LZ10&gt;35000,LY11+LZ14+LZ8*HLOOKUP('MINERODUTO-UBU'!LZ3,MINA!$E$1:$R$30,30)*HLOOKUP('MINERODUTO-UBU'!LZ3,UBU!$D$1:$Q$13,9,0)-LZ10-35000,0)</f>
        <v>0</v>
      </c>
      <c r="MA12" s="64" t="n">
        <f aca="false">IF(LZ11+MA14+MA8*HLOOKUP('MINERODUTO-UBU'!MA3,MINA!$E$1:$R$30,30)*HLOOKUP('MINERODUTO-UBU'!MA3,UBU!$D$1:$Q$13,9,0)-MA10&gt;35000,LZ11+MA14+MA8*HLOOKUP('MINERODUTO-UBU'!MA3,MINA!$E$1:$R$30,30)*HLOOKUP('MINERODUTO-UBU'!MA3,UBU!$D$1:$Q$13,9,0)-MA10-35000,0)</f>
        <v>0</v>
      </c>
    </row>
    <row r="13" customFormat="false" ht="15.75" hidden="false" customHeight="false" outlineLevel="0" collapsed="false">
      <c r="A13" s="48" t="s">
        <v>79</v>
      </c>
      <c r="B13" s="11" t="s">
        <v>68</v>
      </c>
      <c r="C13" s="68" t="n">
        <v>0</v>
      </c>
      <c r="D13" s="64" t="n">
        <f aca="false">C13+D12-D14</f>
        <v>0</v>
      </c>
      <c r="E13" s="64" t="n">
        <f aca="false">D13+E12-E14</f>
        <v>0</v>
      </c>
      <c r="F13" s="64" t="n">
        <f aca="false">E13+F12-F14</f>
        <v>0</v>
      </c>
      <c r="G13" s="64" t="n">
        <f aca="false">F13+G12-G14</f>
        <v>0</v>
      </c>
      <c r="H13" s="64" t="n">
        <f aca="false">G13+H12-H14</f>
        <v>0</v>
      </c>
      <c r="I13" s="64" t="n">
        <f aca="false">H13+I12-I14</f>
        <v>0</v>
      </c>
      <c r="J13" s="64" t="n">
        <f aca="false">I13+J12-J14</f>
        <v>0</v>
      </c>
      <c r="K13" s="64" t="n">
        <f aca="false">J13+K12-K14</f>
        <v>0</v>
      </c>
      <c r="L13" s="64" t="n">
        <f aca="false">K13+L12-L14</f>
        <v>0</v>
      </c>
      <c r="M13" s="64" t="n">
        <f aca="false">L13+M12-M14</f>
        <v>0</v>
      </c>
      <c r="N13" s="64" t="n">
        <f aca="false">M13+N12-N14</f>
        <v>0</v>
      </c>
      <c r="O13" s="64" t="n">
        <f aca="false">N13+O12-O14</f>
        <v>0</v>
      </c>
      <c r="P13" s="64" t="n">
        <f aca="false">O13+P12-P14</f>
        <v>0</v>
      </c>
      <c r="Q13" s="64" t="n">
        <f aca="false">P13+Q12-Q14</f>
        <v>0</v>
      </c>
      <c r="R13" s="64" t="n">
        <f aca="false">Q13+R12-R14</f>
        <v>0</v>
      </c>
      <c r="S13" s="64" t="n">
        <f aca="false">R13+S12-S14</f>
        <v>0</v>
      </c>
      <c r="T13" s="64" t="n">
        <f aca="false">S13+T12-T14</f>
        <v>0</v>
      </c>
      <c r="U13" s="64" t="n">
        <f aca="false">T13+U12-U14</f>
        <v>0</v>
      </c>
      <c r="V13" s="64" t="n">
        <f aca="false">U13+V12-V14</f>
        <v>0</v>
      </c>
      <c r="W13" s="64" t="n">
        <f aca="false">V13+W12-W14</f>
        <v>0</v>
      </c>
      <c r="X13" s="64" t="n">
        <f aca="false">W13+X12-X14</f>
        <v>0</v>
      </c>
      <c r="Y13" s="64" t="n">
        <f aca="false">X13+Y12-Y14</f>
        <v>0</v>
      </c>
      <c r="Z13" s="64" t="n">
        <f aca="false">Y13+Z12-Z14</f>
        <v>0</v>
      </c>
      <c r="AA13" s="64" t="n">
        <f aca="false">Z13+AA12-AA14</f>
        <v>0</v>
      </c>
      <c r="AB13" s="64" t="n">
        <f aca="false">AA13+AB12-AB14</f>
        <v>0</v>
      </c>
      <c r="AC13" s="64" t="n">
        <f aca="false">AB13+AC12-AC14</f>
        <v>0</v>
      </c>
      <c r="AD13" s="64" t="n">
        <f aca="false">AC13+AD12-AD14</f>
        <v>0</v>
      </c>
      <c r="AE13" s="64" t="n">
        <f aca="false">AD13+AE12-AE14</f>
        <v>0</v>
      </c>
      <c r="AF13" s="64" t="n">
        <f aca="false">AE13+AF12-AF14</f>
        <v>0</v>
      </c>
      <c r="AG13" s="64" t="n">
        <f aca="false">AF13+AG12-AG14</f>
        <v>0</v>
      </c>
      <c r="AH13" s="64" t="n">
        <f aca="false">AG13+AH12-AH14</f>
        <v>0</v>
      </c>
      <c r="AI13" s="64" t="n">
        <f aca="false">AH13+AI12-AI14</f>
        <v>0</v>
      </c>
      <c r="AJ13" s="64" t="n">
        <f aca="false">AI13+AJ12-AJ14</f>
        <v>0</v>
      </c>
      <c r="AK13" s="64" t="n">
        <f aca="false">AJ13+AK12-AK14</f>
        <v>0</v>
      </c>
      <c r="AL13" s="64" t="n">
        <f aca="false">AK13+AL12-AL14</f>
        <v>0</v>
      </c>
      <c r="AM13" s="64" t="n">
        <f aca="false">AL13+AM12-AM14</f>
        <v>0</v>
      </c>
      <c r="AN13" s="64" t="n">
        <f aca="false">AM13+AN12-AN14</f>
        <v>0</v>
      </c>
      <c r="AO13" s="64" t="n">
        <f aca="false">AN13+AO12-AO14</f>
        <v>0</v>
      </c>
      <c r="AP13" s="64" t="n">
        <f aca="false">AO13+AP12-AP14</f>
        <v>0</v>
      </c>
      <c r="AQ13" s="64" t="n">
        <f aca="false">AP13+AQ12-AQ14</f>
        <v>0</v>
      </c>
      <c r="AR13" s="64" t="n">
        <f aca="false">AQ13+AR12-AR14</f>
        <v>0</v>
      </c>
      <c r="AS13" s="64" t="n">
        <f aca="false">AR13+AS12-AS14</f>
        <v>0</v>
      </c>
      <c r="AT13" s="64" t="n">
        <f aca="false">AS13+AT12-AT14</f>
        <v>0</v>
      </c>
      <c r="AU13" s="64" t="n">
        <f aca="false">AT13+AU12-AU14</f>
        <v>0</v>
      </c>
      <c r="AV13" s="64" t="n">
        <f aca="false">AU13+AV12-AV14</f>
        <v>0</v>
      </c>
      <c r="AW13" s="64" t="n">
        <f aca="false">AV13+AW12-AW14</f>
        <v>0</v>
      </c>
      <c r="AX13" s="64" t="n">
        <f aca="false">AW13+AX12-AX14</f>
        <v>0</v>
      </c>
      <c r="AY13" s="64" t="n">
        <f aca="false">AX13+AY12-AY14</f>
        <v>0</v>
      </c>
      <c r="AZ13" s="64" t="n">
        <f aca="false">AY13+AZ12-AZ14</f>
        <v>0</v>
      </c>
      <c r="BA13" s="64" t="n">
        <f aca="false">AZ13+BA12-BA14</f>
        <v>0</v>
      </c>
      <c r="BB13" s="64" t="n">
        <f aca="false">BA13+BB12-BB14</f>
        <v>0</v>
      </c>
      <c r="BC13" s="64" t="n">
        <f aca="false">BB13+BC12-BC14</f>
        <v>0</v>
      </c>
      <c r="BD13" s="64" t="n">
        <f aca="false">BC13+BD12-BD14</f>
        <v>0</v>
      </c>
      <c r="BE13" s="64" t="n">
        <f aca="false">BD13+BE12-BE14</f>
        <v>0</v>
      </c>
      <c r="BF13" s="64" t="n">
        <f aca="false">BE13+BF12-BF14</f>
        <v>0</v>
      </c>
      <c r="BG13" s="64" t="n">
        <f aca="false">BF13+BG12-BG14</f>
        <v>0</v>
      </c>
      <c r="BH13" s="64" t="n">
        <f aca="false">BG13+BH12-BH14</f>
        <v>0</v>
      </c>
      <c r="BI13" s="64" t="n">
        <f aca="false">BH13+BI12-BI14</f>
        <v>0</v>
      </c>
      <c r="BJ13" s="64" t="n">
        <f aca="false">BI13+BJ12-BJ14</f>
        <v>0</v>
      </c>
      <c r="BK13" s="64" t="n">
        <f aca="false">BJ13+BK12-BK14</f>
        <v>0</v>
      </c>
      <c r="BL13" s="64" t="n">
        <f aca="false">BK13+BL12-BL14</f>
        <v>0</v>
      </c>
      <c r="BM13" s="64" t="n">
        <f aca="false">BL13+BM12-BM14</f>
        <v>0</v>
      </c>
      <c r="BN13" s="64" t="n">
        <f aca="false">BM13+BN12-BN14</f>
        <v>0</v>
      </c>
      <c r="BO13" s="64" t="n">
        <f aca="false">BN13+BO12-BO14</f>
        <v>0</v>
      </c>
      <c r="BP13" s="64" t="n">
        <f aca="false">BO13+BP12-BP14</f>
        <v>0</v>
      </c>
      <c r="BQ13" s="64" t="n">
        <f aca="false">BP13+BQ12-BQ14</f>
        <v>0</v>
      </c>
      <c r="BR13" s="64" t="n">
        <f aca="false">BQ13+BR12-BR14</f>
        <v>0</v>
      </c>
      <c r="BS13" s="64" t="n">
        <f aca="false">BR13+BS12-BS14</f>
        <v>0</v>
      </c>
      <c r="BT13" s="64" t="n">
        <f aca="false">BS13+BT12-BT14</f>
        <v>0</v>
      </c>
      <c r="BU13" s="64" t="n">
        <f aca="false">BT13+BU12-BU14</f>
        <v>0</v>
      </c>
      <c r="BV13" s="64" t="n">
        <f aca="false">BU13+BV12-BV14</f>
        <v>0</v>
      </c>
      <c r="BW13" s="64" t="n">
        <f aca="false">BV13+BW12-BW14</f>
        <v>0</v>
      </c>
      <c r="BX13" s="64" t="n">
        <f aca="false">BW13+BX12-BX14</f>
        <v>0</v>
      </c>
      <c r="BY13" s="64" t="n">
        <f aca="false">BX13+BY12-BY14</f>
        <v>0</v>
      </c>
      <c r="BZ13" s="64" t="n">
        <f aca="false">BY13+BZ12-BZ14</f>
        <v>0</v>
      </c>
      <c r="CA13" s="64" t="n">
        <f aca="false">BZ13+CA12-CA14</f>
        <v>0</v>
      </c>
      <c r="CB13" s="64" t="n">
        <f aca="false">CA13+CB12-CB14</f>
        <v>0</v>
      </c>
      <c r="CC13" s="64" t="n">
        <f aca="false">CB13+CC12-CC14</f>
        <v>0</v>
      </c>
      <c r="CD13" s="64" t="n">
        <f aca="false">CC13+CD12-CD14</f>
        <v>0</v>
      </c>
      <c r="CE13" s="64" t="n">
        <f aca="false">CD13+CE12-CE14</f>
        <v>0</v>
      </c>
      <c r="CF13" s="64" t="n">
        <f aca="false">CE13+CF12-CF14</f>
        <v>0</v>
      </c>
      <c r="CG13" s="64" t="n">
        <f aca="false">CF13+CG12-CG14</f>
        <v>0</v>
      </c>
      <c r="CH13" s="64" t="n">
        <f aca="false">CG13+CH12-CH14</f>
        <v>0</v>
      </c>
      <c r="CI13" s="64" t="n">
        <f aca="false">CH13+CI12-CI14</f>
        <v>0</v>
      </c>
      <c r="CJ13" s="64" t="n">
        <f aca="false">CI13+CJ12-CJ14</f>
        <v>0</v>
      </c>
      <c r="CK13" s="64" t="n">
        <f aca="false">CJ13+CK12-CK14</f>
        <v>0</v>
      </c>
      <c r="CL13" s="64" t="n">
        <f aca="false">CK13+CL12-CL14</f>
        <v>0</v>
      </c>
      <c r="CM13" s="64" t="n">
        <f aca="false">CL13+CM12-CM14</f>
        <v>0</v>
      </c>
      <c r="CN13" s="64" t="n">
        <f aca="false">CM13+CN12-CN14</f>
        <v>0</v>
      </c>
      <c r="CO13" s="64" t="n">
        <f aca="false">CN13+CO12-CO14</f>
        <v>0</v>
      </c>
      <c r="CP13" s="64" t="n">
        <f aca="false">CO13+CP12-CP14</f>
        <v>0</v>
      </c>
      <c r="CQ13" s="64" t="n">
        <f aca="false">CP13+CQ12-CQ14</f>
        <v>0</v>
      </c>
      <c r="CR13" s="64" t="n">
        <f aca="false">CQ13+CR12-CR14</f>
        <v>0</v>
      </c>
      <c r="CS13" s="64" t="n">
        <f aca="false">CR13+CS12-CS14</f>
        <v>0</v>
      </c>
      <c r="CT13" s="64" t="n">
        <f aca="false">CS13+CT12-CT14</f>
        <v>0</v>
      </c>
      <c r="CU13" s="64" t="n">
        <f aca="false">CT13+CU12-CU14</f>
        <v>0</v>
      </c>
      <c r="CV13" s="64" t="n">
        <f aca="false">CU13+CV12-CV14</f>
        <v>0</v>
      </c>
      <c r="CW13" s="64" t="n">
        <f aca="false">CV13+CW12-CW14</f>
        <v>0</v>
      </c>
      <c r="CX13" s="64" t="n">
        <f aca="false">CW13+CX12-CX14</f>
        <v>0</v>
      </c>
      <c r="CY13" s="64" t="n">
        <f aca="false">CX13+CY12-CY14</f>
        <v>0</v>
      </c>
      <c r="CZ13" s="64" t="n">
        <f aca="false">CY13+CZ12-CZ14</f>
        <v>0</v>
      </c>
      <c r="DA13" s="64" t="n">
        <f aca="false">CZ13+DA12-DA14</f>
        <v>0</v>
      </c>
      <c r="DB13" s="64" t="n">
        <f aca="false">DA13+DB12-DB14</f>
        <v>0</v>
      </c>
      <c r="DC13" s="64" t="n">
        <f aca="false">DB13+DC12-DC14</f>
        <v>0</v>
      </c>
      <c r="DD13" s="64" t="n">
        <f aca="false">DC13+DD12-DD14</f>
        <v>0</v>
      </c>
      <c r="DE13" s="64" t="n">
        <f aca="false">DD13+DE12-DE14</f>
        <v>0</v>
      </c>
      <c r="DF13" s="64" t="n">
        <f aca="false">DE13+DF12-DF14</f>
        <v>0</v>
      </c>
      <c r="DG13" s="64" t="n">
        <f aca="false">DF13+DG12-DG14</f>
        <v>0</v>
      </c>
      <c r="DH13" s="64" t="n">
        <f aca="false">DG13+DH12-DH14</f>
        <v>0</v>
      </c>
      <c r="DI13" s="64" t="n">
        <f aca="false">DH13+DI12-DI14</f>
        <v>0</v>
      </c>
      <c r="DJ13" s="64" t="n">
        <f aca="false">DI13+DJ12-DJ14</f>
        <v>0</v>
      </c>
      <c r="DK13" s="64" t="n">
        <f aca="false">DJ13+DK12-DK14</f>
        <v>0</v>
      </c>
      <c r="DL13" s="64" t="n">
        <f aca="false">DK13+DL12-DL14</f>
        <v>0</v>
      </c>
      <c r="DM13" s="64" t="n">
        <f aca="false">DL13+DM12-DM14</f>
        <v>0</v>
      </c>
      <c r="DN13" s="64" t="n">
        <f aca="false">DM13+DN12-DN14</f>
        <v>0</v>
      </c>
      <c r="DO13" s="64" t="n">
        <f aca="false">DN13+DO12-DO14</f>
        <v>0</v>
      </c>
      <c r="DP13" s="64" t="n">
        <f aca="false">DO13+DP12-DP14</f>
        <v>0</v>
      </c>
      <c r="DQ13" s="64" t="n">
        <f aca="false">DP13+DQ12-DQ14</f>
        <v>0</v>
      </c>
      <c r="DR13" s="64" t="n">
        <f aca="false">DQ13+DR12-DR14</f>
        <v>0</v>
      </c>
      <c r="DS13" s="64" t="n">
        <f aca="false">DR13+DS12-DS14</f>
        <v>0</v>
      </c>
      <c r="DT13" s="64" t="n">
        <f aca="false">DS13+DT12-DT14</f>
        <v>0</v>
      </c>
      <c r="DU13" s="64" t="n">
        <f aca="false">DT13+DU12-DU14</f>
        <v>0</v>
      </c>
      <c r="DV13" s="64" t="n">
        <f aca="false">DU13+DV12-DV14</f>
        <v>0</v>
      </c>
      <c r="DW13" s="64" t="n">
        <f aca="false">DV13+DW12-DW14</f>
        <v>0</v>
      </c>
      <c r="DX13" s="64" t="n">
        <f aca="false">DW13+DX12-DX14</f>
        <v>0</v>
      </c>
      <c r="DY13" s="64" t="n">
        <f aca="false">DX13+DY12-DY14</f>
        <v>0</v>
      </c>
      <c r="DZ13" s="64" t="n">
        <f aca="false">DY13+DZ12-DZ14</f>
        <v>0</v>
      </c>
      <c r="EA13" s="64" t="n">
        <f aca="false">DZ13+EA12-EA14</f>
        <v>0</v>
      </c>
      <c r="EB13" s="64" t="n">
        <f aca="false">EA13+EB12-EB14</f>
        <v>0</v>
      </c>
      <c r="EC13" s="64" t="n">
        <f aca="false">EB13+EC12-EC14</f>
        <v>0</v>
      </c>
      <c r="ED13" s="64" t="n">
        <f aca="false">EC13+ED12-ED14</f>
        <v>0</v>
      </c>
      <c r="EE13" s="64" t="n">
        <f aca="false">ED13+EE12-EE14</f>
        <v>0</v>
      </c>
      <c r="EF13" s="64" t="n">
        <f aca="false">EE13+EF12-EF14</f>
        <v>0</v>
      </c>
      <c r="EG13" s="64" t="n">
        <f aca="false">EF13+EG12-EG14</f>
        <v>0</v>
      </c>
      <c r="EH13" s="64" t="n">
        <f aca="false">EG13+EH12-EH14</f>
        <v>0</v>
      </c>
      <c r="EI13" s="64" t="n">
        <f aca="false">EH13+EI12-EI14</f>
        <v>0</v>
      </c>
      <c r="EJ13" s="64" t="n">
        <f aca="false">EI13+EJ12-EJ14</f>
        <v>0</v>
      </c>
      <c r="EK13" s="64" t="n">
        <f aca="false">EJ13+EK12-EK14</f>
        <v>0</v>
      </c>
      <c r="EL13" s="64" t="n">
        <f aca="false">EK13+EL12-EL14</f>
        <v>0</v>
      </c>
      <c r="EM13" s="64" t="n">
        <f aca="false">EL13+EM12-EM14</f>
        <v>0</v>
      </c>
      <c r="EN13" s="64" t="n">
        <f aca="false">EM13+EN12-EN14</f>
        <v>0</v>
      </c>
      <c r="EO13" s="64" t="n">
        <f aca="false">EN13+EO12-EO14</f>
        <v>0</v>
      </c>
      <c r="EP13" s="64" t="n">
        <f aca="false">EO13+EP12-EP14</f>
        <v>0</v>
      </c>
      <c r="EQ13" s="64" t="n">
        <f aca="false">EP13+EQ12-EQ14</f>
        <v>0</v>
      </c>
      <c r="ER13" s="64" t="n">
        <f aca="false">EQ13+ER12-ER14</f>
        <v>0</v>
      </c>
      <c r="ES13" s="64" t="n">
        <f aca="false">ER13+ES12-ES14</f>
        <v>0</v>
      </c>
      <c r="ET13" s="64" t="n">
        <f aca="false">ES13+ET12-ET14</f>
        <v>0</v>
      </c>
      <c r="EU13" s="64" t="n">
        <f aca="false">ET13+EU12-EU14</f>
        <v>0</v>
      </c>
      <c r="EV13" s="64" t="n">
        <f aca="false">EU13+EV12-EV14</f>
        <v>0</v>
      </c>
      <c r="EW13" s="64" t="n">
        <f aca="false">EV13+EW12-EW14</f>
        <v>0</v>
      </c>
      <c r="EX13" s="64" t="n">
        <f aca="false">EW13+EX12-EX14</f>
        <v>0</v>
      </c>
      <c r="EY13" s="64" t="n">
        <f aca="false">EX13+EY12-EY14</f>
        <v>0</v>
      </c>
      <c r="EZ13" s="64" t="n">
        <f aca="false">EY13+EZ12-EZ14</f>
        <v>0</v>
      </c>
      <c r="FA13" s="64" t="n">
        <f aca="false">EZ13+FA12-FA14</f>
        <v>0</v>
      </c>
      <c r="FB13" s="64" t="n">
        <f aca="false">FA13+FB12-FB14</f>
        <v>0</v>
      </c>
      <c r="FC13" s="64" t="n">
        <f aca="false">FB13+FC12-FC14</f>
        <v>0</v>
      </c>
      <c r="FD13" s="64" t="n">
        <f aca="false">FC13+FD12-FD14</f>
        <v>0</v>
      </c>
      <c r="FE13" s="64" t="n">
        <f aca="false">FD13+FE12-FE14</f>
        <v>0</v>
      </c>
      <c r="FF13" s="64" t="n">
        <f aca="false">FE13+FF12-FF14</f>
        <v>0</v>
      </c>
      <c r="FG13" s="64" t="n">
        <f aca="false">FF13+FG12-FG14</f>
        <v>0</v>
      </c>
      <c r="FH13" s="64" t="n">
        <f aca="false">FG13+FH12-FH14</f>
        <v>0</v>
      </c>
      <c r="FI13" s="64" t="n">
        <f aca="false">FH13+FI12-FI14</f>
        <v>0</v>
      </c>
      <c r="FJ13" s="64" t="n">
        <f aca="false">FI13+FJ12-FJ14</f>
        <v>0</v>
      </c>
      <c r="FK13" s="64" t="n">
        <f aca="false">FJ13+FK12-FK14</f>
        <v>0</v>
      </c>
      <c r="FL13" s="64" t="n">
        <f aca="false">FK13+FL12-FL14</f>
        <v>0</v>
      </c>
      <c r="FM13" s="64" t="n">
        <f aca="false">FL13+FM12-FM14</f>
        <v>0</v>
      </c>
      <c r="FN13" s="64" t="n">
        <f aca="false">FM13+FN12-FN14</f>
        <v>0</v>
      </c>
      <c r="FO13" s="64" t="n">
        <f aca="false">FN13+FO12-FO14</f>
        <v>0</v>
      </c>
      <c r="FP13" s="64" t="n">
        <f aca="false">FO13+FP12-FP14</f>
        <v>0</v>
      </c>
      <c r="FQ13" s="64" t="n">
        <f aca="false">FP13+FQ12-FQ14</f>
        <v>0</v>
      </c>
      <c r="FR13" s="64" t="n">
        <f aca="false">FQ13+FR12-FR14</f>
        <v>0</v>
      </c>
      <c r="FS13" s="64" t="n">
        <f aca="false">FR13+FS12-FS14</f>
        <v>0</v>
      </c>
      <c r="FT13" s="64" t="n">
        <f aca="false">FS13+FT12-FT14</f>
        <v>0</v>
      </c>
      <c r="FU13" s="64" t="n">
        <f aca="false">FT13+FU12-FU14</f>
        <v>0</v>
      </c>
      <c r="FV13" s="64" t="n">
        <f aca="false">FU13+FV12-FV14</f>
        <v>0</v>
      </c>
      <c r="FW13" s="64" t="n">
        <f aca="false">FV13+FW12-FW14</f>
        <v>0</v>
      </c>
      <c r="FX13" s="64" t="n">
        <f aca="false">FW13+FX12-FX14</f>
        <v>0</v>
      </c>
      <c r="FY13" s="64" t="n">
        <f aca="false">FX13+FY12-FY14</f>
        <v>0</v>
      </c>
      <c r="FZ13" s="64" t="n">
        <f aca="false">FY13+FZ12-FZ14</f>
        <v>0</v>
      </c>
      <c r="GA13" s="64" t="n">
        <f aca="false">FZ13+GA12-GA14</f>
        <v>0</v>
      </c>
      <c r="GB13" s="64" t="n">
        <f aca="false">GA13+GB12-GB14</f>
        <v>0</v>
      </c>
      <c r="GC13" s="64" t="n">
        <f aca="false">GB13+GC12-GC14</f>
        <v>0</v>
      </c>
      <c r="GD13" s="64" t="n">
        <f aca="false">GC13+GD12-GD14</f>
        <v>0</v>
      </c>
      <c r="GE13" s="64" t="n">
        <f aca="false">GD13+GE12-GE14</f>
        <v>0</v>
      </c>
      <c r="GF13" s="64" t="n">
        <f aca="false">GE13+GF12-GF14</f>
        <v>0</v>
      </c>
      <c r="GG13" s="64" t="n">
        <f aca="false">GF13+GG12-GG14</f>
        <v>0</v>
      </c>
      <c r="GH13" s="64" t="n">
        <f aca="false">GG13+GH12-GH14</f>
        <v>0</v>
      </c>
      <c r="GI13" s="64" t="n">
        <f aca="false">GH13+GI12-GI14</f>
        <v>0</v>
      </c>
      <c r="GJ13" s="64" t="n">
        <f aca="false">GI13+GJ12-GJ14</f>
        <v>0</v>
      </c>
      <c r="GK13" s="64" t="n">
        <f aca="false">GJ13+GK12-GK14</f>
        <v>0</v>
      </c>
      <c r="GL13" s="64" t="n">
        <f aca="false">GK13+GL12-GL14</f>
        <v>0</v>
      </c>
      <c r="GM13" s="64" t="n">
        <f aca="false">GL13+GM12-GM14</f>
        <v>0</v>
      </c>
      <c r="GN13" s="64" t="n">
        <f aca="false">GM13+GN12-GN14</f>
        <v>0</v>
      </c>
      <c r="GO13" s="64" t="n">
        <f aca="false">GN13+GO12-GO14</f>
        <v>0</v>
      </c>
      <c r="GP13" s="64" t="n">
        <f aca="false">GO13+GP12-GP14</f>
        <v>0</v>
      </c>
      <c r="GQ13" s="64" t="n">
        <f aca="false">GP13+GQ12-GQ14</f>
        <v>0</v>
      </c>
      <c r="GR13" s="64" t="n">
        <f aca="false">GQ13+GR12-GR14</f>
        <v>0</v>
      </c>
      <c r="GS13" s="64" t="n">
        <f aca="false">GR13+GS12-GS14</f>
        <v>0</v>
      </c>
      <c r="GT13" s="64" t="n">
        <f aca="false">GS13+GT12-GT14</f>
        <v>0</v>
      </c>
      <c r="GU13" s="64" t="n">
        <f aca="false">GT13+GU12-GU14</f>
        <v>0</v>
      </c>
      <c r="GV13" s="64" t="n">
        <f aca="false">GU13+GV12-GV14</f>
        <v>0</v>
      </c>
      <c r="GW13" s="64" t="n">
        <f aca="false">GV13+GW12-GW14</f>
        <v>0</v>
      </c>
      <c r="GX13" s="64" t="n">
        <f aca="false">GW13+GX12-GX14</f>
        <v>0</v>
      </c>
      <c r="GY13" s="64" t="n">
        <f aca="false">GX13+GY12-GY14</f>
        <v>0</v>
      </c>
      <c r="GZ13" s="64" t="n">
        <f aca="false">GY13+GZ12-GZ14</f>
        <v>0</v>
      </c>
      <c r="HA13" s="64" t="n">
        <f aca="false">GZ13+HA12-HA14</f>
        <v>0</v>
      </c>
      <c r="HB13" s="64" t="n">
        <f aca="false">HA13+HB12-HB14</f>
        <v>0</v>
      </c>
      <c r="HC13" s="64" t="n">
        <f aca="false">HB13+HC12-HC14</f>
        <v>0</v>
      </c>
      <c r="HD13" s="64" t="n">
        <f aca="false">HC13+HD12-HD14</f>
        <v>0</v>
      </c>
      <c r="HE13" s="64" t="n">
        <f aca="false">HD13+HE12-HE14</f>
        <v>0</v>
      </c>
      <c r="HF13" s="64" t="n">
        <f aca="false">HE13+HF12-HF14</f>
        <v>0</v>
      </c>
      <c r="HG13" s="64" t="n">
        <f aca="false">HF13+HG12-HG14</f>
        <v>0</v>
      </c>
      <c r="HH13" s="64" t="n">
        <f aca="false">HG13+HH12-HH14</f>
        <v>0</v>
      </c>
      <c r="HI13" s="64" t="n">
        <f aca="false">HH13+HI12-HI14</f>
        <v>0</v>
      </c>
      <c r="HJ13" s="64" t="n">
        <f aca="false">HI13+HJ12-HJ14</f>
        <v>0</v>
      </c>
      <c r="HK13" s="64" t="n">
        <f aca="false">HJ13+HK12-HK14</f>
        <v>0</v>
      </c>
      <c r="HL13" s="64" t="n">
        <f aca="false">HK13+HL12-HL14</f>
        <v>0</v>
      </c>
      <c r="HM13" s="64" t="n">
        <f aca="false">HL13+HM12-HM14</f>
        <v>0</v>
      </c>
      <c r="HN13" s="64" t="n">
        <f aca="false">HM13+HN12-HN14</f>
        <v>0</v>
      </c>
      <c r="HO13" s="64" t="n">
        <f aca="false">HN13+HO12-HO14</f>
        <v>0</v>
      </c>
      <c r="HP13" s="64" t="n">
        <f aca="false">HO13+HP12-HP14</f>
        <v>0</v>
      </c>
      <c r="HQ13" s="64" t="n">
        <f aca="false">HP13+HQ12-HQ14</f>
        <v>0</v>
      </c>
      <c r="HR13" s="64" t="n">
        <f aca="false">HQ13+HR12-HR14</f>
        <v>0</v>
      </c>
      <c r="HS13" s="64" t="n">
        <f aca="false">HR13+HS12-HS14</f>
        <v>0</v>
      </c>
      <c r="HT13" s="64" t="n">
        <f aca="false">HS13+HT12-HT14</f>
        <v>0</v>
      </c>
      <c r="HU13" s="64" t="n">
        <f aca="false">HT13+HU12-HU14</f>
        <v>0</v>
      </c>
      <c r="HV13" s="64" t="n">
        <f aca="false">HU13+HV12-HV14</f>
        <v>0</v>
      </c>
      <c r="HW13" s="64" t="n">
        <f aca="false">HV13+HW12-HW14</f>
        <v>0</v>
      </c>
      <c r="HX13" s="64" t="n">
        <f aca="false">HW13+HX12-HX14</f>
        <v>0</v>
      </c>
      <c r="HY13" s="64" t="n">
        <f aca="false">HX13+HY12-HY14</f>
        <v>0</v>
      </c>
      <c r="HZ13" s="64" t="n">
        <f aca="false">HY13+HZ12-HZ14</f>
        <v>0</v>
      </c>
      <c r="IA13" s="64" t="n">
        <f aca="false">HZ13+IA12-IA14</f>
        <v>0</v>
      </c>
      <c r="IB13" s="64" t="n">
        <f aca="false">IA13+IB12-IB14</f>
        <v>0</v>
      </c>
      <c r="IC13" s="64" t="n">
        <f aca="false">IB13+IC12-IC14</f>
        <v>0</v>
      </c>
      <c r="ID13" s="64" t="n">
        <f aca="false">IC13+ID12-ID14</f>
        <v>0</v>
      </c>
      <c r="IE13" s="64" t="n">
        <f aca="false">ID13+IE12-IE14</f>
        <v>0</v>
      </c>
      <c r="IF13" s="64" t="n">
        <f aca="false">IE13+IF12-IF14</f>
        <v>0</v>
      </c>
      <c r="IG13" s="64" t="n">
        <f aca="false">IF13+IG12-IG14</f>
        <v>0</v>
      </c>
      <c r="IH13" s="64" t="n">
        <f aca="false">IG13+IH12-IH14</f>
        <v>0</v>
      </c>
      <c r="II13" s="64" t="n">
        <f aca="false">IH13+II12-II14</f>
        <v>0</v>
      </c>
      <c r="IJ13" s="64" t="n">
        <f aca="false">II13+IJ12-IJ14</f>
        <v>0</v>
      </c>
      <c r="IK13" s="64" t="n">
        <f aca="false">IJ13+IK12-IK14</f>
        <v>0</v>
      </c>
      <c r="IL13" s="64" t="n">
        <f aca="false">IK13+IL12-IL14</f>
        <v>0</v>
      </c>
      <c r="IM13" s="64" t="n">
        <f aca="false">IL13+IM12-IM14</f>
        <v>0</v>
      </c>
      <c r="IN13" s="64" t="n">
        <f aca="false">IM13+IN12-IN14</f>
        <v>0</v>
      </c>
      <c r="IO13" s="64" t="n">
        <f aca="false">IN13+IO12-IO14</f>
        <v>0</v>
      </c>
      <c r="IP13" s="64" t="n">
        <f aca="false">IO13+IP12-IP14</f>
        <v>0</v>
      </c>
      <c r="IQ13" s="64" t="n">
        <f aca="false">IP13+IQ12-IQ14</f>
        <v>0</v>
      </c>
      <c r="IR13" s="64" t="n">
        <f aca="false">IQ13+IR12-IR14</f>
        <v>0</v>
      </c>
      <c r="IS13" s="64" t="n">
        <f aca="false">IR13+IS12-IS14</f>
        <v>0</v>
      </c>
      <c r="IT13" s="64" t="n">
        <f aca="false">IS13+IT12-IT14</f>
        <v>0</v>
      </c>
      <c r="IU13" s="64" t="n">
        <f aca="false">IT13+IU12-IU14</f>
        <v>0</v>
      </c>
      <c r="IV13" s="64" t="n">
        <f aca="false">IU13+IV12-IV14</f>
        <v>0</v>
      </c>
      <c r="IW13" s="64" t="n">
        <f aca="false">IV13+IW12-IW14</f>
        <v>0</v>
      </c>
      <c r="IX13" s="64" t="n">
        <f aca="false">IW13+IX12-IX14</f>
        <v>0</v>
      </c>
      <c r="IY13" s="64" t="n">
        <f aca="false">IX13+IY12-IY14</f>
        <v>0</v>
      </c>
      <c r="IZ13" s="64" t="n">
        <f aca="false">IY13+IZ12-IZ14</f>
        <v>0</v>
      </c>
      <c r="JA13" s="64" t="n">
        <f aca="false">IZ13+JA12-JA14</f>
        <v>0</v>
      </c>
      <c r="JB13" s="64" t="n">
        <f aca="false">JA13+JB12-JB14</f>
        <v>0</v>
      </c>
      <c r="JC13" s="64" t="n">
        <f aca="false">JB13+JC12-JC14</f>
        <v>0</v>
      </c>
      <c r="JD13" s="64" t="n">
        <f aca="false">JC13+JD12-JD14</f>
        <v>0</v>
      </c>
      <c r="JE13" s="64" t="n">
        <f aca="false">JD13+JE12-JE14</f>
        <v>0</v>
      </c>
      <c r="JF13" s="64" t="n">
        <f aca="false">JE13+JF12-JF14</f>
        <v>0</v>
      </c>
      <c r="JG13" s="64" t="n">
        <f aca="false">JF13+JG12-JG14</f>
        <v>0</v>
      </c>
      <c r="JH13" s="64" t="n">
        <f aca="false">JG13+JH12-JH14</f>
        <v>0</v>
      </c>
      <c r="JI13" s="64" t="n">
        <f aca="false">JH13+JI12-JI14</f>
        <v>0</v>
      </c>
      <c r="JJ13" s="64" t="n">
        <f aca="false">JI13+JJ12-JJ14</f>
        <v>0</v>
      </c>
      <c r="JK13" s="64" t="n">
        <f aca="false">JJ13+JK12-JK14</f>
        <v>0</v>
      </c>
      <c r="JL13" s="64" t="n">
        <f aca="false">JK13+JL12-JL14</f>
        <v>0</v>
      </c>
      <c r="JM13" s="64" t="n">
        <f aca="false">JL13+JM12-JM14</f>
        <v>0</v>
      </c>
      <c r="JN13" s="64" t="n">
        <f aca="false">JM13+JN12-JN14</f>
        <v>0</v>
      </c>
      <c r="JO13" s="64" t="n">
        <f aca="false">JN13+JO12-JO14</f>
        <v>0</v>
      </c>
      <c r="JP13" s="64" t="n">
        <f aca="false">JO13+JP12-JP14</f>
        <v>0</v>
      </c>
      <c r="JQ13" s="64" t="n">
        <f aca="false">JP13+JQ12-JQ14</f>
        <v>0</v>
      </c>
      <c r="JR13" s="64" t="n">
        <f aca="false">JQ13+JR12-JR14</f>
        <v>0</v>
      </c>
      <c r="JS13" s="64" t="n">
        <f aca="false">JR13+JS12-JS14</f>
        <v>0</v>
      </c>
      <c r="JT13" s="64" t="n">
        <f aca="false">JS13+JT12-JT14</f>
        <v>0</v>
      </c>
      <c r="JU13" s="64" t="n">
        <f aca="false">JT13+JU12-JU14</f>
        <v>0</v>
      </c>
      <c r="JV13" s="64" t="n">
        <f aca="false">JU13+JV12-JV14</f>
        <v>0</v>
      </c>
      <c r="JW13" s="64" t="n">
        <f aca="false">JV13+JW12-JW14</f>
        <v>0</v>
      </c>
      <c r="JX13" s="64" t="n">
        <f aca="false">JW13+JX12-JX14</f>
        <v>0</v>
      </c>
      <c r="JY13" s="64" t="n">
        <f aca="false">JX13+JY12-JY14</f>
        <v>0</v>
      </c>
      <c r="JZ13" s="64" t="n">
        <f aca="false">JY13+JZ12-JZ14</f>
        <v>0</v>
      </c>
      <c r="KA13" s="64" t="n">
        <f aca="false">JZ13+KA12-KA14</f>
        <v>0</v>
      </c>
      <c r="KB13" s="64" t="n">
        <f aca="false">KA13+KB12-KB14</f>
        <v>0</v>
      </c>
      <c r="KC13" s="64" t="n">
        <f aca="false">KB13+KC12-KC14</f>
        <v>0</v>
      </c>
      <c r="KD13" s="64" t="n">
        <f aca="false">KC13+KD12-KD14</f>
        <v>0</v>
      </c>
      <c r="KE13" s="64" t="n">
        <f aca="false">KD13+KE12-KE14</f>
        <v>0</v>
      </c>
      <c r="KF13" s="64" t="n">
        <f aca="false">KE13+KF12-KF14</f>
        <v>0</v>
      </c>
      <c r="KG13" s="64" t="n">
        <f aca="false">KF13+KG12-KG14</f>
        <v>0</v>
      </c>
      <c r="KH13" s="64" t="n">
        <f aca="false">KG13+KH12-KH14</f>
        <v>0</v>
      </c>
      <c r="KI13" s="64" t="n">
        <f aca="false">KH13+KI12-KI14</f>
        <v>0</v>
      </c>
      <c r="KJ13" s="64" t="n">
        <f aca="false">KI13+KJ12-KJ14</f>
        <v>0</v>
      </c>
      <c r="KK13" s="64" t="n">
        <f aca="false">KJ13+KK12-KK14</f>
        <v>0</v>
      </c>
      <c r="KL13" s="64" t="n">
        <f aca="false">KK13+KL12-KL14</f>
        <v>0</v>
      </c>
      <c r="KM13" s="64" t="n">
        <f aca="false">KL13+KM12-KM14</f>
        <v>0</v>
      </c>
      <c r="KN13" s="64" t="n">
        <f aca="false">KM13+KN12-KN14</f>
        <v>0</v>
      </c>
      <c r="KO13" s="64" t="n">
        <f aca="false">KN13+KO12-KO14</f>
        <v>0</v>
      </c>
      <c r="KP13" s="64" t="n">
        <f aca="false">KO13+KP12-KP14</f>
        <v>0</v>
      </c>
      <c r="KQ13" s="64" t="n">
        <f aca="false">KP13+KQ12-KQ14</f>
        <v>0</v>
      </c>
      <c r="KR13" s="64" t="n">
        <f aca="false">KQ13+KR12-KR14</f>
        <v>0</v>
      </c>
      <c r="KS13" s="64" t="n">
        <f aca="false">KR13+KS12-KS14</f>
        <v>0</v>
      </c>
      <c r="KT13" s="64" t="n">
        <f aca="false">KS13+KT12-KT14</f>
        <v>0</v>
      </c>
      <c r="KU13" s="64" t="n">
        <f aca="false">KT13+KU12-KU14</f>
        <v>0</v>
      </c>
      <c r="KV13" s="64" t="n">
        <f aca="false">KU13+KV12-KV14</f>
        <v>0</v>
      </c>
      <c r="KW13" s="64" t="n">
        <f aca="false">KV13+KW12-KW14</f>
        <v>0</v>
      </c>
      <c r="KX13" s="64" t="n">
        <f aca="false">KW13+KX12-KX14</f>
        <v>0</v>
      </c>
      <c r="KY13" s="64" t="n">
        <f aca="false">KX13+KY12-KY14</f>
        <v>0</v>
      </c>
      <c r="KZ13" s="64" t="n">
        <f aca="false">KY13+KZ12-KZ14</f>
        <v>0</v>
      </c>
      <c r="LA13" s="64" t="n">
        <f aca="false">KZ13+LA12-LA14</f>
        <v>0</v>
      </c>
      <c r="LB13" s="64" t="n">
        <f aca="false">LA13+LB12-LB14</f>
        <v>0</v>
      </c>
      <c r="LC13" s="64" t="n">
        <f aca="false">LB13+LC12-LC14</f>
        <v>0</v>
      </c>
      <c r="LD13" s="64" t="n">
        <f aca="false">LC13+LD12-LD14</f>
        <v>0</v>
      </c>
      <c r="LE13" s="64" t="n">
        <f aca="false">LD13+LE12-LE14</f>
        <v>0</v>
      </c>
      <c r="LF13" s="64" t="n">
        <f aca="false">LE13+LF12-LF14</f>
        <v>0</v>
      </c>
      <c r="LG13" s="64" t="n">
        <f aca="false">LF13+LG12-LG14</f>
        <v>0</v>
      </c>
      <c r="LH13" s="64" t="n">
        <f aca="false">LG13+LH12-LH14</f>
        <v>0</v>
      </c>
      <c r="LI13" s="64" t="n">
        <f aca="false">LH13+LI12-LI14</f>
        <v>0</v>
      </c>
      <c r="LJ13" s="64" t="n">
        <f aca="false">LI13+LJ12-LJ14</f>
        <v>0</v>
      </c>
      <c r="LK13" s="64" t="n">
        <f aca="false">LJ13+LK12-LK14</f>
        <v>0</v>
      </c>
      <c r="LL13" s="64" t="n">
        <f aca="false">LK13+LL12-LL14</f>
        <v>0</v>
      </c>
      <c r="LM13" s="64" t="n">
        <f aca="false">LL13+LM12-LM14</f>
        <v>0</v>
      </c>
      <c r="LN13" s="64" t="n">
        <f aca="false">LM13+LN12-LN14</f>
        <v>0</v>
      </c>
      <c r="LO13" s="64" t="n">
        <f aca="false">LN13+LO12-LO14</f>
        <v>0</v>
      </c>
      <c r="LP13" s="64" t="n">
        <f aca="false">LO13+LP12-LP14</f>
        <v>0</v>
      </c>
      <c r="LQ13" s="64" t="n">
        <f aca="false">LP13+LQ12-LQ14</f>
        <v>0</v>
      </c>
      <c r="LR13" s="64" t="n">
        <f aca="false">LQ13+LR12-LR14</f>
        <v>0</v>
      </c>
      <c r="LS13" s="64" t="n">
        <f aca="false">LR13+LS12-LS14</f>
        <v>0</v>
      </c>
      <c r="LT13" s="64" t="n">
        <f aca="false">LS13+LT12-LT14</f>
        <v>0</v>
      </c>
      <c r="LU13" s="64" t="n">
        <f aca="false">LT13+LU12-LU14</f>
        <v>0</v>
      </c>
      <c r="LV13" s="64" t="n">
        <f aca="false">LU13+LV12-LV14</f>
        <v>0</v>
      </c>
      <c r="LW13" s="64" t="n">
        <f aca="false">LV13+LW12-LW14</f>
        <v>0</v>
      </c>
      <c r="LX13" s="64" t="n">
        <f aca="false">LW13+LX12-LX14</f>
        <v>0</v>
      </c>
      <c r="LY13" s="64" t="n">
        <f aca="false">LX13+LY12-LY14</f>
        <v>0</v>
      </c>
      <c r="LZ13" s="64" t="n">
        <f aca="false">LY13+LZ12-LZ14</f>
        <v>0</v>
      </c>
      <c r="MA13" s="64" t="n">
        <f aca="false">LZ13+MA12-MA14</f>
        <v>0</v>
      </c>
    </row>
    <row r="14" customFormat="false" ht="15.75" hidden="false" customHeight="false" outlineLevel="0" collapsed="false">
      <c r="A14" s="65" t="s">
        <v>80</v>
      </c>
      <c r="B14" s="11" t="s">
        <v>68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  <c r="JB14" s="33"/>
      <c r="JC14" s="33"/>
      <c r="JD14" s="33"/>
      <c r="JE14" s="33"/>
      <c r="JF14" s="33"/>
      <c r="JG14" s="33"/>
      <c r="JH14" s="33"/>
      <c r="JI14" s="33"/>
      <c r="JJ14" s="33"/>
      <c r="JK14" s="33"/>
      <c r="JL14" s="33"/>
      <c r="JM14" s="33"/>
      <c r="JN14" s="33"/>
      <c r="JO14" s="33"/>
      <c r="JP14" s="33"/>
      <c r="JQ14" s="33"/>
      <c r="JR14" s="33"/>
      <c r="JS14" s="33"/>
      <c r="JT14" s="33"/>
      <c r="JU14" s="33"/>
      <c r="JV14" s="33"/>
      <c r="JW14" s="33"/>
      <c r="JX14" s="33"/>
      <c r="JY14" s="33"/>
      <c r="JZ14" s="33"/>
      <c r="KA14" s="33"/>
      <c r="KB14" s="33"/>
      <c r="KC14" s="33"/>
      <c r="KD14" s="33"/>
      <c r="KE14" s="33"/>
      <c r="KF14" s="33"/>
      <c r="KG14" s="33"/>
      <c r="KH14" s="33"/>
      <c r="KI14" s="33"/>
      <c r="KJ14" s="33"/>
      <c r="KK14" s="33"/>
      <c r="KL14" s="33"/>
      <c r="KM14" s="33"/>
      <c r="KN14" s="33"/>
      <c r="KO14" s="33"/>
      <c r="KP14" s="33"/>
      <c r="KQ14" s="33"/>
      <c r="KR14" s="33"/>
      <c r="KS14" s="33"/>
      <c r="KT14" s="33"/>
      <c r="KU14" s="33"/>
      <c r="KV14" s="33"/>
      <c r="KW14" s="33"/>
      <c r="KX14" s="33"/>
      <c r="KY14" s="33"/>
      <c r="KZ14" s="33"/>
      <c r="LA14" s="33"/>
      <c r="LB14" s="33"/>
      <c r="LC14" s="33"/>
      <c r="LD14" s="33"/>
      <c r="LE14" s="33"/>
      <c r="LF14" s="33"/>
      <c r="LG14" s="33"/>
      <c r="LH14" s="33"/>
      <c r="LI14" s="33"/>
      <c r="LJ14" s="33"/>
      <c r="LK14" s="33"/>
      <c r="LL14" s="33"/>
      <c r="LM14" s="33"/>
      <c r="LN14" s="33"/>
      <c r="LO14" s="33"/>
      <c r="LP14" s="33"/>
      <c r="LQ14" s="33"/>
      <c r="LR14" s="33"/>
      <c r="LS14" s="33"/>
      <c r="LT14" s="33"/>
      <c r="LU14" s="33"/>
      <c r="LV14" s="33"/>
      <c r="LW14" s="33"/>
      <c r="LX14" s="33"/>
      <c r="LY14" s="33"/>
      <c r="LZ14" s="33"/>
      <c r="MA14" s="33"/>
    </row>
  </sheetData>
  <conditionalFormatting sqref="C5:MA5 C11:MA11">
    <cfRule type="cellIs" priority="2" operator="lessThan" aboveAverage="0" equalAverage="0" bottom="0" percent="0" rank="0" text="" dxfId="99">
      <formula>0</formula>
    </cfRule>
  </conditionalFormatting>
  <conditionalFormatting sqref="C6:MA6">
    <cfRule type="cellIs" priority="3" operator="lessThan" aboveAverage="0" equalAverage="0" bottom="0" percent="0" rank="0" text="" dxfId="100">
      <formula>0</formula>
    </cfRule>
  </conditionalFormatting>
  <conditionalFormatting sqref="B5:B14">
    <cfRule type="cellIs" priority="4" operator="lessThan" aboveAverage="0" equalAverage="0" bottom="0" percent="0" rank="0" text="" dxfId="101">
      <formula>0</formula>
    </cfRule>
  </conditionalFormatting>
  <conditionalFormatting sqref="A5:A6">
    <cfRule type="cellIs" priority="5" operator="lessThan" aboveAverage="0" equalAverage="0" bottom="0" percent="0" rank="0" text="" dxfId="102">
      <formula>0</formula>
    </cfRule>
  </conditionalFormatting>
  <conditionalFormatting sqref="B7">
    <cfRule type="cellIs" priority="6" operator="lessThan" aboveAverage="0" equalAverage="0" bottom="0" percent="0" rank="0" text="" dxfId="103">
      <formula>0</formula>
    </cfRule>
  </conditionalFormatting>
  <conditionalFormatting sqref="C7:MA7">
    <cfRule type="cellIs" priority="7" operator="lessThan" aboveAverage="0" equalAverage="0" bottom="0" percent="0" rank="0" text="" dxfId="104">
      <formula>0</formula>
    </cfRule>
  </conditionalFormatting>
  <conditionalFormatting sqref="A7">
    <cfRule type="cellIs" priority="8" operator="lessThan" aboveAverage="0" equalAverage="0" bottom="0" percent="0" rank="0" text="" dxfId="105">
      <formula>0</formula>
    </cfRule>
  </conditionalFormatting>
  <conditionalFormatting sqref="B8:B9">
    <cfRule type="cellIs" priority="9" operator="lessThan" aboveAverage="0" equalAverage="0" bottom="0" percent="0" rank="0" text="" dxfId="106">
      <formula>0</formula>
    </cfRule>
  </conditionalFormatting>
  <conditionalFormatting sqref="A8:A9">
    <cfRule type="cellIs" priority="10" operator="lessThan" aboveAverage="0" equalAverage="0" bottom="0" percent="0" rank="0" text="" dxfId="107">
      <formula>0</formula>
    </cfRule>
  </conditionalFormatting>
  <conditionalFormatting sqref="C8:MA9">
    <cfRule type="cellIs" priority="11" operator="lessThan" aboveAverage="0" equalAverage="0" bottom="0" percent="0" rank="0" text="" dxfId="108">
      <formula>0</formula>
    </cfRule>
  </conditionalFormatting>
  <conditionalFormatting sqref="A10">
    <cfRule type="cellIs" priority="12" operator="lessThan" aboveAverage="0" equalAverage="0" bottom="0" percent="0" rank="0" text="" dxfId="109">
      <formula>0</formula>
    </cfRule>
  </conditionalFormatting>
  <conditionalFormatting sqref="B10">
    <cfRule type="cellIs" priority="13" operator="lessThan" aboveAverage="0" equalAverage="0" bottom="0" percent="0" rank="0" text="" dxfId="110">
      <formula>0</formula>
    </cfRule>
  </conditionalFormatting>
  <conditionalFormatting sqref="C10:MA10">
    <cfRule type="cellIs" priority="14" operator="lessThan" aboveAverage="0" equalAverage="0" bottom="0" percent="0" rank="0" text="" dxfId="111">
      <formula>0</formula>
    </cfRule>
  </conditionalFormatting>
  <conditionalFormatting sqref="A11">
    <cfRule type="cellIs" priority="15" operator="lessThan" aboveAverage="0" equalAverage="0" bottom="0" percent="0" rank="0" text="" dxfId="112">
      <formula>0</formula>
    </cfRule>
  </conditionalFormatting>
  <conditionalFormatting sqref="B11">
    <cfRule type="cellIs" priority="16" operator="lessThan" aboveAverage="0" equalAverage="0" bottom="0" percent="0" rank="0" text="" dxfId="113">
      <formula>0</formula>
    </cfRule>
  </conditionalFormatting>
  <conditionalFormatting sqref="C12:MA12">
    <cfRule type="cellIs" priority="17" operator="lessThan" aboveAverage="0" equalAverage="0" bottom="0" percent="0" rank="0" text="" dxfId="114">
      <formula>0</formula>
    </cfRule>
  </conditionalFormatting>
  <conditionalFormatting sqref="A12">
    <cfRule type="cellIs" priority="18" operator="lessThan" aboveAverage="0" equalAverage="0" bottom="0" percent="0" rank="0" text="" dxfId="115">
      <formula>0</formula>
    </cfRule>
  </conditionalFormatting>
  <conditionalFormatting sqref="B12">
    <cfRule type="cellIs" priority="19" operator="lessThan" aboveAverage="0" equalAverage="0" bottom="0" percent="0" rank="0" text="" dxfId="116">
      <formula>0</formula>
    </cfRule>
  </conditionalFormatting>
  <conditionalFormatting sqref="C13:MA14">
    <cfRule type="cellIs" priority="20" operator="lessThan" aboveAverage="0" equalAverage="0" bottom="0" percent="0" rank="0" text="" dxfId="117">
      <formula>0</formula>
    </cfRule>
  </conditionalFormatting>
  <conditionalFormatting sqref="A13:A14">
    <cfRule type="cellIs" priority="21" operator="lessThan" aboveAverage="0" equalAverage="0" bottom="0" percent="0" rank="0" text="" dxfId="118">
      <formula>0</formula>
    </cfRule>
  </conditionalFormatting>
  <conditionalFormatting sqref="B13:B14">
    <cfRule type="cellIs" priority="22" operator="lessThan" aboveAverage="0" equalAverage="0" bottom="0" percent="0" rank="0" text="" dxfId="119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43"/>
  </cols>
  <sheetData>
    <row r="1" customFormat="false" ht="3" hidden="false" customHeight="true" outlineLevel="0" collapsed="false">
      <c r="C1" s="62" t="n">
        <v>72</v>
      </c>
      <c r="D1" s="62" t="n">
        <v>71</v>
      </c>
      <c r="E1" s="62" t="n">
        <v>70</v>
      </c>
      <c r="F1" s="62" t="n">
        <v>69</v>
      </c>
      <c r="G1" s="62" t="n">
        <v>68</v>
      </c>
      <c r="H1" s="62" t="n">
        <v>67</v>
      </c>
      <c r="I1" s="62" t="n">
        <v>66</v>
      </c>
      <c r="J1" s="62" t="n">
        <v>65</v>
      </c>
      <c r="K1" s="62" t="n">
        <v>64</v>
      </c>
      <c r="L1" s="62" t="n">
        <v>63</v>
      </c>
      <c r="M1" s="62" t="n">
        <v>62</v>
      </c>
      <c r="N1" s="62" t="n">
        <v>61</v>
      </c>
      <c r="O1" s="62" t="n">
        <v>60</v>
      </c>
      <c r="P1" s="62" t="n">
        <v>59</v>
      </c>
      <c r="Q1" s="62" t="n">
        <v>58</v>
      </c>
      <c r="R1" s="62" t="n">
        <v>57</v>
      </c>
      <c r="S1" s="62" t="n">
        <v>56</v>
      </c>
      <c r="T1" s="62" t="n">
        <v>55</v>
      </c>
      <c r="U1" s="62" t="n">
        <v>54</v>
      </c>
      <c r="V1" s="62" t="n">
        <v>53</v>
      </c>
      <c r="W1" s="62" t="n">
        <v>52</v>
      </c>
      <c r="X1" s="62" t="n">
        <v>51</v>
      </c>
      <c r="Y1" s="62" t="n">
        <v>50</v>
      </c>
      <c r="Z1" s="62" t="n">
        <v>49</v>
      </c>
      <c r="AA1" s="62" t="n">
        <v>48</v>
      </c>
      <c r="AB1" s="62" t="n">
        <v>47</v>
      </c>
      <c r="AC1" s="62" t="n">
        <v>46</v>
      </c>
      <c r="AD1" s="62" t="n">
        <v>45</v>
      </c>
      <c r="AE1" s="62" t="n">
        <v>44</v>
      </c>
      <c r="AF1" s="62" t="n">
        <v>43</v>
      </c>
      <c r="AG1" s="62" t="n">
        <v>42</v>
      </c>
      <c r="AH1" s="62" t="n">
        <v>41</v>
      </c>
      <c r="AI1" s="62" t="n">
        <v>40</v>
      </c>
      <c r="AJ1" s="62" t="n">
        <v>39</v>
      </c>
      <c r="AK1" s="62" t="n">
        <v>38</v>
      </c>
      <c r="AL1" s="62" t="n">
        <v>37</v>
      </c>
      <c r="AM1" s="62" t="n">
        <v>36</v>
      </c>
      <c r="AN1" s="62" t="n">
        <v>35</v>
      </c>
      <c r="AO1" s="62" t="n">
        <v>34</v>
      </c>
      <c r="AP1" s="62" t="n">
        <v>33</v>
      </c>
      <c r="AQ1" s="62" t="n">
        <v>32</v>
      </c>
      <c r="AR1" s="62" t="n">
        <v>31</v>
      </c>
      <c r="AS1" s="62" t="n">
        <v>30</v>
      </c>
      <c r="AT1" s="62" t="n">
        <v>29</v>
      </c>
      <c r="AU1" s="62" t="n">
        <v>28</v>
      </c>
      <c r="AV1" s="62" t="n">
        <v>27</v>
      </c>
      <c r="AW1" s="62" t="n">
        <v>26</v>
      </c>
      <c r="AX1" s="62" t="n">
        <v>25</v>
      </c>
      <c r="AY1" s="62" t="n">
        <v>24</v>
      </c>
      <c r="AZ1" s="62" t="n">
        <v>23</v>
      </c>
      <c r="BA1" s="62" t="n">
        <v>22</v>
      </c>
      <c r="BB1" s="62" t="n">
        <v>21</v>
      </c>
      <c r="BC1" s="62" t="n">
        <v>20</v>
      </c>
      <c r="BD1" s="62" t="n">
        <v>19</v>
      </c>
      <c r="BE1" s="62" t="n">
        <v>18</v>
      </c>
      <c r="BF1" s="62" t="n">
        <v>17</v>
      </c>
      <c r="BG1" s="62" t="n">
        <v>16</v>
      </c>
      <c r="BH1" s="62" t="n">
        <v>15</v>
      </c>
      <c r="BI1" s="62" t="n">
        <v>14</v>
      </c>
      <c r="BJ1" s="62" t="n">
        <v>13</v>
      </c>
      <c r="BK1" s="62" t="n">
        <v>12</v>
      </c>
      <c r="BL1" s="62" t="n">
        <v>11</v>
      </c>
      <c r="BM1" s="62" t="n">
        <v>10</v>
      </c>
      <c r="BN1" s="62" t="n">
        <v>9</v>
      </c>
      <c r="BO1" s="62" t="n">
        <v>8</v>
      </c>
      <c r="BP1" s="62" t="n">
        <v>7</v>
      </c>
      <c r="BQ1" s="62" t="n">
        <v>6</v>
      </c>
      <c r="BR1" s="62" t="n">
        <v>5</v>
      </c>
      <c r="BS1" s="62" t="n">
        <v>4</v>
      </c>
      <c r="BT1" s="62" t="n">
        <v>3</v>
      </c>
      <c r="BU1" s="62" t="n">
        <v>2</v>
      </c>
      <c r="BV1" s="62" t="n">
        <v>1</v>
      </c>
    </row>
    <row r="2" customFormat="false" ht="3" hidden="false" customHeight="true" outlineLevel="0" collapsed="false">
      <c r="C2" s="62" t="n">
        <v>-3</v>
      </c>
      <c r="D2" s="62" t="n">
        <v>-3</v>
      </c>
      <c r="E2" s="62" t="n">
        <v>-3</v>
      </c>
      <c r="F2" s="62" t="n">
        <v>-3</v>
      </c>
      <c r="G2" s="62" t="n">
        <v>-3</v>
      </c>
      <c r="H2" s="62" t="n">
        <v>-3</v>
      </c>
      <c r="I2" s="62" t="n">
        <v>-3</v>
      </c>
      <c r="J2" s="62" t="n">
        <v>-3</v>
      </c>
      <c r="K2" s="62" t="n">
        <v>-3</v>
      </c>
      <c r="L2" s="62" t="n">
        <v>-3</v>
      </c>
      <c r="M2" s="62" t="n">
        <v>-3</v>
      </c>
      <c r="N2" s="62" t="n">
        <v>-3</v>
      </c>
      <c r="O2" s="62" t="n">
        <v>-3</v>
      </c>
      <c r="P2" s="62" t="n">
        <v>-3</v>
      </c>
      <c r="Q2" s="62" t="n">
        <v>-3</v>
      </c>
      <c r="R2" s="62" t="n">
        <v>-3</v>
      </c>
      <c r="S2" s="62" t="n">
        <v>-3</v>
      </c>
      <c r="T2" s="62" t="n">
        <v>-3</v>
      </c>
      <c r="U2" s="62" t="n">
        <v>-3</v>
      </c>
      <c r="V2" s="62" t="n">
        <v>-3</v>
      </c>
      <c r="W2" s="62" t="n">
        <v>-3</v>
      </c>
      <c r="X2" s="62" t="n">
        <v>-3</v>
      </c>
      <c r="Y2" s="62" t="n">
        <v>-3</v>
      </c>
      <c r="Z2" s="62" t="n">
        <v>-3</v>
      </c>
      <c r="AA2" s="62" t="n">
        <f aca="false">C2+1</f>
        <v>-2</v>
      </c>
      <c r="AB2" s="62" t="n">
        <f aca="false">D2+1</f>
        <v>-2</v>
      </c>
      <c r="AC2" s="62" t="n">
        <f aca="false">E2+1</f>
        <v>-2</v>
      </c>
      <c r="AD2" s="62" t="n">
        <f aca="false">F2+1</f>
        <v>-2</v>
      </c>
      <c r="AE2" s="62" t="n">
        <f aca="false">G2+1</f>
        <v>-2</v>
      </c>
      <c r="AF2" s="62" t="n">
        <f aca="false">H2+1</f>
        <v>-2</v>
      </c>
      <c r="AG2" s="62" t="n">
        <f aca="false">I2+1</f>
        <v>-2</v>
      </c>
      <c r="AH2" s="62" t="n">
        <f aca="false">J2+1</f>
        <v>-2</v>
      </c>
      <c r="AI2" s="62" t="n">
        <f aca="false">K2+1</f>
        <v>-2</v>
      </c>
      <c r="AJ2" s="62" t="n">
        <f aca="false">L2+1</f>
        <v>-2</v>
      </c>
      <c r="AK2" s="62" t="n">
        <f aca="false">M2+1</f>
        <v>-2</v>
      </c>
      <c r="AL2" s="62" t="n">
        <f aca="false">N2+1</f>
        <v>-2</v>
      </c>
      <c r="AM2" s="62" t="n">
        <f aca="false">O2+1</f>
        <v>-2</v>
      </c>
      <c r="AN2" s="62" t="n">
        <f aca="false">P2+1</f>
        <v>-2</v>
      </c>
      <c r="AO2" s="62" t="n">
        <f aca="false">Q2+1</f>
        <v>-2</v>
      </c>
      <c r="AP2" s="62" t="n">
        <f aca="false">R2+1</f>
        <v>-2</v>
      </c>
      <c r="AQ2" s="62" t="n">
        <f aca="false">S2+1</f>
        <v>-2</v>
      </c>
      <c r="AR2" s="62" t="n">
        <f aca="false">T2+1</f>
        <v>-2</v>
      </c>
      <c r="AS2" s="62" t="n">
        <f aca="false">U2+1</f>
        <v>-2</v>
      </c>
      <c r="AT2" s="62" t="n">
        <f aca="false">V2+1</f>
        <v>-2</v>
      </c>
      <c r="AU2" s="62" t="n">
        <f aca="false">W2+1</f>
        <v>-2</v>
      </c>
      <c r="AV2" s="62" t="n">
        <f aca="false">X2+1</f>
        <v>-2</v>
      </c>
      <c r="AW2" s="62" t="n">
        <f aca="false">Y2+1</f>
        <v>-2</v>
      </c>
      <c r="AX2" s="62" t="n">
        <f aca="false">Z2+1</f>
        <v>-2</v>
      </c>
      <c r="AY2" s="62" t="n">
        <f aca="false">AA2+1</f>
        <v>-1</v>
      </c>
      <c r="AZ2" s="62" t="n">
        <f aca="false">AB2+1</f>
        <v>-1</v>
      </c>
      <c r="BA2" s="62" t="n">
        <f aca="false">AC2+1</f>
        <v>-1</v>
      </c>
      <c r="BB2" s="62" t="n">
        <f aca="false">AD2+1</f>
        <v>-1</v>
      </c>
      <c r="BC2" s="62" t="n">
        <f aca="false">AE2+1</f>
        <v>-1</v>
      </c>
      <c r="BD2" s="62" t="n">
        <f aca="false">AF2+1</f>
        <v>-1</v>
      </c>
      <c r="BE2" s="62" t="n">
        <f aca="false">AG2+1</f>
        <v>-1</v>
      </c>
      <c r="BF2" s="62" t="n">
        <f aca="false">AH2+1</f>
        <v>-1</v>
      </c>
      <c r="BG2" s="62" t="n">
        <f aca="false">AI2+1</f>
        <v>-1</v>
      </c>
      <c r="BH2" s="62" t="n">
        <f aca="false">AJ2+1</f>
        <v>-1</v>
      </c>
      <c r="BI2" s="62" t="n">
        <f aca="false">AK2+1</f>
        <v>-1</v>
      </c>
      <c r="BJ2" s="62" t="n">
        <f aca="false">AL2+1</f>
        <v>-1</v>
      </c>
      <c r="BK2" s="62" t="n">
        <f aca="false">AM2+1</f>
        <v>-1</v>
      </c>
      <c r="BL2" s="62" t="n">
        <f aca="false">AN2+1</f>
        <v>-1</v>
      </c>
      <c r="BM2" s="62" t="n">
        <f aca="false">AO2+1</f>
        <v>-1</v>
      </c>
      <c r="BN2" s="62" t="n">
        <f aca="false">AP2+1</f>
        <v>-1</v>
      </c>
      <c r="BO2" s="62" t="n">
        <f aca="false">AQ2+1</f>
        <v>-1</v>
      </c>
      <c r="BP2" s="62" t="n">
        <f aca="false">AR2+1</f>
        <v>-1</v>
      </c>
      <c r="BQ2" s="62" t="n">
        <f aca="false">AS2+1</f>
        <v>-1</v>
      </c>
      <c r="BR2" s="62" t="n">
        <f aca="false">AT2+1</f>
        <v>-1</v>
      </c>
      <c r="BS2" s="62" t="n">
        <f aca="false">AU2+1</f>
        <v>-1</v>
      </c>
      <c r="BT2" s="62" t="n">
        <f aca="false">AV2+1</f>
        <v>-1</v>
      </c>
      <c r="BU2" s="62" t="n">
        <f aca="false">AW2+1</f>
        <v>-1</v>
      </c>
      <c r="BV2" s="62" t="n">
        <f aca="false">AX2+1</f>
        <v>-1</v>
      </c>
    </row>
    <row r="3" customFormat="false" ht="15" hidden="false" customHeight="false" outlineLevel="0" collapsed="false">
      <c r="C3" s="63" t="str">
        <f aca="false">_xlfn.CONCAT("D",C2)</f>
        <v>D-3</v>
      </c>
      <c r="D3" s="63" t="str">
        <f aca="false">_xlfn.CONCAT("D",D2)</f>
        <v>D-3</v>
      </c>
      <c r="E3" s="63" t="str">
        <f aca="false">_xlfn.CONCAT("D",E2)</f>
        <v>D-3</v>
      </c>
      <c r="F3" s="63" t="str">
        <f aca="false">_xlfn.CONCAT("D",F2)</f>
        <v>D-3</v>
      </c>
      <c r="G3" s="63" t="str">
        <f aca="false">_xlfn.CONCAT("D",G2)</f>
        <v>D-3</v>
      </c>
      <c r="H3" s="63" t="str">
        <f aca="false">_xlfn.CONCAT("D",H2)</f>
        <v>D-3</v>
      </c>
      <c r="I3" s="63" t="str">
        <f aca="false">_xlfn.CONCAT("D",I2)</f>
        <v>D-3</v>
      </c>
      <c r="J3" s="63" t="str">
        <f aca="false">_xlfn.CONCAT("D",J2)</f>
        <v>D-3</v>
      </c>
      <c r="K3" s="63" t="str">
        <f aca="false">_xlfn.CONCAT("D",K2)</f>
        <v>D-3</v>
      </c>
      <c r="L3" s="63" t="str">
        <f aca="false">_xlfn.CONCAT("D",L2)</f>
        <v>D-3</v>
      </c>
      <c r="M3" s="63" t="str">
        <f aca="false">_xlfn.CONCAT("D",M2)</f>
        <v>D-3</v>
      </c>
      <c r="N3" s="63" t="str">
        <f aca="false">_xlfn.CONCAT("D",N2)</f>
        <v>D-3</v>
      </c>
      <c r="O3" s="63" t="str">
        <f aca="false">_xlfn.CONCAT("D",O2)</f>
        <v>D-3</v>
      </c>
      <c r="P3" s="63" t="str">
        <f aca="false">_xlfn.CONCAT("D",P2)</f>
        <v>D-3</v>
      </c>
      <c r="Q3" s="63" t="str">
        <f aca="false">_xlfn.CONCAT("D",Q2)</f>
        <v>D-3</v>
      </c>
      <c r="R3" s="63" t="str">
        <f aca="false">_xlfn.CONCAT("D",R2)</f>
        <v>D-3</v>
      </c>
      <c r="S3" s="63" t="str">
        <f aca="false">_xlfn.CONCAT("D",S2)</f>
        <v>D-3</v>
      </c>
      <c r="T3" s="63" t="str">
        <f aca="false">_xlfn.CONCAT("D",T2)</f>
        <v>D-3</v>
      </c>
      <c r="U3" s="63" t="str">
        <f aca="false">_xlfn.CONCAT("D",U2)</f>
        <v>D-3</v>
      </c>
      <c r="V3" s="63" t="str">
        <f aca="false">_xlfn.CONCAT("D",V2)</f>
        <v>D-3</v>
      </c>
      <c r="W3" s="63" t="str">
        <f aca="false">_xlfn.CONCAT("D",W2)</f>
        <v>D-3</v>
      </c>
      <c r="X3" s="63" t="str">
        <f aca="false">_xlfn.CONCAT("D",X2)</f>
        <v>D-3</v>
      </c>
      <c r="Y3" s="63" t="str">
        <f aca="false">_xlfn.CONCAT("D",Y2)</f>
        <v>D-3</v>
      </c>
      <c r="Z3" s="63" t="str">
        <f aca="false">_xlfn.CONCAT("D",Z2)</f>
        <v>D-3</v>
      </c>
      <c r="AA3" s="63" t="str">
        <f aca="false">_xlfn.CONCAT("D",AA2)</f>
        <v>D-2</v>
      </c>
      <c r="AB3" s="63" t="str">
        <f aca="false">_xlfn.CONCAT("D",AB2)</f>
        <v>D-2</v>
      </c>
      <c r="AC3" s="63" t="str">
        <f aca="false">_xlfn.CONCAT("D",AC2)</f>
        <v>D-2</v>
      </c>
      <c r="AD3" s="63" t="str">
        <f aca="false">_xlfn.CONCAT("D",AD2)</f>
        <v>D-2</v>
      </c>
      <c r="AE3" s="63" t="str">
        <f aca="false">_xlfn.CONCAT("D",AE2)</f>
        <v>D-2</v>
      </c>
      <c r="AF3" s="63" t="str">
        <f aca="false">_xlfn.CONCAT("D",AF2)</f>
        <v>D-2</v>
      </c>
      <c r="AG3" s="63" t="str">
        <f aca="false">_xlfn.CONCAT("D",AG2)</f>
        <v>D-2</v>
      </c>
      <c r="AH3" s="63" t="str">
        <f aca="false">_xlfn.CONCAT("D",AH2)</f>
        <v>D-2</v>
      </c>
      <c r="AI3" s="63" t="str">
        <f aca="false">_xlfn.CONCAT("D",AI2)</f>
        <v>D-2</v>
      </c>
      <c r="AJ3" s="63" t="str">
        <f aca="false">_xlfn.CONCAT("D",AJ2)</f>
        <v>D-2</v>
      </c>
      <c r="AK3" s="63" t="str">
        <f aca="false">_xlfn.CONCAT("D",AK2)</f>
        <v>D-2</v>
      </c>
      <c r="AL3" s="63" t="str">
        <f aca="false">_xlfn.CONCAT("D",AL2)</f>
        <v>D-2</v>
      </c>
      <c r="AM3" s="63" t="str">
        <f aca="false">_xlfn.CONCAT("D",AM2)</f>
        <v>D-2</v>
      </c>
      <c r="AN3" s="63" t="str">
        <f aca="false">_xlfn.CONCAT("D",AN2)</f>
        <v>D-2</v>
      </c>
      <c r="AO3" s="63" t="str">
        <f aca="false">_xlfn.CONCAT("D",AO2)</f>
        <v>D-2</v>
      </c>
      <c r="AP3" s="63" t="str">
        <f aca="false">_xlfn.CONCAT("D",AP2)</f>
        <v>D-2</v>
      </c>
      <c r="AQ3" s="63" t="str">
        <f aca="false">_xlfn.CONCAT("D",AQ2)</f>
        <v>D-2</v>
      </c>
      <c r="AR3" s="63" t="str">
        <f aca="false">_xlfn.CONCAT("D",AR2)</f>
        <v>D-2</v>
      </c>
      <c r="AS3" s="63" t="str">
        <f aca="false">_xlfn.CONCAT("D",AS2)</f>
        <v>D-2</v>
      </c>
      <c r="AT3" s="63" t="str">
        <f aca="false">_xlfn.CONCAT("D",AT2)</f>
        <v>D-2</v>
      </c>
      <c r="AU3" s="63" t="str">
        <f aca="false">_xlfn.CONCAT("D",AU2)</f>
        <v>D-2</v>
      </c>
      <c r="AV3" s="63" t="str">
        <f aca="false">_xlfn.CONCAT("D",AV2)</f>
        <v>D-2</v>
      </c>
      <c r="AW3" s="63" t="str">
        <f aca="false">_xlfn.CONCAT("D",AW2)</f>
        <v>D-2</v>
      </c>
      <c r="AX3" s="63" t="str">
        <f aca="false">_xlfn.CONCAT("D",AX2)</f>
        <v>D-2</v>
      </c>
      <c r="AY3" s="63" t="str">
        <f aca="false">_xlfn.CONCAT("D",AY2)</f>
        <v>D-1</v>
      </c>
      <c r="AZ3" s="63" t="str">
        <f aca="false">_xlfn.CONCAT("D",AZ2)</f>
        <v>D-1</v>
      </c>
      <c r="BA3" s="63" t="str">
        <f aca="false">_xlfn.CONCAT("D",BA2)</f>
        <v>D-1</v>
      </c>
      <c r="BB3" s="63" t="str">
        <f aca="false">_xlfn.CONCAT("D",BB2)</f>
        <v>D-1</v>
      </c>
      <c r="BC3" s="63" t="str">
        <f aca="false">_xlfn.CONCAT("D",BC2)</f>
        <v>D-1</v>
      </c>
      <c r="BD3" s="63" t="str">
        <f aca="false">_xlfn.CONCAT("D",BD2)</f>
        <v>D-1</v>
      </c>
      <c r="BE3" s="63" t="str">
        <f aca="false">_xlfn.CONCAT("D",BE2)</f>
        <v>D-1</v>
      </c>
      <c r="BF3" s="63" t="str">
        <f aca="false">_xlfn.CONCAT("D",BF2)</f>
        <v>D-1</v>
      </c>
      <c r="BG3" s="63" t="str">
        <f aca="false">_xlfn.CONCAT("D",BG2)</f>
        <v>D-1</v>
      </c>
      <c r="BH3" s="63" t="str">
        <f aca="false">_xlfn.CONCAT("D",BH2)</f>
        <v>D-1</v>
      </c>
      <c r="BI3" s="63" t="str">
        <f aca="false">_xlfn.CONCAT("D",BI2)</f>
        <v>D-1</v>
      </c>
      <c r="BJ3" s="63" t="str">
        <f aca="false">_xlfn.CONCAT("D",BJ2)</f>
        <v>D-1</v>
      </c>
      <c r="BK3" s="63" t="str">
        <f aca="false">_xlfn.CONCAT("D",BK2)</f>
        <v>D-1</v>
      </c>
      <c r="BL3" s="63" t="str">
        <f aca="false">_xlfn.CONCAT("D",BL2)</f>
        <v>D-1</v>
      </c>
      <c r="BM3" s="63" t="str">
        <f aca="false">_xlfn.CONCAT("D",BM2)</f>
        <v>D-1</v>
      </c>
      <c r="BN3" s="63" t="str">
        <f aca="false">_xlfn.CONCAT("D",BN2)</f>
        <v>D-1</v>
      </c>
      <c r="BO3" s="63" t="str">
        <f aca="false">_xlfn.CONCAT("D",BO2)</f>
        <v>D-1</v>
      </c>
      <c r="BP3" s="63" t="str">
        <f aca="false">_xlfn.CONCAT("D",BP2)</f>
        <v>D-1</v>
      </c>
      <c r="BQ3" s="63" t="str">
        <f aca="false">_xlfn.CONCAT("D",BQ2)</f>
        <v>D-1</v>
      </c>
      <c r="BR3" s="63" t="str">
        <f aca="false">_xlfn.CONCAT("D",BR2)</f>
        <v>D-1</v>
      </c>
      <c r="BS3" s="63" t="str">
        <f aca="false">_xlfn.CONCAT("D",BS2)</f>
        <v>D-1</v>
      </c>
      <c r="BT3" s="63" t="str">
        <f aca="false">_xlfn.CONCAT("D",BT2)</f>
        <v>D-1</v>
      </c>
      <c r="BU3" s="63" t="str">
        <f aca="false">_xlfn.CONCAT("D",BU2)</f>
        <v>D-1</v>
      </c>
      <c r="BV3" s="63" t="str">
        <f aca="false">_xlfn.CONCAT("D",BV2)</f>
        <v>D-1</v>
      </c>
    </row>
    <row r="4" customFormat="false" ht="15" hidden="false" customHeight="false" outlineLevel="0" collapsed="false">
      <c r="C4" s="8" t="n">
        <v>1</v>
      </c>
      <c r="D4" s="8" t="n">
        <v>2</v>
      </c>
      <c r="E4" s="8" t="n">
        <v>3</v>
      </c>
      <c r="F4" s="8" t="n">
        <v>4</v>
      </c>
      <c r="G4" s="8" t="n">
        <v>5</v>
      </c>
      <c r="H4" s="8" t="n">
        <v>6</v>
      </c>
      <c r="I4" s="8" t="n">
        <v>7</v>
      </c>
      <c r="J4" s="8" t="n">
        <v>8</v>
      </c>
      <c r="K4" s="8" t="n">
        <v>9</v>
      </c>
      <c r="L4" s="8" t="n">
        <v>10</v>
      </c>
      <c r="M4" s="8" t="n">
        <v>11</v>
      </c>
      <c r="N4" s="8" t="n">
        <v>12</v>
      </c>
      <c r="O4" s="8" t="n">
        <v>13</v>
      </c>
      <c r="P4" s="8" t="n">
        <v>14</v>
      </c>
      <c r="Q4" s="8" t="n">
        <v>15</v>
      </c>
      <c r="R4" s="8" t="n">
        <v>16</v>
      </c>
      <c r="S4" s="8" t="n">
        <v>17</v>
      </c>
      <c r="T4" s="8" t="n">
        <v>18</v>
      </c>
      <c r="U4" s="8" t="n">
        <v>19</v>
      </c>
      <c r="V4" s="8" t="n">
        <v>20</v>
      </c>
      <c r="W4" s="8" t="n">
        <v>21</v>
      </c>
      <c r="X4" s="8" t="n">
        <v>22</v>
      </c>
      <c r="Y4" s="8" t="n">
        <v>23</v>
      </c>
      <c r="Z4" s="8" t="n">
        <v>24</v>
      </c>
      <c r="AA4" s="8" t="n">
        <v>1</v>
      </c>
      <c r="AB4" s="8" t="n">
        <v>2</v>
      </c>
      <c r="AC4" s="8" t="n">
        <v>3</v>
      </c>
      <c r="AD4" s="8" t="n">
        <v>4</v>
      </c>
      <c r="AE4" s="8" t="n">
        <v>5</v>
      </c>
      <c r="AF4" s="8" t="n">
        <v>6</v>
      </c>
      <c r="AG4" s="8" t="n">
        <v>7</v>
      </c>
      <c r="AH4" s="8" t="n">
        <v>8</v>
      </c>
      <c r="AI4" s="8" t="n">
        <v>9</v>
      </c>
      <c r="AJ4" s="8" t="n">
        <v>10</v>
      </c>
      <c r="AK4" s="8" t="n">
        <v>11</v>
      </c>
      <c r="AL4" s="8" t="n">
        <v>12</v>
      </c>
      <c r="AM4" s="8" t="n">
        <v>13</v>
      </c>
      <c r="AN4" s="8" t="n">
        <v>14</v>
      </c>
      <c r="AO4" s="8" t="n">
        <v>15</v>
      </c>
      <c r="AP4" s="8" t="n">
        <v>16</v>
      </c>
      <c r="AQ4" s="8" t="n">
        <v>17</v>
      </c>
      <c r="AR4" s="8" t="n">
        <v>18</v>
      </c>
      <c r="AS4" s="8" t="n">
        <v>19</v>
      </c>
      <c r="AT4" s="8" t="n">
        <v>20</v>
      </c>
      <c r="AU4" s="8" t="n">
        <v>21</v>
      </c>
      <c r="AV4" s="8" t="n">
        <v>22</v>
      </c>
      <c r="AW4" s="8" t="n">
        <v>23</v>
      </c>
      <c r="AX4" s="8" t="n">
        <v>24</v>
      </c>
      <c r="AY4" s="8" t="n">
        <v>1</v>
      </c>
      <c r="AZ4" s="8" t="n">
        <v>2</v>
      </c>
      <c r="BA4" s="8" t="n">
        <v>3</v>
      </c>
      <c r="BB4" s="8" t="n">
        <v>4</v>
      </c>
      <c r="BC4" s="8" t="n">
        <v>5</v>
      </c>
      <c r="BD4" s="8" t="n">
        <v>6</v>
      </c>
      <c r="BE4" s="8" t="n">
        <v>7</v>
      </c>
      <c r="BF4" s="8" t="n">
        <v>8</v>
      </c>
      <c r="BG4" s="8" t="n">
        <v>9</v>
      </c>
      <c r="BH4" s="8" t="n">
        <v>10</v>
      </c>
      <c r="BI4" s="8" t="n">
        <v>11</v>
      </c>
      <c r="BJ4" s="8" t="n">
        <v>12</v>
      </c>
      <c r="BK4" s="8" t="n">
        <v>13</v>
      </c>
      <c r="BL4" s="8" t="n">
        <v>14</v>
      </c>
      <c r="BM4" s="8" t="n">
        <v>15</v>
      </c>
      <c r="BN4" s="8" t="n">
        <v>16</v>
      </c>
      <c r="BO4" s="8" t="n">
        <v>17</v>
      </c>
      <c r="BP4" s="8" t="n">
        <v>18</v>
      </c>
      <c r="BQ4" s="8" t="n">
        <v>19</v>
      </c>
      <c r="BR4" s="8" t="n">
        <v>20</v>
      </c>
      <c r="BS4" s="8" t="n">
        <v>21</v>
      </c>
      <c r="BT4" s="8" t="n">
        <v>22</v>
      </c>
      <c r="BU4" s="8" t="n">
        <v>23</v>
      </c>
      <c r="BV4" s="8" t="n">
        <v>24</v>
      </c>
    </row>
    <row r="5" customFormat="false" ht="15.75" hidden="false" customHeight="false" outlineLevel="0" collapsed="false">
      <c r="A5" s="55" t="s">
        <v>70</v>
      </c>
      <c r="B5" s="11" t="s">
        <v>68</v>
      </c>
      <c r="C5" s="67" t="n">
        <v>4284.4874401914</v>
      </c>
      <c r="D5" s="67" t="n">
        <v>5216.52990430623</v>
      </c>
      <c r="E5" s="67" t="n">
        <v>6148.57236842106</v>
      </c>
      <c r="F5" s="67" t="n">
        <v>7080.6148325359</v>
      </c>
      <c r="G5" s="67" t="n">
        <v>8012.65729665073</v>
      </c>
      <c r="H5" s="67" t="n">
        <v>8944.69976076556</v>
      </c>
      <c r="I5" s="67" t="n">
        <v>9876.74222488039</v>
      </c>
      <c r="J5" s="67" t="n">
        <v>10808.7846889952</v>
      </c>
      <c r="K5" s="67" t="n">
        <v>10203.6479930888</v>
      </c>
      <c r="L5" s="67" t="n">
        <v>9598.51129718236</v>
      </c>
      <c r="M5" s="67" t="n">
        <v>8993.37460127593</v>
      </c>
      <c r="N5" s="67" t="n">
        <v>8388.2379053695</v>
      </c>
      <c r="O5" s="67" t="n">
        <v>7783.10120946306</v>
      </c>
      <c r="P5" s="67" t="n">
        <v>7177.96451355663</v>
      </c>
      <c r="Q5" s="67" t="n">
        <v>6572.8278176502</v>
      </c>
      <c r="R5" s="67" t="n">
        <v>5967.69112174377</v>
      </c>
      <c r="S5" s="67" t="n">
        <v>5362.55442583733</v>
      </c>
      <c r="T5" s="67" t="n">
        <v>4757.4177299309</v>
      </c>
      <c r="U5" s="67" t="n">
        <v>4152.28103402447</v>
      </c>
      <c r="V5" s="67" t="n">
        <v>3547.14433811804</v>
      </c>
      <c r="W5" s="67" t="n">
        <v>2942.0076422116</v>
      </c>
      <c r="X5" s="67" t="n">
        <v>2336.87094630517</v>
      </c>
      <c r="Y5" s="67" t="n">
        <v>1731.73425039874</v>
      </c>
      <c r="Z5" s="67" t="n">
        <v>2663.77671451357</v>
      </c>
      <c r="AA5" s="67" t="n">
        <v>3517.47875876773</v>
      </c>
      <c r="AB5" s="67" t="n">
        <v>4371.18080302188</v>
      </c>
      <c r="AC5" s="67" t="n">
        <v>5224.88284727604</v>
      </c>
      <c r="AD5" s="67" t="n">
        <v>6078.58489153019</v>
      </c>
      <c r="AE5" s="67" t="n">
        <v>6932.28693578435</v>
      </c>
      <c r="AF5" s="67" t="n">
        <v>7785.9889800385</v>
      </c>
      <c r="AG5" s="67" t="n">
        <v>7369.69102429266</v>
      </c>
      <c r="AH5" s="67" t="n">
        <v>6953.39306854681</v>
      </c>
      <c r="AI5" s="67" t="n">
        <v>6537.09511280097</v>
      </c>
      <c r="AJ5" s="67" t="n">
        <v>6120.79715705512</v>
      </c>
      <c r="AK5" s="67" t="n">
        <v>5704.49920130928</v>
      </c>
      <c r="AL5" s="67" t="n">
        <v>5288.20124556343</v>
      </c>
      <c r="AM5" s="67" t="n">
        <v>4871.90328981759</v>
      </c>
      <c r="AN5" s="67" t="n">
        <v>4455.60533407174</v>
      </c>
      <c r="AO5" s="67" t="n">
        <v>4039.3073783259</v>
      </c>
      <c r="AP5" s="67" t="n">
        <v>3623.00942258005</v>
      </c>
      <c r="AQ5" s="67" t="n">
        <v>3206.71146683421</v>
      </c>
      <c r="AR5" s="67" t="n">
        <v>2790.41351108836</v>
      </c>
      <c r="AS5" s="67" t="n">
        <v>2374.11555534252</v>
      </c>
      <c r="AT5" s="67" t="n">
        <v>1957.81759959667</v>
      </c>
      <c r="AU5" s="67" t="n">
        <v>2811.51964385083</v>
      </c>
      <c r="AV5" s="67" t="n">
        <v>3665.22168810498</v>
      </c>
      <c r="AW5" s="67" t="n">
        <v>4518.92373235914</v>
      </c>
      <c r="AX5" s="67" t="n">
        <v>5372.6257766133</v>
      </c>
      <c r="AY5" s="67" t="n">
        <v>6243.52195458851</v>
      </c>
      <c r="AZ5" s="67" t="n">
        <v>7114.41813256373</v>
      </c>
      <c r="BA5" s="67" t="n">
        <v>7985.31431053894</v>
      </c>
      <c r="BB5" s="67" t="n">
        <v>7586.21048851416</v>
      </c>
      <c r="BC5" s="67" t="n">
        <v>7187.10666648937</v>
      </c>
      <c r="BD5" s="67" t="n">
        <v>6788.00284446459</v>
      </c>
      <c r="BE5" s="67" t="n">
        <v>6388.8990224398</v>
      </c>
      <c r="BF5" s="67" t="n">
        <v>5989.79520041502</v>
      </c>
      <c r="BG5" s="67" t="n">
        <v>5590.69137839023</v>
      </c>
      <c r="BH5" s="67" t="n">
        <v>5191.58755636545</v>
      </c>
      <c r="BI5" s="67" t="n">
        <v>4792.48373434066</v>
      </c>
      <c r="BJ5" s="67" t="n">
        <v>4393.37991231588</v>
      </c>
      <c r="BK5" s="67" t="n">
        <v>3994.27609029109</v>
      </c>
      <c r="BL5" s="67" t="n">
        <v>3595.17226826631</v>
      </c>
      <c r="BM5" s="67" t="n">
        <v>3196.06844624152</v>
      </c>
      <c r="BN5" s="67" t="n">
        <v>2796.96462421674</v>
      </c>
      <c r="BO5" s="67" t="n">
        <v>3667.86080219195</v>
      </c>
      <c r="BP5" s="67" t="n">
        <v>4538.75698016717</v>
      </c>
      <c r="BQ5" s="67" t="n">
        <v>5409.65315814238</v>
      </c>
      <c r="BR5" s="67" t="n">
        <v>6280.5493361176</v>
      </c>
      <c r="BS5" s="67" t="n">
        <v>7151.44551409282</v>
      </c>
      <c r="BT5" s="67" t="n">
        <v>8022.34169206803</v>
      </c>
      <c r="BU5" s="67" t="n">
        <v>8893.23787004325</v>
      </c>
      <c r="BV5" s="67" t="n">
        <v>8494.13404801846</v>
      </c>
    </row>
    <row r="6" customFormat="false" ht="15.75" hidden="false" customHeight="false" outlineLevel="0" collapsed="false">
      <c r="A6" s="55" t="s">
        <v>71</v>
      </c>
      <c r="B6" s="11" t="s">
        <v>72</v>
      </c>
      <c r="C6" s="67" t="n">
        <v>0</v>
      </c>
      <c r="D6" s="67" t="n">
        <v>0</v>
      </c>
      <c r="E6" s="67" t="n">
        <v>0</v>
      </c>
      <c r="F6" s="67" t="n">
        <v>0</v>
      </c>
      <c r="G6" s="67" t="n">
        <v>0</v>
      </c>
      <c r="H6" s="67" t="n">
        <v>0</v>
      </c>
      <c r="I6" s="67" t="n">
        <v>0</v>
      </c>
      <c r="J6" s="67" t="n">
        <v>0</v>
      </c>
      <c r="K6" s="67" t="n">
        <v>1</v>
      </c>
      <c r="L6" s="67" t="n">
        <v>1</v>
      </c>
      <c r="M6" s="67" t="n">
        <v>1</v>
      </c>
      <c r="N6" s="67" t="n">
        <v>1</v>
      </c>
      <c r="O6" s="67" t="n">
        <v>1</v>
      </c>
      <c r="P6" s="67" t="n">
        <v>1</v>
      </c>
      <c r="Q6" s="67" t="n">
        <v>1</v>
      </c>
      <c r="R6" s="67" t="n">
        <v>1</v>
      </c>
      <c r="S6" s="67" t="n">
        <v>1</v>
      </c>
      <c r="T6" s="67" t="n">
        <v>1</v>
      </c>
      <c r="U6" s="67" t="n">
        <v>1</v>
      </c>
      <c r="V6" s="67" t="n">
        <v>1</v>
      </c>
      <c r="W6" s="67" t="n">
        <v>1</v>
      </c>
      <c r="X6" s="67" t="n">
        <v>1</v>
      </c>
      <c r="Y6" s="67" t="n">
        <v>1</v>
      </c>
      <c r="Z6" s="67" t="n">
        <v>0</v>
      </c>
      <c r="AA6" s="67" t="n">
        <v>0</v>
      </c>
      <c r="AB6" s="67" t="n">
        <v>0</v>
      </c>
      <c r="AC6" s="67" t="n">
        <v>0</v>
      </c>
      <c r="AD6" s="67" t="n">
        <v>0</v>
      </c>
      <c r="AE6" s="67" t="n">
        <v>0</v>
      </c>
      <c r="AF6" s="67" t="n">
        <v>0</v>
      </c>
      <c r="AG6" s="67" t="n">
        <v>0</v>
      </c>
      <c r="AH6" s="67" t="n">
        <v>1</v>
      </c>
      <c r="AI6" s="67" t="n">
        <v>1</v>
      </c>
      <c r="AJ6" s="67" t="n">
        <v>1</v>
      </c>
      <c r="AK6" s="67" t="n">
        <v>1</v>
      </c>
      <c r="AL6" s="67" t="n">
        <v>1</v>
      </c>
      <c r="AM6" s="67" t="n">
        <v>1</v>
      </c>
      <c r="AN6" s="67" t="n">
        <v>1</v>
      </c>
      <c r="AO6" s="67" t="n">
        <v>1</v>
      </c>
      <c r="AP6" s="67" t="n">
        <v>1</v>
      </c>
      <c r="AQ6" s="67" t="n">
        <v>1</v>
      </c>
      <c r="AR6" s="67" t="n">
        <v>1</v>
      </c>
      <c r="AS6" s="67" t="n">
        <v>1</v>
      </c>
      <c r="AT6" s="67" t="n">
        <v>1</v>
      </c>
      <c r="AU6" s="67" t="n">
        <v>0</v>
      </c>
      <c r="AV6" s="67" t="n">
        <v>0</v>
      </c>
      <c r="AW6" s="67" t="n">
        <v>0</v>
      </c>
      <c r="AX6" s="67" t="n">
        <v>0</v>
      </c>
      <c r="AY6" s="67" t="n">
        <v>0</v>
      </c>
      <c r="AZ6" s="67" t="n">
        <v>0</v>
      </c>
      <c r="BA6" s="67" t="n">
        <v>0</v>
      </c>
      <c r="BB6" s="67" t="n">
        <v>1</v>
      </c>
      <c r="BC6" s="67" t="n">
        <v>1</v>
      </c>
      <c r="BD6" s="67" t="n">
        <v>1</v>
      </c>
      <c r="BE6" s="67" t="n">
        <v>1</v>
      </c>
      <c r="BF6" s="67" t="n">
        <v>1</v>
      </c>
      <c r="BG6" s="67" t="n">
        <v>1</v>
      </c>
      <c r="BH6" s="67" t="n">
        <v>1</v>
      </c>
      <c r="BI6" s="67" t="n">
        <v>1</v>
      </c>
      <c r="BJ6" s="67" t="n">
        <v>1</v>
      </c>
      <c r="BK6" s="67" t="n">
        <v>1</v>
      </c>
      <c r="BL6" s="67" t="n">
        <v>1</v>
      </c>
      <c r="BM6" s="67" t="n">
        <v>1</v>
      </c>
      <c r="BN6" s="67" t="n">
        <v>1</v>
      </c>
      <c r="BO6" s="67" t="n">
        <v>0</v>
      </c>
      <c r="BP6" s="67" t="n">
        <v>0</v>
      </c>
      <c r="BQ6" s="67" t="n">
        <v>0</v>
      </c>
      <c r="BR6" s="67" t="n">
        <v>0</v>
      </c>
      <c r="BS6" s="67" t="n">
        <v>0</v>
      </c>
      <c r="BT6" s="67" t="n">
        <v>0</v>
      </c>
      <c r="BU6" s="67" t="n">
        <v>0</v>
      </c>
      <c r="BV6" s="67" t="n">
        <v>1</v>
      </c>
    </row>
    <row r="7" customFormat="false" ht="15.75" hidden="false" customHeight="false" outlineLevel="0" collapsed="false">
      <c r="A7" s="55" t="s">
        <v>81</v>
      </c>
      <c r="B7" s="11" t="s">
        <v>68</v>
      </c>
      <c r="C7" s="67" t="n">
        <v>0</v>
      </c>
      <c r="D7" s="67" t="n">
        <v>0</v>
      </c>
      <c r="E7" s="67" t="n">
        <v>0</v>
      </c>
      <c r="F7" s="67" t="n">
        <v>0</v>
      </c>
      <c r="G7" s="67" t="n">
        <v>0</v>
      </c>
      <c r="H7" s="67" t="n">
        <v>0</v>
      </c>
      <c r="I7" s="67" t="n">
        <v>0</v>
      </c>
      <c r="J7" s="67" t="n">
        <v>0</v>
      </c>
      <c r="K7" s="67" t="n">
        <v>1537.17916002127</v>
      </c>
      <c r="L7" s="67" t="n">
        <v>1537.17916002127</v>
      </c>
      <c r="M7" s="67" t="n">
        <v>1537.17916002127</v>
      </c>
      <c r="N7" s="67" t="n">
        <v>1537.17916002127</v>
      </c>
      <c r="O7" s="67" t="n">
        <v>1537.17916002127</v>
      </c>
      <c r="P7" s="67" t="n">
        <v>1537.17916002127</v>
      </c>
      <c r="Q7" s="67" t="n">
        <v>1537.17916002127</v>
      </c>
      <c r="R7" s="67" t="n">
        <v>1537.17916002127</v>
      </c>
      <c r="S7" s="67" t="n">
        <v>1537.17916002127</v>
      </c>
      <c r="T7" s="67" t="n">
        <v>1537.17916002127</v>
      </c>
      <c r="U7" s="67" t="n">
        <v>1537.17916002127</v>
      </c>
      <c r="V7" s="67" t="n">
        <v>1537.17916002127</v>
      </c>
      <c r="W7" s="67" t="n">
        <v>1537.17916002127</v>
      </c>
      <c r="X7" s="67" t="n">
        <v>1537.17916002127</v>
      </c>
      <c r="Y7" s="67" t="n">
        <v>1537.17916002127</v>
      </c>
      <c r="Z7" s="67" t="n">
        <v>0</v>
      </c>
      <c r="AA7" s="67" t="n">
        <v>0</v>
      </c>
      <c r="AB7" s="67" t="n">
        <v>0</v>
      </c>
      <c r="AC7" s="67" t="n">
        <v>0</v>
      </c>
      <c r="AD7" s="67" t="n">
        <v>0</v>
      </c>
      <c r="AE7" s="67" t="n">
        <v>0</v>
      </c>
      <c r="AF7" s="67" t="n">
        <v>0</v>
      </c>
      <c r="AG7" s="67" t="n">
        <v>1270</v>
      </c>
      <c r="AH7" s="67" t="n">
        <v>1270</v>
      </c>
      <c r="AI7" s="67" t="n">
        <v>1270</v>
      </c>
      <c r="AJ7" s="67" t="n">
        <v>1270</v>
      </c>
      <c r="AK7" s="67" t="n">
        <v>1270</v>
      </c>
      <c r="AL7" s="67" t="n">
        <v>1270</v>
      </c>
      <c r="AM7" s="67" t="n">
        <v>1270</v>
      </c>
      <c r="AN7" s="67" t="n">
        <v>1270</v>
      </c>
      <c r="AO7" s="67" t="n">
        <v>1270</v>
      </c>
      <c r="AP7" s="67" t="n">
        <v>1270</v>
      </c>
      <c r="AQ7" s="67" t="n">
        <v>1270</v>
      </c>
      <c r="AR7" s="67" t="n">
        <v>1270</v>
      </c>
      <c r="AS7" s="67" t="n">
        <v>1270</v>
      </c>
      <c r="AT7" s="67" t="n">
        <v>1270</v>
      </c>
      <c r="AU7" s="67" t="n">
        <v>0</v>
      </c>
      <c r="AV7" s="67" t="n">
        <v>0</v>
      </c>
      <c r="AW7" s="67" t="n">
        <v>0</v>
      </c>
      <c r="AX7" s="67" t="n">
        <v>0</v>
      </c>
      <c r="AY7" s="67" t="n">
        <v>0</v>
      </c>
      <c r="AZ7" s="67" t="n">
        <v>0</v>
      </c>
      <c r="BA7" s="67" t="n">
        <v>0</v>
      </c>
      <c r="BB7" s="67" t="n">
        <v>1270</v>
      </c>
      <c r="BC7" s="67" t="n">
        <v>1270</v>
      </c>
      <c r="BD7" s="67" t="n">
        <v>1270</v>
      </c>
      <c r="BE7" s="67" t="n">
        <v>1270</v>
      </c>
      <c r="BF7" s="67" t="n">
        <v>1270</v>
      </c>
      <c r="BG7" s="67" t="n">
        <v>1270</v>
      </c>
      <c r="BH7" s="67" t="n">
        <v>1270</v>
      </c>
      <c r="BI7" s="67" t="n">
        <v>1270</v>
      </c>
      <c r="BJ7" s="67" t="n">
        <v>1270</v>
      </c>
      <c r="BK7" s="67" t="n">
        <v>1270</v>
      </c>
      <c r="BL7" s="67" t="n">
        <v>1270</v>
      </c>
      <c r="BM7" s="67" t="n">
        <v>1270</v>
      </c>
      <c r="BN7" s="67" t="n">
        <v>1270</v>
      </c>
      <c r="BO7" s="67" t="n">
        <v>0</v>
      </c>
      <c r="BP7" s="67" t="n">
        <v>0</v>
      </c>
      <c r="BQ7" s="67" t="n">
        <v>0</v>
      </c>
      <c r="BR7" s="67" t="n">
        <v>0</v>
      </c>
      <c r="BS7" s="67" t="n">
        <v>0</v>
      </c>
      <c r="BT7" s="67" t="n">
        <v>0</v>
      </c>
      <c r="BU7" s="67" t="n">
        <v>0</v>
      </c>
      <c r="BV7" s="67" t="n">
        <v>1270</v>
      </c>
    </row>
  </sheetData>
  <conditionalFormatting sqref="C5:AX5">
    <cfRule type="cellIs" priority="2" operator="lessThan" aboveAverage="0" equalAverage="0" bottom="0" percent="0" rank="0" text="" dxfId="120">
      <formula>0</formula>
    </cfRule>
  </conditionalFormatting>
  <conditionalFormatting sqref="B5">
    <cfRule type="cellIs" priority="3" operator="lessThan" aboveAverage="0" equalAverage="0" bottom="0" percent="0" rank="0" text="" dxfId="121">
      <formula>0</formula>
    </cfRule>
  </conditionalFormatting>
  <conditionalFormatting sqref="A5">
    <cfRule type="cellIs" priority="4" operator="lessThan" aboveAverage="0" equalAverage="0" bottom="0" percent="0" rank="0" text="" dxfId="122">
      <formula>0</formula>
    </cfRule>
  </conditionalFormatting>
  <conditionalFormatting sqref="A7">
    <cfRule type="cellIs" priority="5" operator="lessThan" aboveAverage="0" equalAverage="0" bottom="0" percent="0" rank="0" text="" dxfId="123">
      <formula>0</formula>
    </cfRule>
  </conditionalFormatting>
  <conditionalFormatting sqref="B7">
    <cfRule type="cellIs" priority="6" operator="lessThan" aboveAverage="0" equalAverage="0" bottom="0" percent="0" rank="0" text="" dxfId="124">
      <formula>0</formula>
    </cfRule>
  </conditionalFormatting>
  <conditionalFormatting sqref="AY5:BV5">
    <cfRule type="cellIs" priority="7" operator="lessThan" aboveAverage="0" equalAverage="0" bottom="0" percent="0" rank="0" text="" dxfId="125">
      <formula>0</formula>
    </cfRule>
  </conditionalFormatting>
  <conditionalFormatting sqref="C6:AX6">
    <cfRule type="cellIs" priority="8" operator="lessThan" aboveAverage="0" equalAverage="0" bottom="0" percent="0" rank="0" text="" dxfId="126">
      <formula>0</formula>
    </cfRule>
  </conditionalFormatting>
  <conditionalFormatting sqref="B6">
    <cfRule type="cellIs" priority="9" operator="lessThan" aboveAverage="0" equalAverage="0" bottom="0" percent="0" rank="0" text="" dxfId="127">
      <formula>0</formula>
    </cfRule>
  </conditionalFormatting>
  <conditionalFormatting sqref="A6">
    <cfRule type="cellIs" priority="10" operator="lessThan" aboveAverage="0" equalAverage="0" bottom="0" percent="0" rank="0" text="" dxfId="128">
      <formula>0</formula>
    </cfRule>
  </conditionalFormatting>
  <conditionalFormatting sqref="AY6:BV6">
    <cfRule type="cellIs" priority="11" operator="lessThan" aboveAverage="0" equalAverage="0" bottom="0" percent="0" rank="0" text="" dxfId="129">
      <formula>0</formula>
    </cfRule>
  </conditionalFormatting>
  <conditionalFormatting sqref="C7:AX7">
    <cfRule type="cellIs" priority="12" operator="lessThan" aboveAverage="0" equalAverage="0" bottom="0" percent="0" rank="0" text="" dxfId="130">
      <formula>0</formula>
    </cfRule>
  </conditionalFormatting>
  <conditionalFormatting sqref="AY7:BV7">
    <cfRule type="cellIs" priority="13" operator="lessThan" aboveAverage="0" equalAverage="0" bottom="0" percent="0" rank="0" text="" dxfId="131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fals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R17" activeCellId="0" sqref="R17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7.14"/>
    <col collapsed="false" customWidth="true" hidden="false" outlineLevel="0" max="3" min="3" style="0" width="12"/>
    <col collapsed="false" customWidth="true" hidden="false" outlineLevel="0" max="4" min="4" style="0" width="11.43"/>
  </cols>
  <sheetData>
    <row r="1" customFormat="false" ht="15.75" hidden="false" customHeight="false" outlineLevel="0" collapsed="false">
      <c r="B1" s="7"/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</row>
    <row r="2" customFormat="false" ht="15.75" hidden="false" customHeight="true" outlineLevel="0" collapsed="false">
      <c r="A2" s="69" t="s">
        <v>82</v>
      </c>
      <c r="B2" s="10" t="s">
        <v>83</v>
      </c>
      <c r="C2" s="12"/>
      <c r="D2" s="12" t="s">
        <v>22</v>
      </c>
      <c r="E2" s="12" t="s">
        <v>22</v>
      </c>
      <c r="F2" s="12" t="s">
        <v>22</v>
      </c>
      <c r="G2" s="12" t="s">
        <v>22</v>
      </c>
      <c r="H2" s="12" t="s">
        <v>22</v>
      </c>
      <c r="I2" s="12" t="s">
        <v>22</v>
      </c>
      <c r="J2" s="12" t="s">
        <v>22</v>
      </c>
      <c r="K2" s="12" t="s">
        <v>22</v>
      </c>
      <c r="L2" s="12" t="s">
        <v>22</v>
      </c>
      <c r="M2" s="12" t="s">
        <v>22</v>
      </c>
      <c r="N2" s="12" t="s">
        <v>22</v>
      </c>
      <c r="O2" s="12" t="s">
        <v>22</v>
      </c>
      <c r="P2" s="12" t="s">
        <v>22</v>
      </c>
      <c r="Q2" s="70" t="s">
        <v>22</v>
      </c>
      <c r="R2" s="13" t="s">
        <v>23</v>
      </c>
      <c r="S2" s="13" t="s">
        <v>24</v>
      </c>
    </row>
    <row r="3" customFormat="false" ht="15.75" hidden="false" customHeight="false" outlineLevel="0" collapsed="false">
      <c r="A3" s="69"/>
      <c r="B3" s="14" t="s">
        <v>84</v>
      </c>
      <c r="C3" s="15"/>
      <c r="D3" s="16" t="n">
        <v>1887.18371896409</v>
      </c>
      <c r="E3" s="16" t="n">
        <v>1911.51987443726</v>
      </c>
      <c r="F3" s="16" t="n">
        <v>1903.1205742317</v>
      </c>
      <c r="G3" s="16" t="n">
        <v>1837.79578785566</v>
      </c>
      <c r="H3" s="16" t="n">
        <v>1893.53317459682</v>
      </c>
      <c r="I3" s="16" t="n">
        <v>1890.94521134665</v>
      </c>
      <c r="J3" s="16" t="n">
        <v>1899.65482690611</v>
      </c>
      <c r="K3" s="16" t="n">
        <v>1928.39262268996</v>
      </c>
      <c r="L3" s="16" t="n">
        <v>1886.60124415896</v>
      </c>
      <c r="M3" s="16" t="n">
        <v>1856.85722684467</v>
      </c>
      <c r="N3" s="16" t="n">
        <v>1948.7638964438</v>
      </c>
      <c r="O3" s="16" t="n">
        <v>1919.92766924086</v>
      </c>
      <c r="P3" s="16" t="n">
        <v>1858.07829711195</v>
      </c>
      <c r="Q3" s="71" t="n">
        <v>1835.3691475801</v>
      </c>
      <c r="R3" s="18" t="n">
        <f aca="false">MIN(D3:Q3)</f>
        <v>1835.3691475801</v>
      </c>
      <c r="S3" s="18" t="n">
        <f aca="false">MAX(D3:Q3)</f>
        <v>1948.7638964438</v>
      </c>
    </row>
    <row r="4" customFormat="false" ht="15.75" hidden="false" customHeight="false" outlineLevel="0" collapsed="false">
      <c r="A4" s="69"/>
      <c r="B4" s="14" t="s">
        <v>85</v>
      </c>
      <c r="C4" s="19"/>
      <c r="D4" s="20" t="n">
        <v>3.49177307855832</v>
      </c>
      <c r="E4" s="20" t="n">
        <v>3.67613519771795</v>
      </c>
      <c r="F4" s="20" t="n">
        <v>3.61462862967404</v>
      </c>
      <c r="G4" s="20" t="n">
        <v>3.19838063590909</v>
      </c>
      <c r="H4" s="20" t="n">
        <v>3.55574331974332</v>
      </c>
      <c r="I4" s="20" t="n">
        <v>3.47391697739909</v>
      </c>
      <c r="J4" s="20" t="n">
        <v>3.60598354389826</v>
      </c>
      <c r="K4" s="20" t="n">
        <v>3.78233151175356</v>
      </c>
      <c r="L4" s="20" t="n">
        <v>3.51320080440449</v>
      </c>
      <c r="M4" s="20" t="n">
        <v>3.34378206158183</v>
      </c>
      <c r="N4" s="20" t="n">
        <v>3.92060895763989</v>
      </c>
      <c r="O4" s="20" t="n">
        <v>3.71209616386395</v>
      </c>
      <c r="P4" s="20" t="n">
        <v>3.28865751225442</v>
      </c>
      <c r="Q4" s="72" t="n">
        <v>3.14663580680397</v>
      </c>
      <c r="R4" s="18" t="n">
        <f aca="false">MIN(D4:Q4)</f>
        <v>3.14663580680397</v>
      </c>
      <c r="S4" s="18" t="n">
        <f aca="false">MAX(D4:Q4)</f>
        <v>3.92060895763989</v>
      </c>
    </row>
    <row r="5" customFormat="false" ht="15.75" hidden="false" customHeight="false" outlineLevel="0" collapsed="false">
      <c r="A5" s="69"/>
      <c r="B5" s="14" t="s">
        <v>86</v>
      </c>
      <c r="C5" s="15"/>
      <c r="D5" s="16" t="n">
        <v>89.467017</v>
      </c>
      <c r="E5" s="16" t="n">
        <v>89.467017</v>
      </c>
      <c r="F5" s="16" t="n">
        <v>89.467017</v>
      </c>
      <c r="G5" s="16" t="n">
        <v>89.467017</v>
      </c>
      <c r="H5" s="16" t="n">
        <v>89.467017</v>
      </c>
      <c r="I5" s="16" t="n">
        <v>89.467017</v>
      </c>
      <c r="J5" s="16" t="n">
        <v>89.467017</v>
      </c>
      <c r="K5" s="16" t="n">
        <v>89.467017</v>
      </c>
      <c r="L5" s="16" t="n">
        <v>89.467017</v>
      </c>
      <c r="M5" s="16" t="n">
        <v>89.467017</v>
      </c>
      <c r="N5" s="16" t="n">
        <v>89.467017</v>
      </c>
      <c r="O5" s="16" t="n">
        <v>89.467017</v>
      </c>
      <c r="P5" s="16" t="n">
        <v>89.467017</v>
      </c>
      <c r="Q5" s="71" t="n">
        <v>89.467017</v>
      </c>
      <c r="R5" s="18" t="n">
        <f aca="false">MIN(D5:Q5)</f>
        <v>89.467017</v>
      </c>
      <c r="S5" s="18" t="n">
        <f aca="false">MAX(D5:Q5)</f>
        <v>89.467017</v>
      </c>
    </row>
    <row r="6" customFormat="false" ht="15.75" hidden="false" customHeight="false" outlineLevel="0" collapsed="false">
      <c r="A6" s="69"/>
      <c r="B6" s="14" t="s">
        <v>87</v>
      </c>
      <c r="C6" s="15"/>
      <c r="D6" s="16" t="n">
        <v>1.7</v>
      </c>
      <c r="E6" s="16" t="n">
        <v>1.7</v>
      </c>
      <c r="F6" s="16" t="n">
        <v>1.7</v>
      </c>
      <c r="G6" s="16" t="n">
        <v>1.7</v>
      </c>
      <c r="H6" s="16" t="n">
        <v>1.7</v>
      </c>
      <c r="I6" s="16" t="n">
        <v>1.7</v>
      </c>
      <c r="J6" s="16" t="n">
        <v>1.7</v>
      </c>
      <c r="K6" s="16" t="n">
        <v>1.7</v>
      </c>
      <c r="L6" s="16" t="n">
        <v>1.7</v>
      </c>
      <c r="M6" s="16" t="n">
        <v>1.7</v>
      </c>
      <c r="N6" s="16" t="n">
        <v>1.7</v>
      </c>
      <c r="O6" s="16" t="n">
        <v>1.7</v>
      </c>
      <c r="P6" s="16" t="n">
        <v>1.7</v>
      </c>
      <c r="Q6" s="71" t="n">
        <v>1.7</v>
      </c>
      <c r="R6" s="18" t="n">
        <f aca="false">MIN(D6:Q6)</f>
        <v>1.7</v>
      </c>
      <c r="S6" s="18" t="n">
        <f aca="false">MAX(D6:Q6)</f>
        <v>1.7</v>
      </c>
    </row>
    <row r="7" customFormat="false" ht="15.75" hidden="false" customHeight="false" outlineLevel="0" collapsed="false">
      <c r="A7" s="69"/>
      <c r="B7" s="14" t="s">
        <v>88</v>
      </c>
      <c r="C7" s="15"/>
      <c r="D7" s="16" t="n">
        <v>0.08</v>
      </c>
      <c r="E7" s="16" t="n">
        <v>0.08</v>
      </c>
      <c r="F7" s="16" t="n">
        <v>0.08</v>
      </c>
      <c r="G7" s="16" t="n">
        <v>0.08</v>
      </c>
      <c r="H7" s="16" t="n">
        <v>0.08</v>
      </c>
      <c r="I7" s="16" t="n">
        <v>0.08</v>
      </c>
      <c r="J7" s="16" t="n">
        <v>0.08</v>
      </c>
      <c r="K7" s="16" t="n">
        <v>0.08</v>
      </c>
      <c r="L7" s="16" t="n">
        <v>0.08</v>
      </c>
      <c r="M7" s="16" t="n">
        <v>0.08</v>
      </c>
      <c r="N7" s="16" t="n">
        <v>0.08</v>
      </c>
      <c r="O7" s="16" t="n">
        <v>0.08</v>
      </c>
      <c r="P7" s="16" t="n">
        <v>0.08</v>
      </c>
      <c r="Q7" s="71" t="n">
        <v>0.08</v>
      </c>
      <c r="R7" s="18" t="n">
        <f aca="false">MIN(D7:Q7)</f>
        <v>0.08</v>
      </c>
      <c r="S7" s="18" t="n">
        <f aca="false">MAX(D7:Q7)</f>
        <v>0.08</v>
      </c>
    </row>
    <row r="8" customFormat="false" ht="18.75" hidden="false" customHeight="false" outlineLevel="0" collapsed="false">
      <c r="A8" s="69"/>
      <c r="B8" s="14" t="s">
        <v>89</v>
      </c>
      <c r="C8" s="22"/>
      <c r="D8" s="16" t="n">
        <v>11.6</v>
      </c>
      <c r="E8" s="16" t="n">
        <v>11.6</v>
      </c>
      <c r="F8" s="16" t="n">
        <v>11.6</v>
      </c>
      <c r="G8" s="16" t="n">
        <v>11.6</v>
      </c>
      <c r="H8" s="16" t="n">
        <v>11.6</v>
      </c>
      <c r="I8" s="16" t="n">
        <v>11.6</v>
      </c>
      <c r="J8" s="16" t="n">
        <v>11.6</v>
      </c>
      <c r="K8" s="16" t="n">
        <v>11.6</v>
      </c>
      <c r="L8" s="16" t="n">
        <v>11.6</v>
      </c>
      <c r="M8" s="16" t="n">
        <v>11.6</v>
      </c>
      <c r="N8" s="16" t="n">
        <v>11.6</v>
      </c>
      <c r="O8" s="16" t="n">
        <v>11.6</v>
      </c>
      <c r="P8" s="16" t="n">
        <v>11.6</v>
      </c>
      <c r="Q8" s="71" t="n">
        <v>11.6</v>
      </c>
      <c r="R8" s="18" t="n">
        <f aca="false">MIN(D8:Q8)</f>
        <v>11.6</v>
      </c>
      <c r="S8" s="18" t="n">
        <f aca="false">MAX(D8:Q8)</f>
        <v>11.6</v>
      </c>
    </row>
    <row r="9" customFormat="false" ht="15.75" hidden="false" customHeight="false" outlineLevel="0" collapsed="false">
      <c r="A9" s="69"/>
      <c r="B9" s="14" t="s">
        <v>90</v>
      </c>
      <c r="C9" s="23"/>
      <c r="D9" s="24" t="n">
        <v>2.09</v>
      </c>
      <c r="E9" s="24" t="n">
        <v>2.09</v>
      </c>
      <c r="F9" s="24" t="n">
        <v>2.09</v>
      </c>
      <c r="G9" s="24" t="n">
        <v>2.09</v>
      </c>
      <c r="H9" s="24" t="n">
        <v>2.09</v>
      </c>
      <c r="I9" s="24" t="n">
        <v>2.09</v>
      </c>
      <c r="J9" s="24" t="n">
        <v>2.09</v>
      </c>
      <c r="K9" s="24" t="n">
        <v>2.09</v>
      </c>
      <c r="L9" s="24" t="n">
        <v>2.09</v>
      </c>
      <c r="M9" s="24" t="n">
        <v>2.09</v>
      </c>
      <c r="N9" s="24" t="n">
        <v>2.09</v>
      </c>
      <c r="O9" s="24" t="n">
        <v>2.09</v>
      </c>
      <c r="P9" s="24" t="n">
        <v>2.09</v>
      </c>
      <c r="Q9" s="73" t="n">
        <v>2.09</v>
      </c>
      <c r="R9" s="18" t="n">
        <f aca="false">MIN(D9:Q9)</f>
        <v>2.09</v>
      </c>
      <c r="S9" s="18" t="n">
        <f aca="false">MAX(D9:Q9)</f>
        <v>2.09</v>
      </c>
    </row>
    <row r="10" customFormat="false" ht="18.75" hidden="false" customHeight="false" outlineLevel="0" collapsed="false">
      <c r="A10" s="69"/>
      <c r="B10" s="26" t="s">
        <v>91</v>
      </c>
      <c r="C10" s="27"/>
      <c r="D10" s="74" t="n">
        <f aca="false">3.296 + (0.002986*D3) + (0.615*D4)</f>
        <v>11.0785710281401</v>
      </c>
      <c r="E10" s="74" t="n">
        <f aca="false">3.296 + (0.002986*E3) + (0.615*E4)</f>
        <v>11.2646214916662</v>
      </c>
      <c r="F10" s="74" t="n">
        <f aca="false">3.296 + (0.002986*F3) + (0.615*F4)</f>
        <v>11.2017146419054</v>
      </c>
      <c r="G10" s="74" t="n">
        <f aca="false">3.296 + (0.002986*G3) + (0.615*G4)</f>
        <v>10.7506623136211</v>
      </c>
      <c r="H10" s="74" t="n">
        <f aca="false">3.296 + (0.002986*H3) + (0.615*H4)</f>
        <v>11.1368722009882</v>
      </c>
      <c r="I10" s="74" t="n">
        <f aca="false">3.296 + (0.002986*I3) + (0.615*I4)</f>
        <v>11.0788213421815</v>
      </c>
      <c r="J10" s="74" t="n">
        <f aca="false">3.296 + (0.002986*J3) + (0.615*J4)</f>
        <v>11.1860491926391</v>
      </c>
      <c r="K10" s="74" t="n">
        <f aca="false">3.296 + (0.002986*K3) + (0.615*K4)</f>
        <v>11.3803142510807</v>
      </c>
      <c r="L10" s="74" t="n">
        <f aca="false">3.296 + (0.002986*L3) + (0.615*L4)</f>
        <v>11.0900098097674</v>
      </c>
      <c r="M10" s="74" t="n">
        <f aca="false">3.296 + (0.002986*M3) + (0.615*M4)</f>
        <v>10.897001647231</v>
      </c>
      <c r="N10" s="74" t="n">
        <f aca="false">3.296 + (0.002986*N3) + (0.615*N4)</f>
        <v>11.5261835037297</v>
      </c>
      <c r="O10" s="74" t="n">
        <f aca="false">3.296 + (0.002986*O3) + (0.615*O4)</f>
        <v>11.3118431611295</v>
      </c>
      <c r="P10" s="74" t="n">
        <f aca="false">3.296 + (0.002986*P3) + (0.615*P4)</f>
        <v>10.8667461652127</v>
      </c>
      <c r="Q10" s="75" t="n">
        <f aca="false">3.296 + (0.002986*Q3) + (0.615*Q4)</f>
        <v>10.7115932958586</v>
      </c>
    </row>
    <row r="11" customFormat="false" ht="15.75" hidden="false" customHeight="true" outlineLevel="0" collapsed="false">
      <c r="A11" s="69"/>
      <c r="B11" s="14" t="s">
        <v>92</v>
      </c>
      <c r="C11" s="23"/>
      <c r="D11" s="76" t="n">
        <v>1</v>
      </c>
      <c r="E11" s="76" t="n">
        <v>1</v>
      </c>
      <c r="F11" s="76" t="n">
        <v>1</v>
      </c>
      <c r="G11" s="76" t="n">
        <v>1</v>
      </c>
      <c r="H11" s="76" t="n">
        <v>1</v>
      </c>
      <c r="I11" s="76" t="n">
        <v>1</v>
      </c>
      <c r="J11" s="76" t="n">
        <v>1</v>
      </c>
      <c r="K11" s="76" t="n">
        <v>1</v>
      </c>
      <c r="L11" s="76" t="n">
        <v>1</v>
      </c>
      <c r="M11" s="76" t="n">
        <v>1</v>
      </c>
      <c r="N11" s="76" t="n">
        <v>1</v>
      </c>
      <c r="O11" s="76" t="n">
        <v>1</v>
      </c>
      <c r="P11" s="76" t="n">
        <v>1</v>
      </c>
      <c r="Q11" s="76" t="n">
        <v>1</v>
      </c>
      <c r="R11" s="18" t="n">
        <f aca="false">MIN(D11:Q11)</f>
        <v>1</v>
      </c>
      <c r="S11" s="18" t="n">
        <f aca="false">MAX(D11:Q11)</f>
        <v>1</v>
      </c>
    </row>
    <row r="12" customFormat="false" ht="18.75" hidden="false" customHeight="false" outlineLevel="0" collapsed="false">
      <c r="A12" s="69"/>
      <c r="B12" s="14" t="s">
        <v>93</v>
      </c>
      <c r="C12" s="27"/>
      <c r="D12" s="76" t="n">
        <v>0.98</v>
      </c>
      <c r="E12" s="76" t="n">
        <v>0.98</v>
      </c>
      <c r="F12" s="76" t="n">
        <v>0.98</v>
      </c>
      <c r="G12" s="76" t="n">
        <v>0.98</v>
      </c>
      <c r="H12" s="76" t="n">
        <v>0.98</v>
      </c>
      <c r="I12" s="76" t="n">
        <v>0.98</v>
      </c>
      <c r="J12" s="76" t="n">
        <v>0.98</v>
      </c>
      <c r="K12" s="76" t="n">
        <v>0.98</v>
      </c>
      <c r="L12" s="76" t="n">
        <v>0.98</v>
      </c>
      <c r="M12" s="76" t="n">
        <v>0.98</v>
      </c>
      <c r="N12" s="76" t="n">
        <v>0.98</v>
      </c>
      <c r="O12" s="76" t="n">
        <v>0.98</v>
      </c>
      <c r="P12" s="76" t="n">
        <v>0.98</v>
      </c>
      <c r="Q12" s="76" t="n">
        <v>0.98</v>
      </c>
      <c r="R12" s="18" t="n">
        <f aca="false">MIN(D12:Q12)</f>
        <v>0.98</v>
      </c>
      <c r="S12" s="18" t="n">
        <f aca="false">MAX(D12:Q12)</f>
        <v>0.98</v>
      </c>
    </row>
    <row r="13" customFormat="false" ht="18.75" hidden="false" customHeight="false" outlineLevel="0" collapsed="false">
      <c r="A13" s="77"/>
      <c r="B13" s="14" t="s">
        <v>94</v>
      </c>
      <c r="C13" s="27"/>
      <c r="D13" s="78" t="n">
        <v>6.9</v>
      </c>
      <c r="E13" s="78" t="n">
        <v>6.9</v>
      </c>
      <c r="F13" s="78" t="n">
        <v>6.9</v>
      </c>
      <c r="G13" s="78" t="n">
        <v>6.9</v>
      </c>
      <c r="H13" s="78" t="n">
        <v>6.9</v>
      </c>
      <c r="I13" s="78" t="n">
        <v>6.9</v>
      </c>
      <c r="J13" s="78" t="n">
        <v>6.9</v>
      </c>
      <c r="K13" s="78" t="n">
        <v>6.9</v>
      </c>
      <c r="L13" s="78" t="n">
        <v>6.9</v>
      </c>
      <c r="M13" s="78" t="n">
        <v>6.9</v>
      </c>
      <c r="N13" s="78" t="n">
        <v>6.9</v>
      </c>
      <c r="O13" s="78" t="n">
        <v>6.9</v>
      </c>
      <c r="P13" s="78" t="n">
        <v>6.9</v>
      </c>
      <c r="Q13" s="78" t="n">
        <v>6.9</v>
      </c>
      <c r="R13" s="18" t="n">
        <f aca="false">MIN(D13:Q13)</f>
        <v>6.9</v>
      </c>
      <c r="S13" s="18" t="n">
        <f aca="false">MAX(D13:Q13)</f>
        <v>6.9</v>
      </c>
    </row>
    <row r="15" customFormat="false" ht="15.75" hidden="false" customHeight="false" outlineLevel="0" collapsed="false">
      <c r="B15" s="26" t="s">
        <v>95</v>
      </c>
      <c r="C15" s="15"/>
      <c r="D15" s="79" t="n">
        <f aca="false">D16*(1+D13/100)</f>
        <v>27259.5</v>
      </c>
      <c r="E15" s="79" t="n">
        <f aca="false">E16*(1+E13/100)</f>
        <v>27259.5</v>
      </c>
      <c r="F15" s="79" t="n">
        <f aca="false">F16*(1+F13/100)</f>
        <v>27259.5</v>
      </c>
      <c r="G15" s="79" t="n">
        <f aca="false">G16*(1+G13/100)</f>
        <v>27259.5</v>
      </c>
      <c r="H15" s="79" t="n">
        <f aca="false">H16*(1+H13/100)</f>
        <v>27259.5</v>
      </c>
      <c r="I15" s="79" t="n">
        <f aca="false">I16*(1+I13/100)</f>
        <v>27259.5</v>
      </c>
      <c r="J15" s="79" t="n">
        <f aca="false">J16*(1+J13/100)</f>
        <v>27259.5</v>
      </c>
      <c r="K15" s="79" t="n">
        <f aca="false">K16*(1+K13/100)</f>
        <v>27259.5</v>
      </c>
      <c r="L15" s="79" t="n">
        <f aca="false">L16*(1+L13/100)</f>
        <v>27259.5</v>
      </c>
      <c r="M15" s="79" t="n">
        <f aca="false">M16*(1+M13/100)</f>
        <v>27259.5</v>
      </c>
      <c r="N15" s="79" t="n">
        <f aca="false">N16*(1+N13/100)</f>
        <v>27259.5</v>
      </c>
      <c r="O15" s="79" t="n">
        <f aca="false">O16*(1+O13/100)</f>
        <v>27259.5</v>
      </c>
      <c r="P15" s="79" t="n">
        <f aca="false">P16*(1+P13/100)</f>
        <v>27259.5</v>
      </c>
      <c r="Q15" s="79" t="n">
        <f aca="false">Q16*(1+Q13/100)</f>
        <v>27259.5</v>
      </c>
    </row>
    <row r="16" customFormat="false" ht="15.75" hidden="false" customHeight="false" outlineLevel="0" collapsed="false">
      <c r="B16" s="32" t="s">
        <v>96</v>
      </c>
      <c r="C16" s="23"/>
      <c r="D16" s="80" t="n">
        <v>25500</v>
      </c>
      <c r="E16" s="80" t="n">
        <v>25500</v>
      </c>
      <c r="F16" s="80" t="n">
        <v>25500</v>
      </c>
      <c r="G16" s="80" t="n">
        <v>25500</v>
      </c>
      <c r="H16" s="80" t="n">
        <v>25500</v>
      </c>
      <c r="I16" s="80" t="n">
        <v>25500</v>
      </c>
      <c r="J16" s="80" t="n">
        <v>25500</v>
      </c>
      <c r="K16" s="80" t="n">
        <v>25500</v>
      </c>
      <c r="L16" s="80" t="n">
        <v>25500</v>
      </c>
      <c r="M16" s="80" t="n">
        <v>25500</v>
      </c>
      <c r="N16" s="80" t="n">
        <v>25500</v>
      </c>
      <c r="O16" s="80" t="n">
        <v>25500</v>
      </c>
      <c r="P16" s="80" t="n">
        <v>25500</v>
      </c>
      <c r="Q16" s="80" t="n">
        <v>25500</v>
      </c>
    </row>
    <row r="17" customFormat="false" ht="18.75" hidden="false" customHeight="false" outlineLevel="0" collapsed="false">
      <c r="B17" s="10"/>
      <c r="C17" s="27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81"/>
    </row>
  </sheetData>
  <mergeCells count="1">
    <mergeCell ref="A2:A12"/>
  </mergeCells>
  <conditionalFormatting sqref="D2:Q7 C2:C8 C15 B2:B10 C12 D11:Q13 B15:B17">
    <cfRule type="cellIs" priority="2" operator="lessThan" aboveAverage="0" equalAverage="0" bottom="0" percent="0" rank="0" text="" dxfId="132">
      <formula>0</formula>
    </cfRule>
  </conditionalFormatting>
  <conditionalFormatting sqref="D2:J2">
    <cfRule type="cellIs" priority="3" operator="equal" aboveAverage="0" equalAverage="0" bottom="0" percent="0" rank="0" text="" dxfId="133">
      <formula>"RLS"</formula>
    </cfRule>
    <cfRule type="cellIs" priority="4" operator="equal" aboveAverage="0" equalAverage="0" bottom="0" percent="0" rank="0" text="" dxfId="134">
      <formula>"RNS"</formula>
    </cfRule>
  </conditionalFormatting>
  <conditionalFormatting sqref="K2:Q2">
    <cfRule type="cellIs" priority="5" operator="equal" aboveAverage="0" equalAverage="0" bottom="0" percent="0" rank="0" text="" dxfId="135">
      <formula>"RLS"</formula>
    </cfRule>
    <cfRule type="cellIs" priority="6" operator="equal" aboveAverage="0" equalAverage="0" bottom="0" percent="0" rank="0" text="" dxfId="136">
      <formula>"RNS"</formula>
    </cfRule>
  </conditionalFormatting>
  <conditionalFormatting sqref="D9:J9 D11">
    <cfRule type="cellIs" priority="7" operator="lessThan" aboveAverage="0" equalAverage="0" bottom="0" percent="0" rank="0" text="" dxfId="137">
      <formula>0</formula>
    </cfRule>
  </conditionalFormatting>
  <conditionalFormatting sqref="K9:Q9">
    <cfRule type="cellIs" priority="8" operator="lessThan" aboveAverage="0" equalAverage="0" bottom="0" percent="0" rank="0" text="" dxfId="138">
      <formula>0</formula>
    </cfRule>
  </conditionalFormatting>
  <conditionalFormatting sqref="B10:B13">
    <cfRule type="cellIs" priority="9" operator="lessThan" aboveAverage="0" equalAverage="0" bottom="0" percent="0" rank="0" text="" dxfId="139">
      <formula>0</formula>
    </cfRule>
  </conditionalFormatting>
  <conditionalFormatting sqref="D8:J8">
    <cfRule type="cellIs" priority="10" operator="lessThan" aboveAverage="0" equalAverage="0" bottom="0" percent="0" rank="0" text="" dxfId="140">
      <formula>0</formula>
    </cfRule>
  </conditionalFormatting>
  <conditionalFormatting sqref="B12">
    <cfRule type="cellIs" priority="11" operator="lessThan" aboveAverage="0" equalAverage="0" bottom="0" percent="0" rank="0" text="" dxfId="141">
      <formula>0</formula>
    </cfRule>
  </conditionalFormatting>
  <conditionalFormatting sqref="C2">
    <cfRule type="cellIs" priority="12" operator="equal" aboveAverage="0" equalAverage="0" bottom="0" percent="0" rank="0" text="" dxfId="142">
      <formula>"RLS"</formula>
    </cfRule>
    <cfRule type="cellIs" priority="13" operator="equal" aboveAverage="0" equalAverage="0" bottom="0" percent="0" rank="0" text="" dxfId="143">
      <formula>"RNS"</formula>
    </cfRule>
  </conditionalFormatting>
  <conditionalFormatting sqref="C9 C11">
    <cfRule type="cellIs" priority="14" operator="lessThan" aboveAverage="0" equalAverage="0" bottom="0" percent="0" rank="0" text="" dxfId="144">
      <formula>0</formula>
    </cfRule>
  </conditionalFormatting>
  <conditionalFormatting sqref="K8:Q8">
    <cfRule type="cellIs" priority="15" operator="lessThan" aboveAverage="0" equalAverage="0" bottom="0" percent="0" rank="0" text="" dxfId="145">
      <formula>0</formula>
    </cfRule>
  </conditionalFormatting>
  <conditionalFormatting sqref="C10">
    <cfRule type="cellIs" priority="16" operator="lessThan" aboveAverage="0" equalAverage="0" bottom="0" percent="0" rank="0" text="" dxfId="146">
      <formula>0</formula>
    </cfRule>
  </conditionalFormatting>
  <conditionalFormatting sqref="C16">
    <cfRule type="cellIs" priority="17" operator="lessThan" aboveAverage="0" equalAverage="0" bottom="0" percent="0" rank="0" text="" dxfId="147">
      <formula>0</formula>
    </cfRule>
  </conditionalFormatting>
  <conditionalFormatting sqref="B11:B12">
    <cfRule type="cellIs" priority="18" operator="lessThan" aboveAverage="0" equalAverage="0" bottom="0" percent="0" rank="0" text="" dxfId="148">
      <formula>0</formula>
    </cfRule>
  </conditionalFormatting>
  <conditionalFormatting sqref="D10:J10">
    <cfRule type="cellIs" priority="19" operator="lessThan" aboveAverage="0" equalAverage="0" bottom="0" percent="0" rank="0" text="" dxfId="149">
      <formula>0</formula>
    </cfRule>
  </conditionalFormatting>
  <conditionalFormatting sqref="K10:Q10">
    <cfRule type="cellIs" priority="20" operator="lessThan" aboveAverage="0" equalAverage="0" bottom="0" percent="0" rank="0" text="" dxfId="150">
      <formula>0</formula>
    </cfRule>
  </conditionalFormatting>
  <conditionalFormatting sqref="E11:Q11">
    <cfRule type="cellIs" priority="21" operator="lessThan" aboveAverage="0" equalAverage="0" bottom="0" percent="0" rank="0" text="" dxfId="151">
      <formula>0</formula>
    </cfRule>
  </conditionalFormatting>
  <conditionalFormatting sqref="D16:Q16">
    <cfRule type="cellIs" priority="22" operator="lessThan" aboveAverage="0" equalAverage="0" bottom="0" percent="0" rank="0" text="" dxfId="152">
      <formula>0</formula>
    </cfRule>
  </conditionalFormatting>
  <conditionalFormatting sqref="C17">
    <cfRule type="cellIs" priority="23" operator="lessThan" aboveAverage="0" equalAverage="0" bottom="0" percent="0" rank="0" text="" dxfId="153">
      <formula>0</formula>
    </cfRule>
  </conditionalFormatting>
  <conditionalFormatting sqref="D17:J17">
    <cfRule type="cellIs" priority="24" operator="lessThan" aboveAverage="0" equalAverage="0" bottom="0" percent="0" rank="0" text="" dxfId="154">
      <formula>0</formula>
    </cfRule>
  </conditionalFormatting>
  <conditionalFormatting sqref="K17:Q17">
    <cfRule type="cellIs" priority="25" operator="lessThan" aboveAverage="0" equalAverage="0" bottom="0" percent="0" rank="0" text="" dxfId="155">
      <formula>0</formula>
    </cfRule>
  </conditionalFormatting>
  <conditionalFormatting sqref="C13">
    <cfRule type="cellIs" priority="26" operator="lessThan" aboveAverage="0" equalAverage="0" bottom="0" percent="0" rank="0" text="" dxfId="156">
      <formula>0</formula>
    </cfRule>
  </conditionalFormatting>
  <conditionalFormatting sqref="B13">
    <cfRule type="cellIs" priority="27" operator="lessThan" aboveAverage="0" equalAverage="0" bottom="0" percent="0" rank="0" text="" dxfId="157">
      <formula>0</formula>
    </cfRule>
  </conditionalFormatting>
  <conditionalFormatting sqref="B13">
    <cfRule type="cellIs" priority="28" operator="lessThan" aboveAverage="0" equalAverage="0" bottom="0" percent="0" rank="0" text="" dxfId="158">
      <formula>0</formula>
    </cfRule>
  </conditionalFormatting>
  <conditionalFormatting sqref="D15:Q15">
    <cfRule type="cellIs" priority="29" operator="lessThan" aboveAverage="0" equalAverage="0" bottom="0" percent="0" rank="0" text="" dxfId="159">
      <formula>0</formula>
    </cfRule>
  </conditionalFormatting>
  <conditionalFormatting sqref="R2:S2">
    <cfRule type="cellIs" priority="30" operator="lessThan" aboveAverage="0" equalAverage="0" bottom="0" percent="0" rank="0" text="" dxfId="160">
      <formula>0</formula>
    </cfRule>
  </conditionalFormatting>
  <conditionalFormatting sqref="R2:S2">
    <cfRule type="cellIs" priority="31" operator="equal" aboveAverage="0" equalAverage="0" bottom="0" percent="0" rank="0" text="" dxfId="161">
      <formula>"RLS"</formula>
    </cfRule>
    <cfRule type="cellIs" priority="32" operator="equal" aboveAverage="0" equalAverage="0" bottom="0" percent="0" rank="0" text="" dxfId="162">
      <formula>"RNS"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44.57"/>
    <col collapsed="false" customWidth="true" hidden="false" outlineLevel="0" max="3" min="3" style="0" width="17"/>
    <col collapsed="false" customWidth="true" hidden="false" outlineLevel="0" max="5" min="4" style="0" width="10.57"/>
    <col collapsed="false" customWidth="true" hidden="false" outlineLevel="0" max="9" min="9" style="0" width="10.57"/>
  </cols>
  <sheetData>
    <row r="1" customFormat="false" ht="15" hidden="false" customHeight="true" outlineLevel="0" collapsed="false">
      <c r="A1" s="47" t="s">
        <v>97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98</v>
      </c>
    </row>
    <row r="2" customFormat="false" ht="15.75" hidden="false" customHeight="false" outlineLevel="0" collapsed="false">
      <c r="A2" s="47"/>
      <c r="B2" s="26" t="s">
        <v>99</v>
      </c>
      <c r="C2" s="10" t="s">
        <v>46</v>
      </c>
      <c r="D2" s="26"/>
      <c r="E2" s="82" t="n">
        <f aca="false">SUMIF(NAVIOS!$F$2:$F$21,'PÁTIO-PORTO'!E1,NAVIOS!$D$2:$D$21)</f>
        <v>0</v>
      </c>
      <c r="F2" s="82" t="n">
        <f aca="false">SUMIF(NAVIOS!$F$2:$F$21,'PÁTIO-PORTO'!F1,NAVIOS!$D$2:$D$21)</f>
        <v>176000</v>
      </c>
      <c r="G2" s="82" t="n">
        <f aca="false">SUMIF(NAVIOS!$F$2:$F$21,'PÁTIO-PORTO'!G1,NAVIOS!$D$2:$D$21)</f>
        <v>0</v>
      </c>
      <c r="H2" s="82" t="n">
        <f aca="false">SUMIF(NAVIOS!$F$2:$F$21,'PÁTIO-PORTO'!H1,NAVIOS!$D$2:$D$21)</f>
        <v>0</v>
      </c>
      <c r="I2" s="82" t="n">
        <f aca="false">SUMIF(NAVIOS!$F$2:$F$21,'PÁTIO-PORTO'!I1,NAVIOS!$D$2:$D$21)</f>
        <v>77450</v>
      </c>
      <c r="J2" s="82" t="n">
        <f aca="false">SUMIF(NAVIOS!$F$2:$F$21,'PÁTIO-PORTO'!J1,NAVIOS!$D$2:$D$21)</f>
        <v>110000</v>
      </c>
      <c r="K2" s="82" t="n">
        <f aca="false">SUMIF(NAVIOS!$F$2:$F$21,'PÁTIO-PORTO'!K1,NAVIOS!$D$2:$D$21)</f>
        <v>45000</v>
      </c>
      <c r="L2" s="82" t="n">
        <f aca="false">SUMIF(NAVIOS!$F$2:$F$21,'PÁTIO-PORTO'!L1,NAVIOS!$D$2:$D$21)</f>
        <v>0</v>
      </c>
      <c r="M2" s="82" t="n">
        <f aca="false">SUMIF(NAVIOS!$F$2:$F$21,'PÁTIO-PORTO'!M1,NAVIOS!$D$2:$D$21)</f>
        <v>0</v>
      </c>
      <c r="N2" s="82" t="n">
        <f aca="false">SUMIF(NAVIOS!$F$2:$F$21,'PÁTIO-PORTO'!N1,NAVIOS!$D$2:$D$21)</f>
        <v>0</v>
      </c>
      <c r="O2" s="82" t="n">
        <f aca="false">SUMIF(NAVIOS!$F$2:$F$21,'PÁTIO-PORTO'!O1,NAVIOS!$D$2:$D$21)</f>
        <v>0</v>
      </c>
      <c r="P2" s="82" t="n">
        <f aca="false">SUMIF(NAVIOS!$F$2:$F$21,'PÁTIO-PORTO'!P1,NAVIOS!$D$2:$D$21)</f>
        <v>0</v>
      </c>
      <c r="Q2" s="82" t="n">
        <f aca="false">SUMIF(NAVIOS!$F$2:$F$21,'PÁTIO-PORTO'!Q1,NAVIOS!$D$2:$D$21)</f>
        <v>0</v>
      </c>
      <c r="R2" s="82" t="n">
        <f aca="false">SUMIF(NAVIOS!$F$2:$F$21,'PÁTIO-PORTO'!R1,NAVIOS!$D$2:$D$21)</f>
        <v>88000</v>
      </c>
      <c r="S2" s="82" t="n">
        <f aca="false">SUMIF(NAVIOS!$F$2:$F$21,'PÁTIO-PORTO'!S1,NAVIOS!$D$2:$D$21)</f>
        <v>130500</v>
      </c>
    </row>
    <row r="3" customFormat="false" ht="15.75" hidden="false" customHeight="false" outlineLevel="0" collapsed="false">
      <c r="A3" s="47"/>
      <c r="B3" s="26" t="s">
        <v>100</v>
      </c>
      <c r="C3" s="10"/>
      <c r="D3" s="26"/>
      <c r="E3" s="82" t="n">
        <f aca="false">D3+E2-D4</f>
        <v>0</v>
      </c>
      <c r="F3" s="82" t="n">
        <f aca="false">E3+F2-E4</f>
        <v>176000</v>
      </c>
      <c r="G3" s="82" t="n">
        <f aca="false">F3+G2-F4</f>
        <v>68000</v>
      </c>
      <c r="H3" s="82" t="n">
        <f aca="false">G3+H2-G4</f>
        <v>0</v>
      </c>
      <c r="I3" s="82" t="n">
        <f aca="false">H3+I2-H4</f>
        <v>77450</v>
      </c>
      <c r="J3" s="82" t="n">
        <f aca="false">I3+J2-I4</f>
        <v>110000</v>
      </c>
      <c r="K3" s="82" t="n">
        <f aca="false">J3+K2-J4</f>
        <v>95000</v>
      </c>
      <c r="L3" s="82" t="n">
        <f aca="false">K3+L2-K4</f>
        <v>36800</v>
      </c>
      <c r="M3" s="82" t="n">
        <f aca="false">L3+M2-L4</f>
        <v>0</v>
      </c>
      <c r="N3" s="82" t="n">
        <f aca="false">M3+N2-M4</f>
        <v>0</v>
      </c>
      <c r="O3" s="82" t="n">
        <f aca="false">N3+O2-N4</f>
        <v>0</v>
      </c>
      <c r="P3" s="82" t="n">
        <f aca="false">O3+P2-O4</f>
        <v>0</v>
      </c>
      <c r="Q3" s="82" t="n">
        <f aca="false">P3+Q2-P4</f>
        <v>0</v>
      </c>
      <c r="R3" s="82" t="n">
        <f aca="false">Q3+R2-Q4</f>
        <v>88000</v>
      </c>
      <c r="S3" s="82" t="n">
        <f aca="false">R3+S2-R4</f>
        <v>130500</v>
      </c>
    </row>
    <row r="4" customFormat="false" ht="15.75" hidden="false" customHeight="false" outlineLevel="0" collapsed="false">
      <c r="A4" s="47"/>
      <c r="B4" s="26" t="s">
        <v>101</v>
      </c>
      <c r="C4" s="10"/>
      <c r="D4" s="26" t="n">
        <v>0</v>
      </c>
      <c r="E4" s="82" t="n">
        <f aca="false">IF(E5&lt;E3,E5,E3)</f>
        <v>0</v>
      </c>
      <c r="F4" s="82" t="n">
        <f aca="false">IF(F5&lt;F3,F5,F3)</f>
        <v>108000</v>
      </c>
      <c r="G4" s="82" t="n">
        <f aca="false">IF(G5&lt;G3,G5,G3)</f>
        <v>68000</v>
      </c>
      <c r="H4" s="82" t="n">
        <f aca="false">IF(H5&lt;H3,H5,H3)</f>
        <v>0</v>
      </c>
      <c r="I4" s="82" t="n">
        <f aca="false">IF(I5&lt;I3,I5,I3)</f>
        <v>77450</v>
      </c>
      <c r="J4" s="82" t="n">
        <f aca="false">IF(J5&lt;J3,J5,J3)</f>
        <v>60000</v>
      </c>
      <c r="K4" s="82" t="n">
        <f aca="false">IF(K5&lt;K3,K5,K3)</f>
        <v>58200</v>
      </c>
      <c r="L4" s="82" t="n">
        <f aca="false">IF(L5&lt;L3,L5,L3)</f>
        <v>36800</v>
      </c>
      <c r="M4" s="82" t="n">
        <f aca="false">IF(M5&lt;M3,M5,M3)</f>
        <v>0</v>
      </c>
      <c r="N4" s="82" t="n">
        <f aca="false">IF(N5&lt;N3,N5,N3)</f>
        <v>0</v>
      </c>
      <c r="O4" s="82" t="n">
        <f aca="false">IF(O5&lt;O3,O5,O3)</f>
        <v>0</v>
      </c>
      <c r="P4" s="82" t="n">
        <f aca="false">IF(P5&lt;P3,P5,P3)</f>
        <v>0</v>
      </c>
      <c r="Q4" s="82" t="n">
        <f aca="false">IF(Q5&lt;Q3,Q5,Q3)</f>
        <v>0</v>
      </c>
      <c r="R4" s="82" t="n">
        <f aca="false">IF(R5&lt;R3,R5,R3)</f>
        <v>88000</v>
      </c>
      <c r="S4" s="82" t="n">
        <f aca="false">IF(S5&lt;S3,S5,S3)</f>
        <v>130500</v>
      </c>
    </row>
    <row r="5" customFormat="false" ht="15.75" hidden="false" customHeight="false" outlineLevel="0" collapsed="false">
      <c r="A5" s="47"/>
      <c r="B5" s="26" t="s">
        <v>102</v>
      </c>
      <c r="C5" s="10"/>
      <c r="D5" s="26" t="n">
        <v>0</v>
      </c>
      <c r="E5" s="82" t="n">
        <f aca="false">SUMIF(NAVIOS!$F$2:$F$21,'PÁTIO-PORTO'!E1,NAVIOS!$G$2:$G$21)*24</f>
        <v>0</v>
      </c>
      <c r="F5" s="82" t="n">
        <f aca="false">IF(SUMIF(NAVIOS!$F$2:$F$21,'PÁTIO-PORTO'!F1,NAVIOS!$G$2:$G$21)*24=0,E5,SUMIF(NAVIOS!$F$2:$F$21,'PÁTIO-PORTO'!F1,NAVIOS!$G$2:$G$21)*24)</f>
        <v>108000</v>
      </c>
      <c r="G5" s="82" t="n">
        <f aca="false">IF(SUMIF(NAVIOS!$F$2:$F$21,'PÁTIO-PORTO'!G1,NAVIOS!$G$2:$G$21)*24=0,F5,SUMIF(NAVIOS!$F$2:$F$21,'PÁTIO-PORTO'!G1,NAVIOS!$G$2:$G$21)*24)</f>
        <v>108000</v>
      </c>
      <c r="H5" s="82" t="n">
        <f aca="false">IF(SUMIF(NAVIOS!$F$2:$F$21,'PÁTIO-PORTO'!H1,NAVIOS!$G$2:$G$21)*24=0,G5,SUMIF(NAVIOS!$F$2:$F$21,'PÁTIO-PORTO'!H1,NAVIOS!$G$2:$G$21)*24)</f>
        <v>108000</v>
      </c>
      <c r="I5" s="82" t="n">
        <f aca="false">IF(SUMIF(NAVIOS!$F$2:$F$21,'PÁTIO-PORTO'!I1,NAVIOS!$G$2:$G$21)*24=0,H5,SUMIF(NAVIOS!$F$2:$F$21,'PÁTIO-PORTO'!I1,NAVIOS!$G$2:$G$21)*24)</f>
        <v>96000</v>
      </c>
      <c r="J5" s="82" t="n">
        <f aca="false">IF(SUMIF(NAVIOS!$F$2:$F$21,'PÁTIO-PORTO'!J1,NAVIOS!$G$2:$G$21)*24=0,I5,SUMIF(NAVIOS!$F$2:$F$21,'PÁTIO-PORTO'!J1,NAVIOS!$G$2:$G$21)*24)</f>
        <v>60000</v>
      </c>
      <c r="K5" s="82" t="n">
        <f aca="false">IF(SUMIF(NAVIOS!$F$2:$F$21,'PÁTIO-PORTO'!K1,NAVIOS!$G$2:$G$21)*24=0,J5,SUMIF(NAVIOS!$F$2:$F$21,'PÁTIO-PORTO'!K1,NAVIOS!$G$2:$G$21)*24)</f>
        <v>58200</v>
      </c>
      <c r="L5" s="82" t="n">
        <f aca="false">IF(SUMIF(NAVIOS!$F$2:$F$21,'PÁTIO-PORTO'!L1,NAVIOS!$G$2:$G$21)*24=0,K5,SUMIF(NAVIOS!$F$2:$F$21,'PÁTIO-PORTO'!L1,NAVIOS!$G$2:$G$21)*24)</f>
        <v>58200</v>
      </c>
      <c r="M5" s="82" t="n">
        <f aca="false">IF(SUMIF(NAVIOS!$F$2:$F$21,'PÁTIO-PORTO'!M1,NAVIOS!$G$2:$G$21)*24=0,L5,SUMIF(NAVIOS!$F$2:$F$21,'PÁTIO-PORTO'!M1,NAVIOS!$G$2:$G$21)*24)</f>
        <v>58200</v>
      </c>
      <c r="N5" s="82" t="n">
        <f aca="false">IF(SUMIF(NAVIOS!$F$2:$F$21,'PÁTIO-PORTO'!N1,NAVIOS!$G$2:$G$21)*24=0,M5,SUMIF(NAVIOS!$F$2:$F$21,'PÁTIO-PORTO'!N1,NAVIOS!$G$2:$G$21)*24)</f>
        <v>58200</v>
      </c>
      <c r="O5" s="82" t="n">
        <f aca="false">IF(SUMIF(NAVIOS!$F$2:$F$21,'PÁTIO-PORTO'!O1,NAVIOS!$G$2:$G$21)*24=0,N5,SUMIF(NAVIOS!$F$2:$F$21,'PÁTIO-PORTO'!O1,NAVIOS!$G$2:$G$21)*24)</f>
        <v>58200</v>
      </c>
      <c r="P5" s="82" t="n">
        <f aca="false">IF(SUMIF(NAVIOS!$F$2:$F$21,'PÁTIO-PORTO'!P1,NAVIOS!$G$2:$G$21)*24=0,O5,SUMIF(NAVIOS!$F$2:$F$21,'PÁTIO-PORTO'!P1,NAVIOS!$G$2:$G$21)*24)</f>
        <v>58200</v>
      </c>
      <c r="Q5" s="82" t="n">
        <f aca="false">IF(SUMIF(NAVIOS!$F$2:$F$21,'PÁTIO-PORTO'!Q1,NAVIOS!$G$2:$G$21)*24=0,P5,SUMIF(NAVIOS!$F$2:$F$21,'PÁTIO-PORTO'!Q1,NAVIOS!$G$2:$G$21)*24)</f>
        <v>58200</v>
      </c>
      <c r="R5" s="82" t="n">
        <f aca="false">IF(SUMIF(NAVIOS!$F$2:$F$21,'PÁTIO-PORTO'!R1,NAVIOS!$G$2:$G$21)*24=0,Q5,SUMIF(NAVIOS!$F$2:$F$21,'PÁTIO-PORTO'!R1,NAVIOS!$G$2:$G$21)*24)</f>
        <v>92400</v>
      </c>
      <c r="S5" s="82" t="n">
        <f aca="false">IF(SUMIF(NAVIOS!$F$2:$F$21,'PÁTIO-PORTO'!S1,NAVIOS!$G$2:$G$21)*24=0,R5,SUMIF(NAVIOS!$F$2:$F$21,'PÁTIO-PORTO'!S1,NAVIOS!$G$2:$G$21)*24)</f>
        <v>156600</v>
      </c>
    </row>
    <row r="6" customFormat="false" ht="15.75" hidden="false" customHeight="false" outlineLevel="0" collapsed="false">
      <c r="A6" s="47"/>
      <c r="B6" s="26" t="s">
        <v>103</v>
      </c>
      <c r="C6" s="10" t="s">
        <v>46</v>
      </c>
      <c r="D6" s="26"/>
      <c r="E6" s="83" t="n">
        <f aca="false">IF(E10&lt;0,-E10,0)</f>
        <v>0</v>
      </c>
      <c r="F6" s="83" t="n">
        <f aca="false">IF(F10&lt;0,-F10,0)</f>
        <v>0</v>
      </c>
      <c r="G6" s="83" t="n">
        <f aca="false">IF(G10&lt;0,-G10,0)</f>
        <v>0</v>
      </c>
      <c r="H6" s="83" t="n">
        <f aca="false">IF(H10&lt;0,-H10,0)</f>
        <v>0</v>
      </c>
      <c r="I6" s="83" t="n">
        <f aca="false">IF(I10&lt;0,-I10,0)</f>
        <v>0</v>
      </c>
      <c r="J6" s="83" t="n">
        <f aca="false">IF(J10&lt;0,-J10,0)</f>
        <v>0</v>
      </c>
      <c r="K6" s="83" t="n">
        <f aca="false">IF(K10&lt;0,-K10,0)</f>
        <v>0</v>
      </c>
      <c r="L6" s="83" t="n">
        <f aca="false">IF(L10&lt;0,-L10,0)</f>
        <v>0</v>
      </c>
      <c r="M6" s="83" t="n">
        <f aca="false">IF(M10&lt;0,-M10,0)</f>
        <v>0</v>
      </c>
      <c r="N6" s="83" t="n">
        <f aca="false">IF(N10&lt;0,-N10,0)</f>
        <v>0</v>
      </c>
      <c r="O6" s="83" t="n">
        <f aca="false">IF(O10&lt;0,-O10,0)</f>
        <v>0</v>
      </c>
      <c r="P6" s="83" t="n">
        <f aca="false">IF(P10&lt;0,-P10,0)</f>
        <v>0</v>
      </c>
      <c r="Q6" s="83" t="n">
        <f aca="false">IF(Q10&lt;0,-Q10,0)</f>
        <v>0</v>
      </c>
      <c r="R6" s="83" t="n">
        <f aca="false">IF(R10&lt;0,-R10,0)</f>
        <v>0</v>
      </c>
      <c r="S6" s="83" t="n">
        <f aca="false">IF(S10&lt;0,-S10,0)</f>
        <v>16754</v>
      </c>
    </row>
    <row r="7" customFormat="false" ht="15" hidden="false" customHeight="false" outlineLevel="0" collapsed="false">
      <c r="A7" s="47"/>
    </row>
    <row r="8" customFormat="false" ht="15" hidden="false" customHeight="false" outlineLevel="0" collapsed="false">
      <c r="A8" s="4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customFormat="false" ht="15" hidden="false" customHeight="false" outlineLevel="0" collapsed="false">
      <c r="A9" s="7"/>
    </row>
    <row r="10" customFormat="false" ht="15" hidden="false" customHeight="true" outlineLevel="0" collapsed="false">
      <c r="A10" s="84" t="s">
        <v>104</v>
      </c>
      <c r="B10" s="26" t="s">
        <v>105</v>
      </c>
      <c r="C10" s="52" t="s">
        <v>46</v>
      </c>
      <c r="D10" s="14" t="n">
        <v>228563</v>
      </c>
      <c r="E10" s="85" t="n">
        <f aca="false">D10+UBU!D15-E4</f>
        <v>255822.5</v>
      </c>
      <c r="F10" s="85" t="n">
        <f aca="false">E10+UBU!E15-F4</f>
        <v>175082</v>
      </c>
      <c r="G10" s="85" t="n">
        <f aca="false">F10+UBU!F15-G4</f>
        <v>134341.5</v>
      </c>
      <c r="H10" s="85" t="n">
        <f aca="false">G10+UBU!G15-H4</f>
        <v>161601</v>
      </c>
      <c r="I10" s="85" t="n">
        <f aca="false">H10+UBU!H15-I4</f>
        <v>111410.5</v>
      </c>
      <c r="J10" s="85" t="n">
        <f aca="false">I10+UBU!I15-J4</f>
        <v>78670</v>
      </c>
      <c r="K10" s="85" t="n">
        <f aca="false">J10+UBU!J15-K4</f>
        <v>47729.5</v>
      </c>
      <c r="L10" s="85" t="n">
        <f aca="false">K10+UBU!K15-L4</f>
        <v>38189</v>
      </c>
      <c r="M10" s="85" t="n">
        <f aca="false">L10+UBU!L15-M4</f>
        <v>65448.5</v>
      </c>
      <c r="N10" s="85" t="n">
        <f aca="false">M10+UBU!M15-N4</f>
        <v>92708</v>
      </c>
      <c r="O10" s="85" t="n">
        <f aca="false">N10+UBU!N15-O4</f>
        <v>119967.5</v>
      </c>
      <c r="P10" s="85" t="n">
        <f aca="false">O10+UBU!O15-P4</f>
        <v>147227</v>
      </c>
      <c r="Q10" s="85" t="n">
        <f aca="false">P10+UBU!P15-Q4</f>
        <v>174486.5</v>
      </c>
      <c r="R10" s="85" t="n">
        <f aca="false">Q10+UBU!Q15-R4</f>
        <v>113746</v>
      </c>
      <c r="S10" s="85" t="n">
        <f aca="false">R10+UBU!R15-S4</f>
        <v>-16754</v>
      </c>
    </row>
    <row r="11" customFormat="false" ht="15" hidden="false" customHeight="false" outlineLevel="0" collapsed="false">
      <c r="A11" s="84"/>
    </row>
    <row r="12" customFormat="false" ht="15" hidden="false" customHeight="false" outlineLevel="0" collapsed="false">
      <c r="A12" s="84"/>
    </row>
    <row r="13" customFormat="false" ht="15" hidden="false" customHeight="false" outlineLevel="0" collapsed="false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customFormat="false" ht="15" hidden="false" customHeight="true" outlineLevel="0" collapsed="false"/>
    <row r="19" customFormat="false" ht="15" hidden="false" customHeight="true" outlineLevel="0" collapsed="false"/>
    <row r="24" customFormat="false" ht="15" hidden="false" customHeight="true" outlineLevel="0" collapsed="false"/>
  </sheetData>
  <mergeCells count="2">
    <mergeCell ref="A1:A8"/>
    <mergeCell ref="A10:A12"/>
  </mergeCells>
  <conditionalFormatting sqref="A1 C10:D10 D6:S6 B2:D6">
    <cfRule type="cellIs" priority="2" operator="lessThan" aboveAverage="0" equalAverage="0" bottom="0" percent="0" rank="0" text="" dxfId="163">
      <formula>0</formula>
    </cfRule>
  </conditionalFormatting>
  <conditionalFormatting sqref="B10">
    <cfRule type="cellIs" priority="3" operator="lessThan" aboveAverage="0" equalAverage="0" bottom="0" percent="0" rank="0" text="" dxfId="164">
      <formula>0</formula>
    </cfRule>
  </conditionalFormatting>
  <conditionalFormatting sqref="E2:S5">
    <cfRule type="cellIs" priority="4" operator="lessThan" aboveAverage="0" equalAverage="0" bottom="0" percent="0" rank="0" text="" dxfId="165">
      <formula>0</formula>
    </cfRule>
  </conditionalFormatting>
  <conditionalFormatting sqref="E10:S10">
    <cfRule type="cellIs" priority="5" operator="lessThan" aboveAverage="0" equalAverage="0" bottom="0" percent="0" rank="0" text="" dxfId="166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9.28"/>
    <col collapsed="false" customWidth="true" hidden="false" outlineLevel="0" max="3" min="3" style="0" width="13.14"/>
    <col collapsed="false" customWidth="true" hidden="false" outlineLevel="0" max="4" min="4" style="0" width="11.14"/>
    <col collapsed="false" customWidth="true" hidden="false" outlineLevel="0" max="5" min="5" style="0" width="19.85"/>
    <col collapsed="false" customWidth="true" hidden="false" outlineLevel="0" max="6" min="6" style="0" width="16.14"/>
    <col collapsed="false" customWidth="true" hidden="false" outlineLevel="0" max="7" min="7" style="0" width="24"/>
  </cols>
  <sheetData>
    <row r="1" customFormat="false" ht="15" hidden="false" customHeight="false" outlineLevel="0" collapsed="false">
      <c r="A1" s="86" t="s">
        <v>106</v>
      </c>
      <c r="B1" s="86" t="s">
        <v>107</v>
      </c>
      <c r="C1" s="86" t="s">
        <v>108</v>
      </c>
      <c r="D1" s="86" t="s">
        <v>109</v>
      </c>
      <c r="E1" s="86" t="s">
        <v>110</v>
      </c>
      <c r="F1" s="86" t="s">
        <v>111</v>
      </c>
      <c r="G1" s="86" t="s">
        <v>112</v>
      </c>
    </row>
    <row r="2" customFormat="false" ht="15" hidden="false" customHeight="false" outlineLevel="0" collapsed="false">
      <c r="A2" s="87" t="s">
        <v>113</v>
      </c>
      <c r="B2" s="87" t="s">
        <v>7</v>
      </c>
      <c r="C2" s="87" t="s">
        <v>6</v>
      </c>
      <c r="D2" s="88" t="n">
        <v>176000</v>
      </c>
      <c r="E2" s="87" t="n">
        <v>2</v>
      </c>
      <c r="F2" s="89" t="str">
        <f aca="false">CONCATENATE("D",IF(Tabela1[[#This Row],[DATA DE ENTREGA]]&gt;14,"+14",Tabela1[[#This Row],[DATA DE ENTREGA]]))</f>
        <v>D2</v>
      </c>
      <c r="G2" s="89" t="n">
        <f aca="false">AVERAGEIF(TAXA!$A$2:$A$25,Tabela1[[#This Row],[NAVIOS]],TAXA!$J$2:$J$25)</f>
        <v>4500</v>
      </c>
    </row>
    <row r="3" customFormat="false" ht="15" hidden="false" customHeight="false" outlineLevel="0" collapsed="false">
      <c r="A3" s="87" t="s">
        <v>114</v>
      </c>
      <c r="B3" s="87" t="s">
        <v>9</v>
      </c>
      <c r="C3" s="87" t="s">
        <v>9</v>
      </c>
      <c r="D3" s="90" t="n">
        <v>45000</v>
      </c>
      <c r="E3" s="87" t="n">
        <v>7</v>
      </c>
      <c r="F3" s="89" t="str">
        <f aca="false">CONCATENATE("D",IF(Tabela1[[#This Row],[DATA DE ENTREGA]]&gt;14,"+14",Tabela1[[#This Row],[DATA DE ENTREGA]]))</f>
        <v>D7</v>
      </c>
      <c r="G3" s="89" t="n">
        <f aca="false">AVERAGEIF(TAXA!$A$2:$A$25,Tabela1[[#This Row],[NAVIOS]],TAXA!$J$2:$J$25)</f>
        <v>2425</v>
      </c>
    </row>
    <row r="4" customFormat="false" ht="15" hidden="false" customHeight="false" outlineLevel="0" collapsed="false">
      <c r="A4" s="87" t="s">
        <v>115</v>
      </c>
      <c r="B4" s="87" t="s">
        <v>9</v>
      </c>
      <c r="C4" s="87" t="s">
        <v>9</v>
      </c>
      <c r="D4" s="90" t="n">
        <v>110000</v>
      </c>
      <c r="E4" s="87" t="n">
        <v>6</v>
      </c>
      <c r="F4" s="89" t="str">
        <f aca="false">CONCATENATE("D",IF(Tabela1[[#This Row],[DATA DE ENTREGA]]&gt;14,"+14",Tabela1[[#This Row],[DATA DE ENTREGA]]))</f>
        <v>D6</v>
      </c>
      <c r="G4" s="89" t="n">
        <f aca="false">AVERAGEIF(TAXA!$A$2:$A$25,Tabela1[[#This Row],[NAVIOS]],TAXA!$J$2:$J$25)</f>
        <v>2500</v>
      </c>
    </row>
    <row r="5" customFormat="false" ht="15" hidden="false" customHeight="false" outlineLevel="0" collapsed="false">
      <c r="A5" s="87" t="s">
        <v>116</v>
      </c>
      <c r="B5" s="87" t="s">
        <v>4</v>
      </c>
      <c r="C5" s="87" t="s">
        <v>9</v>
      </c>
      <c r="D5" s="88" t="n">
        <v>77450</v>
      </c>
      <c r="E5" s="87" t="n">
        <v>5</v>
      </c>
      <c r="F5" s="89" t="str">
        <f aca="false">CONCATENATE("D",IF(Tabela1[[#This Row],[DATA DE ENTREGA]]&gt;14,"+14",Tabela1[[#This Row],[DATA DE ENTREGA]]))</f>
        <v>D5</v>
      </c>
      <c r="G5" s="89" t="n">
        <f aca="false">AVERAGEIF(TAXA!$A$2:$A$25,Tabela1[[#This Row],[NAVIOS]],TAXA!$J$2:$J$25)</f>
        <v>4000</v>
      </c>
    </row>
    <row r="6" customFormat="false" ht="15" hidden="false" customHeight="false" outlineLevel="0" collapsed="false">
      <c r="A6" s="87" t="s">
        <v>117</v>
      </c>
      <c r="B6" s="87" t="s">
        <v>15</v>
      </c>
      <c r="C6" s="87" t="s">
        <v>18</v>
      </c>
      <c r="D6" s="91" t="n">
        <v>88000</v>
      </c>
      <c r="E6" s="87" t="n">
        <v>14</v>
      </c>
      <c r="F6" s="89" t="str">
        <f aca="false">CONCATENATE("D",IF(Tabela1[[#This Row],[DATA DE ENTREGA]]&gt;14,"+14",Tabela1[[#This Row],[DATA DE ENTREGA]]))</f>
        <v>D14</v>
      </c>
      <c r="G6" s="89" t="n">
        <f aca="false">AVERAGEIF(TAXA!$A$2:$A$25,Tabela1[[#This Row],[NAVIOS]],TAXA!$J$2:$J$25)</f>
        <v>3850</v>
      </c>
    </row>
    <row r="7" customFormat="false" ht="15" hidden="false" customHeight="false" outlineLevel="0" collapsed="false">
      <c r="A7" s="87" t="s">
        <v>118</v>
      </c>
      <c r="B7" s="87" t="s">
        <v>98</v>
      </c>
      <c r="C7" s="87" t="s">
        <v>98</v>
      </c>
      <c r="D7" s="90" t="n">
        <v>48000</v>
      </c>
      <c r="E7" s="87" t="n">
        <v>15</v>
      </c>
      <c r="F7" s="89" t="str">
        <f aca="false">CONCATENATE("D",IF(Tabela1[[#This Row],[DATA DE ENTREGA]]&gt;14,"+14",Tabela1[[#This Row],[DATA DE ENTREGA]]))</f>
        <v>D+14</v>
      </c>
      <c r="G7" s="89" t="n">
        <f aca="false">AVERAGEIF(TAXA!$A$2:$A$25,Tabela1[[#This Row],[NAVIOS]],TAXA!$J$2:$J$25)</f>
        <v>2525</v>
      </c>
    </row>
    <row r="8" customFormat="false" ht="15" hidden="false" customHeight="false" outlineLevel="0" collapsed="false">
      <c r="A8" s="87" t="s">
        <v>116</v>
      </c>
      <c r="B8" s="87" t="s">
        <v>98</v>
      </c>
      <c r="C8" s="87" t="s">
        <v>98</v>
      </c>
      <c r="D8" s="90" t="n">
        <v>82500</v>
      </c>
      <c r="E8" s="87" t="n">
        <v>15</v>
      </c>
      <c r="F8" s="89" t="str">
        <f aca="false">CONCATENATE("D",IF(Tabela1[[#This Row],[DATA DE ENTREGA]]&gt;14,"+14",Tabela1[[#This Row],[DATA DE ENTREGA]]))</f>
        <v>D+14</v>
      </c>
      <c r="G8" s="89" t="n">
        <f aca="false">AVERAGEIF(TAXA!$A$2:$A$25,Tabela1[[#This Row],[NAVIOS]],TAXA!$J$2:$J$25)</f>
        <v>4000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3" min="3" style="0" width="22.71"/>
    <col collapsed="false" customWidth="true" hidden="false" outlineLevel="0" max="4" min="4" style="0" width="11.85"/>
    <col collapsed="false" customWidth="true" hidden="false" outlineLevel="0" max="5" min="5" style="0" width="15.43"/>
    <col collapsed="false" customWidth="true" hidden="false" outlineLevel="0" max="6" min="6" style="0" width="7.7"/>
    <col collapsed="false" customWidth="true" hidden="false" outlineLevel="0" max="8" min="7" style="0" width="15.85"/>
    <col collapsed="false" customWidth="true" hidden="false" outlineLevel="0" max="9" min="9" style="0" width="8"/>
    <col collapsed="false" customWidth="true" hidden="false" outlineLevel="0" max="10" min="10" style="0" width="7"/>
    <col collapsed="false" customWidth="true" hidden="false" outlineLevel="0" max="11" min="11" style="0" width="10"/>
  </cols>
  <sheetData>
    <row r="1" customFormat="false" ht="47.25" hidden="false" customHeight="false" outlineLevel="0" collapsed="false">
      <c r="A1" s="92" t="s">
        <v>119</v>
      </c>
      <c r="B1" s="92" t="s">
        <v>120</v>
      </c>
      <c r="C1" s="93" t="s">
        <v>121</v>
      </c>
      <c r="D1" s="94" t="s">
        <v>122</v>
      </c>
      <c r="E1" s="94" t="s">
        <v>123</v>
      </c>
      <c r="F1" s="94" t="s">
        <v>124</v>
      </c>
      <c r="G1" s="94" t="s">
        <v>125</v>
      </c>
      <c r="H1" s="94" t="s">
        <v>126</v>
      </c>
      <c r="I1" s="94" t="s">
        <v>127</v>
      </c>
      <c r="J1" s="95" t="s">
        <v>128</v>
      </c>
      <c r="K1" s="96" t="s">
        <v>129</v>
      </c>
    </row>
    <row r="2" customFormat="false" ht="15" hidden="false" customHeight="false" outlineLevel="0" collapsed="false">
      <c r="A2" s="97" t="s">
        <v>130</v>
      </c>
      <c r="B2" s="98" t="n">
        <v>18</v>
      </c>
      <c r="C2" s="99" t="s">
        <v>131</v>
      </c>
      <c r="D2" s="100" t="s">
        <v>132</v>
      </c>
      <c r="E2" s="101" t="n">
        <v>44992.5625</v>
      </c>
      <c r="F2" s="102" t="s">
        <v>133</v>
      </c>
      <c r="G2" s="103" t="n">
        <v>44992.6458333333</v>
      </c>
      <c r="H2" s="103" t="n">
        <v>44994.3680555556</v>
      </c>
      <c r="I2" s="104" t="n">
        <v>169.495</v>
      </c>
      <c r="J2" s="105" t="n">
        <v>4100</v>
      </c>
      <c r="K2" s="102" t="s">
        <v>134</v>
      </c>
    </row>
    <row r="3" customFormat="false" ht="15" hidden="false" customHeight="false" outlineLevel="0" collapsed="false">
      <c r="A3" s="97" t="s">
        <v>114</v>
      </c>
      <c r="B3" s="98" t="n">
        <v>19</v>
      </c>
      <c r="C3" s="99" t="s">
        <v>135</v>
      </c>
      <c r="D3" s="100" t="s">
        <v>136</v>
      </c>
      <c r="E3" s="101" t="n">
        <v>44992.75</v>
      </c>
      <c r="F3" s="102" t="s">
        <v>137</v>
      </c>
      <c r="G3" s="103" t="n">
        <v>44993.0763888889</v>
      </c>
      <c r="H3" s="103" t="n">
        <v>44994.2659722222</v>
      </c>
      <c r="I3" s="104" t="n">
        <v>39.964</v>
      </c>
      <c r="J3" s="105" t="n">
        <v>1400</v>
      </c>
      <c r="K3" s="102" t="s">
        <v>138</v>
      </c>
    </row>
    <row r="4" customFormat="false" ht="15" hidden="false" customHeight="false" outlineLevel="0" collapsed="false">
      <c r="A4" s="97" t="s">
        <v>118</v>
      </c>
      <c r="B4" s="98" t="n">
        <v>20</v>
      </c>
      <c r="C4" s="99" t="s">
        <v>139</v>
      </c>
      <c r="D4" s="100" t="s">
        <v>136</v>
      </c>
      <c r="E4" s="101" t="n">
        <v>44993.9166666667</v>
      </c>
      <c r="F4" s="102" t="s">
        <v>133</v>
      </c>
      <c r="G4" s="103" t="n">
        <v>44994.4513888889</v>
      </c>
      <c r="H4" s="103" t="n">
        <v>44995.3298611111</v>
      </c>
      <c r="I4" s="104" t="n">
        <v>46.402</v>
      </c>
      <c r="J4" s="105" t="n">
        <v>2200</v>
      </c>
      <c r="K4" s="102" t="s">
        <v>138</v>
      </c>
    </row>
    <row r="5" customFormat="false" ht="15" hidden="false" customHeight="false" outlineLevel="0" collapsed="false">
      <c r="A5" s="97" t="s">
        <v>140</v>
      </c>
      <c r="B5" s="98" t="n">
        <v>21</v>
      </c>
      <c r="C5" s="99" t="s">
        <v>141</v>
      </c>
      <c r="D5" s="100"/>
      <c r="E5" s="101" t="n">
        <v>44994.5</v>
      </c>
      <c r="F5" s="102" t="s">
        <v>137</v>
      </c>
      <c r="G5" s="103" t="n">
        <v>44994.7083333333</v>
      </c>
      <c r="H5" s="103" t="n">
        <v>45004.7083333333</v>
      </c>
      <c r="I5" s="104" t="n">
        <v>55</v>
      </c>
      <c r="J5" s="105" t="n">
        <v>229</v>
      </c>
      <c r="K5" s="102" t="s">
        <v>140</v>
      </c>
    </row>
    <row r="6" customFormat="false" ht="15" hidden="false" customHeight="false" outlineLevel="0" collapsed="false">
      <c r="A6" s="97" t="s">
        <v>142</v>
      </c>
      <c r="B6" s="98" t="n">
        <v>22</v>
      </c>
      <c r="C6" s="99" t="s">
        <v>143</v>
      </c>
      <c r="D6" s="100" t="s">
        <v>144</v>
      </c>
      <c r="E6" s="101" t="n">
        <v>45003.7916666667</v>
      </c>
      <c r="F6" s="102" t="s">
        <v>133</v>
      </c>
      <c r="G6" s="103" t="n">
        <v>45003.875</v>
      </c>
      <c r="H6" s="103" t="n">
        <v>45004.7763888889</v>
      </c>
      <c r="I6" s="104" t="n">
        <v>108.206</v>
      </c>
      <c r="J6" s="105" t="n">
        <v>5000</v>
      </c>
      <c r="K6" s="102" t="s">
        <v>138</v>
      </c>
    </row>
    <row r="7" customFormat="false" ht="15" hidden="false" customHeight="false" outlineLevel="0" collapsed="false">
      <c r="A7" s="97" t="s">
        <v>145</v>
      </c>
      <c r="B7" s="98" t="n">
        <v>23</v>
      </c>
      <c r="C7" s="99" t="s">
        <v>146</v>
      </c>
      <c r="D7" s="100" t="s">
        <v>147</v>
      </c>
      <c r="E7" s="101" t="n">
        <v>45008.5</v>
      </c>
      <c r="F7" s="102" t="s">
        <v>133</v>
      </c>
      <c r="G7" s="103" t="n">
        <v>45008.5833333333</v>
      </c>
      <c r="H7" s="103" t="n">
        <v>45010.3805555556</v>
      </c>
      <c r="I7" s="104" t="n">
        <v>194.145</v>
      </c>
      <c r="J7" s="105" t="n">
        <v>4500</v>
      </c>
      <c r="K7" s="102" t="s">
        <v>134</v>
      </c>
    </row>
    <row r="8" customFormat="false" ht="15" hidden="false" customHeight="false" outlineLevel="0" collapsed="false">
      <c r="A8" s="97" t="s">
        <v>148</v>
      </c>
      <c r="B8" s="98" t="n">
        <v>24</v>
      </c>
      <c r="C8" s="99" t="s">
        <v>149</v>
      </c>
      <c r="D8" s="100" t="s">
        <v>150</v>
      </c>
      <c r="E8" s="101" t="n">
        <v>45010.8125</v>
      </c>
      <c r="F8" s="102" t="s">
        <v>133</v>
      </c>
      <c r="G8" s="103" t="n">
        <v>45012.0625</v>
      </c>
      <c r="H8" s="103" t="n">
        <v>45013.2854166667</v>
      </c>
      <c r="I8" s="104" t="n">
        <v>161.478</v>
      </c>
      <c r="J8" s="105" t="n">
        <v>5500</v>
      </c>
      <c r="K8" s="102" t="s">
        <v>134</v>
      </c>
    </row>
    <row r="9" customFormat="false" ht="15" hidden="false" customHeight="false" outlineLevel="0" collapsed="false">
      <c r="A9" s="97" t="s">
        <v>117</v>
      </c>
      <c r="B9" s="98" t="n">
        <v>25</v>
      </c>
      <c r="C9" s="99" t="s">
        <v>151</v>
      </c>
      <c r="D9" s="100" t="s">
        <v>152</v>
      </c>
      <c r="E9" s="101" t="n">
        <v>45017.5</v>
      </c>
      <c r="F9" s="102" t="s">
        <v>133</v>
      </c>
      <c r="G9" s="103" t="n">
        <v>45019.9166666667</v>
      </c>
      <c r="H9" s="103" t="n">
        <v>45020.7375</v>
      </c>
      <c r="I9" s="104" t="n">
        <v>74.885</v>
      </c>
      <c r="J9" s="105" t="n">
        <v>3800</v>
      </c>
      <c r="K9" s="102" t="s">
        <v>138</v>
      </c>
    </row>
    <row r="10" customFormat="false" ht="15" hidden="false" customHeight="false" outlineLevel="0" collapsed="false">
      <c r="A10" s="97" t="s">
        <v>153</v>
      </c>
      <c r="B10" s="98" t="n">
        <v>26</v>
      </c>
      <c r="C10" s="99" t="s">
        <v>154</v>
      </c>
      <c r="D10" s="100" t="s">
        <v>155</v>
      </c>
      <c r="E10" s="101" t="n">
        <v>45017.5</v>
      </c>
      <c r="F10" s="102" t="s">
        <v>133</v>
      </c>
      <c r="G10" s="103" t="n">
        <v>45021.5708333333</v>
      </c>
      <c r="H10" s="103" t="n">
        <v>45022.2972222222</v>
      </c>
      <c r="I10" s="104" t="n">
        <v>78.49</v>
      </c>
      <c r="J10" s="105" t="n">
        <v>4500</v>
      </c>
      <c r="K10" s="102" t="s">
        <v>156</v>
      </c>
    </row>
    <row r="11" customFormat="false" ht="15" hidden="false" customHeight="false" outlineLevel="0" collapsed="false">
      <c r="A11" s="97" t="s">
        <v>118</v>
      </c>
      <c r="B11" s="98" t="n">
        <v>27</v>
      </c>
      <c r="C11" s="99" t="s">
        <v>157</v>
      </c>
      <c r="D11" s="100" t="s">
        <v>155</v>
      </c>
      <c r="E11" s="101" t="n">
        <v>45023.4583333333</v>
      </c>
      <c r="F11" s="102" t="s">
        <v>133</v>
      </c>
      <c r="G11" s="103" t="n">
        <v>45023.5416666667</v>
      </c>
      <c r="H11" s="103" t="n">
        <v>45024.1333333333</v>
      </c>
      <c r="I11" s="104" t="n">
        <v>45.479</v>
      </c>
      <c r="J11" s="105" t="n">
        <v>3200</v>
      </c>
      <c r="K11" s="102" t="s">
        <v>138</v>
      </c>
    </row>
    <row r="12" customFormat="false" ht="15" hidden="false" customHeight="false" outlineLevel="0" collapsed="false">
      <c r="A12" s="97" t="s">
        <v>116</v>
      </c>
      <c r="B12" s="98" t="n">
        <v>28</v>
      </c>
      <c r="C12" s="99" t="s">
        <v>158</v>
      </c>
      <c r="D12" s="100" t="s">
        <v>159</v>
      </c>
      <c r="E12" s="101" t="n">
        <v>45022.3333333333</v>
      </c>
      <c r="F12" s="102" t="s">
        <v>133</v>
      </c>
      <c r="G12" s="103" t="n">
        <v>45024.2166666667</v>
      </c>
      <c r="H12" s="103" t="n">
        <v>45025.0055555556</v>
      </c>
      <c r="I12" s="104" t="n">
        <v>75.709</v>
      </c>
      <c r="J12" s="105" t="n">
        <v>4000</v>
      </c>
      <c r="K12" s="102" t="s">
        <v>138</v>
      </c>
    </row>
    <row r="13" customFormat="false" ht="15" hidden="false" customHeight="false" outlineLevel="0" collapsed="false">
      <c r="A13" s="97" t="s">
        <v>116</v>
      </c>
      <c r="B13" s="98" t="n">
        <v>29</v>
      </c>
      <c r="C13" s="99" t="s">
        <v>160</v>
      </c>
      <c r="D13" s="100" t="s">
        <v>161</v>
      </c>
      <c r="E13" s="101" t="n">
        <v>45029.0208333333</v>
      </c>
      <c r="F13" s="102" t="s">
        <v>133</v>
      </c>
      <c r="G13" s="103" t="n">
        <v>45029.1041666667</v>
      </c>
      <c r="H13" s="103" t="n">
        <v>45029.8965277778</v>
      </c>
      <c r="I13" s="104" t="n">
        <v>76.131</v>
      </c>
      <c r="J13" s="105" t="n">
        <v>4000</v>
      </c>
      <c r="K13" s="102" t="s">
        <v>138</v>
      </c>
    </row>
    <row r="14" customFormat="false" ht="15" hidden="false" customHeight="false" outlineLevel="0" collapsed="false">
      <c r="A14" s="97" t="s">
        <v>114</v>
      </c>
      <c r="B14" s="98" t="n">
        <v>30</v>
      </c>
      <c r="C14" s="99" t="s">
        <v>162</v>
      </c>
      <c r="D14" s="100" t="s">
        <v>159</v>
      </c>
      <c r="E14" s="101" t="n">
        <v>45030.4166666667</v>
      </c>
      <c r="F14" s="102" t="s">
        <v>137</v>
      </c>
      <c r="G14" s="103" t="n">
        <v>45030.5</v>
      </c>
      <c r="H14" s="103" t="n">
        <v>45031.0708333333</v>
      </c>
      <c r="I14" s="104" t="n">
        <v>41.117</v>
      </c>
      <c r="J14" s="105" t="n">
        <v>3000</v>
      </c>
      <c r="K14" s="102" t="s">
        <v>138</v>
      </c>
    </row>
    <row r="15" customFormat="false" ht="15" hidden="false" customHeight="false" outlineLevel="0" collapsed="false">
      <c r="A15" s="97" t="s">
        <v>163</v>
      </c>
      <c r="B15" s="98" t="n">
        <v>31</v>
      </c>
      <c r="C15" s="99" t="s">
        <v>164</v>
      </c>
      <c r="D15" s="100" t="s">
        <v>165</v>
      </c>
      <c r="E15" s="101" t="n">
        <v>45032.9583333333</v>
      </c>
      <c r="F15" s="102" t="s">
        <v>133</v>
      </c>
      <c r="G15" s="103" t="n">
        <v>45033.5</v>
      </c>
      <c r="H15" s="103" t="n">
        <v>45035.0326388889</v>
      </c>
      <c r="I15" s="104" t="n">
        <v>165.531</v>
      </c>
      <c r="J15" s="105" t="n">
        <v>4500</v>
      </c>
      <c r="K15" s="102" t="s">
        <v>134</v>
      </c>
    </row>
    <row r="16" customFormat="false" ht="15" hidden="false" customHeight="false" outlineLevel="0" collapsed="false">
      <c r="A16" s="97" t="s">
        <v>114</v>
      </c>
      <c r="B16" s="98" t="n">
        <v>32</v>
      </c>
      <c r="C16" s="99" t="s">
        <v>166</v>
      </c>
      <c r="D16" s="100" t="s">
        <v>167</v>
      </c>
      <c r="E16" s="101" t="n">
        <v>45039.5</v>
      </c>
      <c r="F16" s="102" t="s">
        <v>133</v>
      </c>
      <c r="G16" s="103" t="n">
        <v>45039.5833333333</v>
      </c>
      <c r="H16" s="103" t="n">
        <v>45040.1493055556</v>
      </c>
      <c r="I16" s="104" t="n">
        <v>39.412</v>
      </c>
      <c r="J16" s="105" t="n">
        <v>2900</v>
      </c>
      <c r="K16" s="102" t="s">
        <v>138</v>
      </c>
    </row>
    <row r="17" customFormat="false" ht="15" hidden="false" customHeight="false" outlineLevel="0" collapsed="false">
      <c r="A17" s="97" t="s">
        <v>168</v>
      </c>
      <c r="B17" s="98" t="n">
        <v>33</v>
      </c>
      <c r="C17" s="99" t="s">
        <v>169</v>
      </c>
      <c r="D17" s="100" t="s">
        <v>170</v>
      </c>
      <c r="E17" s="101" t="n">
        <v>45042.625</v>
      </c>
      <c r="F17" s="102" t="s">
        <v>133</v>
      </c>
      <c r="G17" s="103" t="n">
        <v>45042.7083333333</v>
      </c>
      <c r="H17" s="103" t="n">
        <v>45043.2347222222</v>
      </c>
      <c r="I17" s="104" t="n">
        <v>40.439</v>
      </c>
      <c r="J17" s="105" t="n">
        <v>3200</v>
      </c>
      <c r="K17" s="102" t="s">
        <v>134</v>
      </c>
    </row>
    <row r="18" customFormat="false" ht="15" hidden="false" customHeight="false" outlineLevel="0" collapsed="false">
      <c r="A18" s="97" t="s">
        <v>171</v>
      </c>
      <c r="B18" s="98" t="n">
        <v>34</v>
      </c>
      <c r="C18" s="99" t="s">
        <v>172</v>
      </c>
      <c r="D18" s="100" t="s">
        <v>173</v>
      </c>
      <c r="E18" s="101" t="n">
        <v>45047.9583333333</v>
      </c>
      <c r="F18" s="102" t="s">
        <v>133</v>
      </c>
      <c r="G18" s="103" t="n">
        <v>45048.0416666667</v>
      </c>
      <c r="H18" s="103" t="n">
        <v>45049.4666666667</v>
      </c>
      <c r="I18" s="104" t="n">
        <v>153.911</v>
      </c>
      <c r="J18" s="105" t="n">
        <v>4500</v>
      </c>
      <c r="K18" s="102" t="s">
        <v>138</v>
      </c>
    </row>
    <row r="19" customFormat="false" ht="15" hidden="false" customHeight="false" outlineLevel="0" collapsed="false">
      <c r="A19" s="97" t="s">
        <v>118</v>
      </c>
      <c r="B19" s="98" t="n">
        <v>35</v>
      </c>
      <c r="C19" s="99" t="s">
        <v>174</v>
      </c>
      <c r="D19" s="100" t="s">
        <v>175</v>
      </c>
      <c r="E19" s="101" t="n">
        <v>45049.25</v>
      </c>
      <c r="F19" s="102" t="s">
        <v>133</v>
      </c>
      <c r="G19" s="103" t="n">
        <v>45049.55</v>
      </c>
      <c r="H19" s="103" t="n">
        <v>45050.5708333333</v>
      </c>
      <c r="I19" s="104" t="n">
        <v>46.546</v>
      </c>
      <c r="J19" s="105" t="n">
        <v>1900</v>
      </c>
      <c r="K19" s="102" t="s">
        <v>138</v>
      </c>
    </row>
    <row r="20" customFormat="false" ht="15" hidden="false" customHeight="false" outlineLevel="0" collapsed="false">
      <c r="A20" s="97" t="s">
        <v>113</v>
      </c>
      <c r="B20" s="98" t="n">
        <v>36</v>
      </c>
      <c r="C20" s="99" t="s">
        <v>176</v>
      </c>
      <c r="D20" s="100" t="s">
        <v>177</v>
      </c>
      <c r="E20" s="101" t="n">
        <v>45054.5</v>
      </c>
      <c r="F20" s="102" t="s">
        <v>133</v>
      </c>
      <c r="G20" s="103" t="n">
        <v>45054.5833333333</v>
      </c>
      <c r="H20" s="103" t="n">
        <v>45056.1166666667</v>
      </c>
      <c r="I20" s="104" t="n">
        <v>165.64</v>
      </c>
      <c r="J20" s="105" t="n">
        <v>4500</v>
      </c>
      <c r="K20" s="102" t="s">
        <v>138</v>
      </c>
    </row>
    <row r="21" customFormat="false" ht="15" hidden="false" customHeight="false" outlineLevel="0" collapsed="false">
      <c r="A21" s="97" t="s">
        <v>114</v>
      </c>
      <c r="B21" s="98" t="n">
        <v>37</v>
      </c>
      <c r="C21" s="99" t="s">
        <v>178</v>
      </c>
      <c r="D21" s="100" t="s">
        <v>179</v>
      </c>
      <c r="E21" s="101" t="n">
        <v>45054.625</v>
      </c>
      <c r="F21" s="102" t="s">
        <v>133</v>
      </c>
      <c r="G21" s="103" t="n">
        <v>45056.3666666667</v>
      </c>
      <c r="H21" s="103" t="n">
        <v>45057.0805555556</v>
      </c>
      <c r="I21" s="104" t="n">
        <v>41.104</v>
      </c>
      <c r="J21" s="105" t="n">
        <v>2400</v>
      </c>
      <c r="K21" s="102" t="s">
        <v>138</v>
      </c>
    </row>
    <row r="22" customFormat="false" ht="15" hidden="false" customHeight="false" outlineLevel="0" collapsed="false">
      <c r="A22" s="97" t="s">
        <v>116</v>
      </c>
      <c r="B22" s="98" t="n">
        <v>38</v>
      </c>
      <c r="C22" s="99" t="s">
        <v>180</v>
      </c>
      <c r="D22" s="100" t="s">
        <v>181</v>
      </c>
      <c r="E22" s="101" t="n">
        <v>45057.1666666667</v>
      </c>
      <c r="F22" s="102" t="s">
        <v>133</v>
      </c>
      <c r="G22" s="103" t="n">
        <v>45057.5</v>
      </c>
      <c r="H22" s="103" t="n">
        <v>45058.2958333333</v>
      </c>
      <c r="I22" s="104" t="n">
        <v>76.402</v>
      </c>
      <c r="J22" s="105" t="n">
        <v>4000</v>
      </c>
      <c r="K22" s="102" t="s">
        <v>138</v>
      </c>
    </row>
    <row r="23" customFormat="false" ht="15" hidden="false" customHeight="false" outlineLevel="0" collapsed="false">
      <c r="A23" s="97" t="s">
        <v>117</v>
      </c>
      <c r="B23" s="98" t="n">
        <v>39</v>
      </c>
      <c r="C23" s="99" t="s">
        <v>182</v>
      </c>
      <c r="D23" s="100" t="s">
        <v>183</v>
      </c>
      <c r="E23" s="101" t="n">
        <v>45064.125</v>
      </c>
      <c r="F23" s="102" t="s">
        <v>133</v>
      </c>
      <c r="G23" s="103" t="n">
        <v>45064.2083333333</v>
      </c>
      <c r="H23" s="103" t="n">
        <v>45065.0722222222</v>
      </c>
      <c r="I23" s="104" t="n">
        <v>80.875</v>
      </c>
      <c r="J23" s="105" t="n">
        <v>3900</v>
      </c>
      <c r="K23" s="102" t="s">
        <v>138</v>
      </c>
    </row>
    <row r="24" customFormat="false" ht="15" hidden="false" customHeight="false" outlineLevel="0" collapsed="false">
      <c r="A24" s="97" t="s">
        <v>115</v>
      </c>
      <c r="B24" s="98" t="n">
        <v>40</v>
      </c>
      <c r="C24" s="99" t="s">
        <v>184</v>
      </c>
      <c r="D24" s="100" t="s">
        <v>179</v>
      </c>
      <c r="E24" s="101" t="n">
        <v>45068.3333333333</v>
      </c>
      <c r="F24" s="102" t="s">
        <v>133</v>
      </c>
      <c r="G24" s="103" t="n">
        <v>45068.4166666667</v>
      </c>
      <c r="H24" s="103" t="n">
        <v>45070.1555555556</v>
      </c>
      <c r="I24" s="104" t="n">
        <v>104.35</v>
      </c>
      <c r="J24" s="105" t="n">
        <v>2500</v>
      </c>
      <c r="K24" s="102" t="s">
        <v>138</v>
      </c>
    </row>
    <row r="25" customFormat="false" ht="15" hidden="false" customHeight="false" outlineLevel="0" collapsed="false">
      <c r="A25" s="97" t="s">
        <v>118</v>
      </c>
      <c r="B25" s="98" t="n">
        <v>41</v>
      </c>
      <c r="C25" s="99" t="s">
        <v>185</v>
      </c>
      <c r="D25" s="100" t="s">
        <v>186</v>
      </c>
      <c r="E25" s="101" t="n">
        <v>45073.5</v>
      </c>
      <c r="F25" s="102" t="s">
        <v>133</v>
      </c>
      <c r="G25" s="103" t="n">
        <v>45073.5833333333</v>
      </c>
      <c r="H25" s="103" t="n">
        <v>45074.2777777778</v>
      </c>
      <c r="I25" s="104" t="n">
        <v>46.68</v>
      </c>
      <c r="J25" s="105" t="n">
        <v>2800</v>
      </c>
      <c r="K25" s="102" t="s">
        <v>138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45AA6AD6F7D64DACBD3DFDE3B26119" ma:contentTypeVersion="10" ma:contentTypeDescription="Create a new document." ma:contentTypeScope="" ma:versionID="60acf7f5bed8f349db707db9f2df14b7">
  <xsd:schema xmlns:xsd="http://www.w3.org/2001/XMLSchema" xmlns:xs="http://www.w3.org/2001/XMLSchema" xmlns:p="http://schemas.microsoft.com/office/2006/metadata/properties" xmlns:ns2="08b0ed0e-7015-44b4-848d-f7619b757f48" xmlns:ns3="d28f0383-9612-409d-aed9-a193ed838116" targetNamespace="http://schemas.microsoft.com/office/2006/metadata/properties" ma:root="true" ma:fieldsID="dd16bbe24a006bd19260b3eef4f317c9" ns2:_="" ns3:_="">
    <xsd:import namespace="08b0ed0e-7015-44b4-848d-f7619b757f48"/>
    <xsd:import namespace="d28f0383-9612-409d-aed9-a193ed8381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0ed0e-7015-44b4-848d-f7619b757f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002dc24-5eea-4bc9-b961-120ec29d07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8f0383-9612-409d-aed9-a193ed83811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9a8dcfd-51c3-4855-be35-19a6e9b27d41}" ma:internalName="TaxCatchAll" ma:showField="CatchAllData" ma:web="d28f0383-9612-409d-aed9-a193ed8381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28f0383-9612-409d-aed9-a193ed838116" xsi:nil="true"/>
    <lcf76f155ced4ddcb4097134ff3c332f xmlns="08b0ed0e-7015-44b4-848d-f7619b757f4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882464C-A9B2-4001-B789-927B6EECA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b0ed0e-7015-44b4-848d-f7619b757f48"/>
    <ds:schemaRef ds:uri="d28f0383-9612-409d-aed9-a193ed8381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6DF469-2EEE-4E06-BC81-B8104E1AD0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EF232D-C6B9-4A39-8B54-A40CEE778F53}">
  <ds:schemaRefs>
    <ds:schemaRef ds:uri="http://schemas.microsoft.com/office/2006/metadata/properties"/>
    <ds:schemaRef ds:uri="http://schemas.microsoft.com/office/infopath/2007/PartnerControls"/>
    <ds:schemaRef ds:uri="d28f0383-9612-409d-aed9-a193ed838116"/>
    <ds:schemaRef ds:uri="08b0ed0e-7015-44b4-848d-f7619b757f4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Thiago Henrique Nogueira</dc:creator>
  <dc:description/>
  <dc:language>pt-BR</dc:language>
  <cp:lastModifiedBy/>
  <dcterms:modified xsi:type="dcterms:W3CDTF">2023-10-03T15:11:58Z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0x0101005345AA6AD6F7D64DACBD3DFDE3B26119</vt:lpwstr>
  </property>
  <property fmtid="{D5CDD505-2E9C-101B-9397-08002B2CF9AE}" pid="3" name="MediaServiceImageTags">
    <vt:lpwstr/>
  </property>
</Properties>
</file>