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9.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_rels/sheet11.xml.rels" ContentType="application/vnd.openxmlformats-package.relationships+xml"/>
  <Override PartName="/xl/worksheets/_rels/sheet3.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2.xml.rels" ContentType="application/vnd.openxmlformats-package.relationships+xml"/>
  <Override PartName="/xl/worksheets/_rels/sheet13.xml.rels" ContentType="application/vnd.openxmlformats-package.relationships+xml"/>
  <Override PartName="/xl/worksheets/_rels/sheet14.xml.rels" ContentType="application/vnd.openxmlformats-package.relationships+xml"/>
  <Override PartName="/xl/worksheets/_rels/sheet15.xml.rels" ContentType="application/vnd.openxmlformats-package.relationships+xml"/>
  <Override PartName="/xl/worksheets/_rels/sheet16.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media/image145.png" ContentType="image/png"/>
  <Override PartName="/xl/media/image152.jpeg" ContentType="image/jpeg"/>
  <Override PartName="/xl/media/image146.png" ContentType="image/png"/>
  <Override PartName="/xl/media/image149.jpeg" ContentType="image/jpeg"/>
  <Override PartName="/xl/media/image147.png" ContentType="image/png"/>
  <Override PartName="/xl/media/image153.jpeg" ContentType="image/jpeg"/>
  <Override PartName="/xl/media/image148.jpeg" ContentType="image/jpeg"/>
  <Override PartName="/xl/media/image150.jpeg" ContentType="image/jpeg"/>
  <Override PartName="/xl/media/image151.jpeg" ContentType="image/jpeg"/>
  <Override PartName="/xl/media/image154.jpeg" ContentType="image/jpeg"/>
  <Override PartName="/xl/media/image175.png" ContentType="image/png"/>
  <Override PartName="/xl/media/image155.jpeg" ContentType="image/jpeg"/>
  <Override PartName="/xl/media/image185.png" ContentType="image/png"/>
  <Override PartName="/xl/media/image156.jpeg" ContentType="image/jpeg"/>
  <Override PartName="/xl/media/image157.jpeg" ContentType="image/jpeg"/>
  <Override PartName="/xl/media/image158.jpeg" ContentType="image/jpeg"/>
  <Override PartName="/xl/media/image159.jpeg" ContentType="image/jpeg"/>
  <Override PartName="/xl/media/image180.png" ContentType="image/png"/>
  <Override PartName="/xl/media/image160.jpeg" ContentType="image/jpeg"/>
  <Override PartName="/xl/media/image161.jpeg" ContentType="image/jpeg"/>
  <Override PartName="/xl/media/image162.jpeg" ContentType="image/jpeg"/>
  <Override PartName="/xl/media/image163.jpeg" ContentType="image/jpeg"/>
  <Override PartName="/xl/media/image164.jpeg" ContentType="image/jpeg"/>
  <Override PartName="/xl/media/image165.jpeg" ContentType="image/jpeg"/>
  <Override PartName="/xl/media/image173.png" ContentType="image/png"/>
  <Override PartName="/xl/media/image166.jpeg" ContentType="image/jpeg"/>
  <Override PartName="/xl/media/image183.png" ContentType="image/png"/>
  <Override PartName="/xl/media/image167.jpeg" ContentType="image/jpeg"/>
  <Override PartName="/xl/media/image168.jpeg" ContentType="image/jpeg"/>
  <Override PartName="/xl/media/image169.jpeg" ContentType="image/jpeg"/>
  <Override PartName="/xl/media/image170.jpeg" ContentType="image/jpeg"/>
  <Override PartName="/xl/media/image189.gif" ContentType="image/gif"/>
  <Override PartName="/xl/media/image171.jpeg" ContentType="image/jpeg"/>
  <Override PartName="/xl/media/image172.png" ContentType="image/png"/>
  <Override PartName="/xl/media/image174.png" ContentType="image/png"/>
  <Override PartName="/xl/media/image176.png" ContentType="image/png"/>
  <Override PartName="/xl/media/image177.png" ContentType="image/png"/>
  <Override PartName="/xl/media/image181.png" ContentType="image/png"/>
  <Override PartName="/xl/media/image178.jpeg" ContentType="image/jpeg"/>
  <Override PartName="/xl/media/image179.jpeg" ContentType="image/jpeg"/>
  <Override PartName="/xl/media/image182.png" ContentType="image/png"/>
  <Override PartName="/xl/media/image184.png" ContentType="image/png"/>
  <Override PartName="/xl/media/image186.png" ContentType="image/png"/>
  <Override PartName="/xl/media/image187.png" ContentType="image/png"/>
  <Override PartName="/xl/media/image190.gif" ContentType="image/gif"/>
  <Override PartName="/xl/media/image188.jpeg" ContentType="image/jpeg"/>
  <Override PartName="/xl/media/image191.jpeg" ContentType="image/jpeg"/>
  <Override PartName="/xl/media/image192.jpeg" ContentType="image/jpeg"/>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_rels/drawing1.xml.rels" ContentType="application/vnd.openxmlformats-package.relationships+xml"/>
  <Override PartName="/xl/drawings/_rels/drawing2.xml.rels" ContentType="application/vnd.openxmlformats-package.relationships+xml"/>
  <Override PartName="/xl/drawings/_rels/drawing3.xml.rels" ContentType="application/vnd.openxmlformats-package.relationships+xml"/>
  <Override PartName="/xl/drawings/_rels/drawing4.xml.rels" ContentType="application/vnd.openxmlformats-package.relationships+xml"/>
  <Override PartName="/xl/drawings/_rels/drawing5.xml.rels" ContentType="application/vnd.openxmlformats-package.relationships+xml"/>
  <Override PartName="/xl/drawings/_rels/drawing6.xml.rels" ContentType="application/vnd.openxmlformats-package.relationships+xml"/>
  <Override PartName="/xl/drawings/_rels/drawing7.xml.rels" ContentType="application/vnd.openxmlformats-package.relationships+xml"/>
  <Override PartName="/xl/drawings/_rels/drawing8.xml.rels" ContentType="application/vnd.openxmlformats-package.relationships+xml"/>
  <Override PartName="/xl/drawings/drawing7.xml" ContentType="application/vnd.openxmlformats-officedocument.drawing+xml"/>
  <Override PartName="/xl/drawings/drawing8.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Things to know" sheetId="1" state="visible" r:id="rId2"/>
    <sheet name="Garden beds" sheetId="2" state="visible" r:id="rId3"/>
    <sheet name="Fruit Trees" sheetId="3" state="visible" r:id="rId4"/>
    <sheet name="Mangos" sheetId="4" state="visible" r:id="rId5"/>
    <sheet name="Tropicals" sheetId="5" state="visible" r:id="rId6"/>
    <sheet name="Flowers" sheetId="6" state="visible" r:id="rId7"/>
    <sheet name="Roses" sheetId="7" state="visible" r:id="rId8"/>
    <sheet name="Seeds" sheetId="8" state="visible" r:id="rId9"/>
    <sheet name="Iris" sheetId="9" state="visible" r:id="rId10"/>
    <sheet name="House Plants" sheetId="10" state="visible" r:id="rId11"/>
    <sheet name="Wish list" sheetId="11" state="visible" r:id="rId12"/>
    <sheet name="Wishlist" sheetId="12" state="visible" r:id="rId13"/>
    <sheet name="Budget" sheetId="13" state="visible" r:id="rId14"/>
    <sheet name="Fertilizer" sheetId="14" state="visible" r:id="rId15"/>
    <sheet name="Scions" sheetId="15" state="visible" r:id="rId16"/>
    <sheet name="Sheet1" sheetId="16" state="visible" r:id="rId17"/>
    <sheet name="Moon" sheetId="17" state="visible" r:id="rId18"/>
  </sheets>
  <definedNames>
    <definedName function="false" hidden="false" localSheetId="6" name="_xlnm.Print_Area" vbProcedure="false">Roses!$A$1:$F$28</definedName>
    <definedName function="false" hidden="false" localSheetId="6" name="_xlnm.Print_Area" vbProcedure="false">Roses!$A$1:$F$28</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<sst xmlns="http://schemas.openxmlformats.org/spreadsheetml/2006/main" count="3525" uniqueCount="1735">
  <si>
    <t xml:space="preserve">2978 Melia azedarach - Chinaberry tree</t>
  </si>
  <si>
    <t xml:space="preserve">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</si>
  <si>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 xml:space="preserve">http://getchill.net/</t>
  </si>
  <si>
    <t xml:space="preserve">Lamplight Village, Austin, TX (KTXAUSTI176)</t>
  </si>
  <si>
    <t xml:space="preserve">Pot sizes</t>
  </si>
  <si>
    <t xml:space="preserve">My yard</t>
  </si>
  <si>
    <t xml:space="preserve">RootMaker</t>
  </si>
  <si>
    <t xml:space="preserve">Green'n'Growing</t>
  </si>
  <si>
    <t xml:space="preserve">Smart Pot</t>
  </si>
  <si>
    <t xml:space="preserve">Paint bucket</t>
  </si>
  <si>
    <t xml:space="preserve">Chill hours are the number of hours below 45 degrees between October and February.</t>
  </si>
  <si>
    <t xml:space="preserve">RotMaker Express 18, Injection-molded</t>
  </si>
  <si>
    <t xml:space="preserve">3.125" X 3.125" X 4"</t>
  </si>
  <si>
    <t xml:space="preserve">The term refers to the hours in the winter when the temperatures are below 45 but above 32 degrees.</t>
  </si>
  <si>
    <t xml:space="preserve">1g</t>
  </si>
  <si>
    <t xml:space="preserve">7x7</t>
  </si>
  <si>
    <t xml:space="preserve">6.5" Tall x 8" Diameter</t>
  </si>
  <si>
    <t xml:space="preserve">?x?  $0.52</t>
  </si>
  <si>
    <t xml:space="preserve"> 7" base x 6" height (5pk, 5g, $3.15each, $15.75)</t>
  </si>
  <si>
    <t xml:space="preserve">2g</t>
  </si>
  <si>
    <t xml:space="preserve">?x?</t>
  </si>
  <si>
    <t xml:space="preserve">8.5" Tall x 10" Diameter</t>
  </si>
  <si>
    <t xml:space="preserve">?x?  $0.62</t>
  </si>
  <si>
    <t xml:space="preserve">8" base x 7" height (5pk, 5g, $3.95each, $19.75)</t>
  </si>
  <si>
    <t xml:space="preserve">9 1/2 tall x 9 1/4 wide</t>
  </si>
  <si>
    <t xml:space="preserve">Smart pot 3 gallon for 10</t>
  </si>
  <si>
    <t xml:space="preserve">rootmake 3 gallon for 10</t>
  </si>
  <si>
    <t xml:space="preserve">The Austin area averages about 700 chill hours a winter, but this can be extremely variable.</t>
  </si>
  <si>
    <t xml:space="preserve">3g</t>
  </si>
  <si>
    <t xml:space="preserve">Squat 10" tall x 10" diameter $6 or $4.50 in patio</t>
  </si>
  <si>
    <t xml:space="preserve">?x?  $0.92</t>
  </si>
  <si>
    <t xml:space="preserve">10" base x 7.5" height (5pk, 5g, $5.55each, $27.75)</t>
  </si>
  <si>
    <t xml:space="preserve">3.5 gallon: 11 3/4"wx10 3-4" tall</t>
  </si>
  <si>
    <t xml:space="preserve">On average central Texas sees between 650 and 850 chilling hours per winter.</t>
  </si>
  <si>
    <t xml:space="preserve">5g</t>
  </si>
  <si>
    <r>
      <rPr>
        <b val="true"/>
        <sz val="10"/>
        <color rgb="FF000000"/>
        <rFont val="Trebuchet MS"/>
        <family val="2"/>
        <charset val="1"/>
      </rPr>
      <t xml:space="preserve">Squat 11" tall, 12" diameter</t>
    </r>
    <r>
      <rPr>
        <sz val="10"/>
        <color rgb="FF000000"/>
        <rFont val="Trebuchet MS"/>
        <family val="2"/>
        <charset val="1"/>
      </rPr>
      <t xml:space="preserve">; 15lx10w</t>
    </r>
  </si>
  <si>
    <t xml:space="preserve">?x?  $1.42</t>
  </si>
  <si>
    <t xml:space="preserve">12" base x 9.5" height (5pk, 5g, $8.55each, $42.75)</t>
  </si>
  <si>
    <t xml:space="preserve">7g</t>
  </si>
  <si>
    <t xml:space="preserve">11 1/2lx14w</t>
  </si>
  <si>
    <t xml:space="preserve">Squat 11" tall x14" diameter; 15" tall x 12" diameter</t>
  </si>
  <si>
    <t xml:space="preserve">12lx16w  $3.92</t>
  </si>
  <si>
    <t xml:space="preserve">14" base x 9.5" height (5pk, 5g, $9.15each, $45.75)</t>
  </si>
  <si>
    <t xml:space="preserve">10g</t>
  </si>
  <si>
    <r>
      <rPr>
        <sz val="10"/>
        <color rgb="FF000000"/>
        <rFont val="Trebuchet MS"/>
        <family val="2"/>
        <charset val="1"/>
      </rPr>
      <t xml:space="preserve">Squat 11" tall x 16.5" diameter; </t>
    </r>
    <r>
      <rPr>
        <b val="true"/>
        <sz val="10"/>
        <color rgb="FF000000"/>
        <rFont val="Trebuchet MS"/>
        <family val="2"/>
        <charset val="1"/>
      </rPr>
      <t xml:space="preserve">15" tall x 14" diameter</t>
    </r>
  </si>
  <si>
    <t xml:space="preserve">12lx18 1/2w  $4.92</t>
  </si>
  <si>
    <t xml:space="preserve">16" base x 11.5" height (5pk, 5g, $10.55each, $52.75)</t>
  </si>
  <si>
    <t xml:space="preserve">15g</t>
  </si>
  <si>
    <t xml:space="preserve">15lx20w</t>
  </si>
  <si>
    <t xml:space="preserve">15" tall, 18" diameter  $13.25</t>
  </si>
  <si>
    <t xml:space="preserve">16lx18 1/2w  $5.92</t>
  </si>
  <si>
    <t xml:space="preserve">18" base x 13.5" height  (No 5pk, 15g, $15.36each)</t>
  </si>
  <si>
    <t xml:space="preserve">20g</t>
  </si>
  <si>
    <t xml:space="preserve">15" tall x 20" diameter</t>
  </si>
  <si>
    <t xml:space="preserve">?x?  $7.42</t>
  </si>
  <si>
    <t xml:space="preserve">20" base x 15.5" height  (5pk, 5g, $19.46each, $xxxx)</t>
  </si>
  <si>
    <t xml:space="preserve">25g</t>
  </si>
  <si>
    <t xml:space="preserve">?x?  $8.92</t>
  </si>
  <si>
    <t xml:space="preserve">21" base x 15.5" height  (5pk, 5g, $xxxeach, $xxxx)</t>
  </si>
  <si>
    <t xml:space="preserve">http://smartpots.publishpath.com/tan-smart-pots</t>
  </si>
  <si>
    <t xml:space="preserve">(base x height) </t>
  </si>
  <si>
    <t xml:space="preserve">#1 - 7" x 6" </t>
  </si>
  <si>
    <t xml:space="preserve">#2 - 8" x 7" </t>
  </si>
  <si>
    <t xml:space="preserve">#3 - 10" x 7.5" </t>
  </si>
  <si>
    <t xml:space="preserve">#5 - 12" x 9.5" </t>
  </si>
  <si>
    <t xml:space="preserve">#7 - 14" x 9.5" </t>
  </si>
  <si>
    <t xml:space="preserve">#10 - 16" x 11.5" </t>
  </si>
  <si>
    <t xml:space="preserve">#15 - 18" x 13.5" </t>
  </si>
  <si>
    <t xml:space="preserve">#20 - 20" x 15.5 </t>
  </si>
  <si>
    <t xml:space="preserve">#25 - 21" x 15.5" </t>
  </si>
  <si>
    <t xml:space="preserve">#30 - 24" x 15.5" </t>
  </si>
  <si>
    <t xml:space="preserve">#45 - 27" x 18" </t>
  </si>
  <si>
    <t xml:space="preserve">#65 - 32" x 18" </t>
  </si>
  <si>
    <t xml:space="preserve">#100 - 38" x 20" </t>
  </si>
  <si>
    <t xml:space="preserve">#200 - 50" x 24"</t>
  </si>
  <si>
    <t xml:space="preserve">A soil with a pH number below 7 is acid, while one with a pH above 7 is alkaline. Garden plants typically grow best in neutral or slightly acid soil (pH 7 or slightly below; see illustration at left).
Lime, available in either ground or powdered form, is often suggested to raise pH. Ground limestone is the slightly less potent of the two and raises pH more slowly. The amount needed depends on the soil texture (more is needed for clay than for sandy soil, for example) and other factors. Wood ashes and oyster shell also make acid soil more neutral.
To lower pH, common sulfur is the least expensive choice, though ferrous sulfate and aluminum sulfate are sometimes recommended instead. Ferrous sulfate, which also adds iron to the soil, is of the most help to plants that show yellow leaves as well as overall poor health. You'll also lower the pH of alkaline soil over time by regularly applying organic amendments such as compost and manure.</t>
  </si>
  <si>
    <t xml:space="preserve">Cubic feet</t>
  </si>
  <si>
    <t xml:space="preserve">Cubic Yards</t>
  </si>
  <si>
    <t xml:space="preserve">https://www.landscapecalculator.com/calculators/mulch</t>
  </si>
  <si>
    <t xml:space="preserve">Garden area</t>
  </si>
  <si>
    <t xml:space="preserve">Length</t>
  </si>
  <si>
    <t xml:space="preserve">Width</t>
  </si>
  <si>
    <t xml:space="preserve">Square feet</t>
  </si>
  <si>
    <t xml:space="preserve">Compost</t>
  </si>
  <si>
    <t xml:space="preserve">Mulch inch</t>
  </si>
  <si>
    <t xml:space="preserve">Mulch</t>
  </si>
  <si>
    <t xml:space="preserve">By the living room window:  </t>
  </si>
  <si>
    <t xml:space="preserve">By the kitchen window:  </t>
  </si>
  <si>
    <t xml:space="preserve">White climbing rose</t>
  </si>
  <si>
    <t xml:space="preserve">Natural gardener</t>
  </si>
  <si>
    <t xml:space="preserve">price each</t>
  </si>
  <si>
    <t xml:space="preserve">price each with tax</t>
  </si>
  <si>
    <t xml:space="preserve">total for amount of bale -&gt;</t>
  </si>
  <si>
    <t xml:space="preserve">number of bales</t>
  </si>
  <si>
    <t xml:space="preserve">sf coverage</t>
  </si>
  <si>
    <t xml:space="preserve">Roses: </t>
  </si>
  <si>
    <t xml:space="preserve">http://pinestraw.com/</t>
  </si>
  <si>
    <t xml:space="preserve">Back fence part 1:</t>
  </si>
  <si>
    <t xml:space="preserve">$475 for 1000sf</t>
  </si>
  <si>
    <t xml:space="preserve">Back fence part 2:</t>
  </si>
  <si>
    <t xml:space="preserve">http://www.auctioninc.com/</t>
  </si>
  <si>
    <t xml:space="preserve">Raised veggie bed:</t>
  </si>
  <si>
    <t xml:space="preserve">$581.58 for 1200sf</t>
  </si>
  <si>
    <t xml:space="preserve">Short veggie bed 1</t>
  </si>
  <si>
    <t xml:space="preserve">Short veggie bed 2</t>
  </si>
  <si>
    <t xml:space="preserve">By the bedroom window 1:</t>
  </si>
  <si>
    <t xml:space="preserve">By the bedroom window 2:</t>
  </si>
  <si>
    <t xml:space="preserve">Bamboo area:</t>
  </si>
  <si>
    <t xml:space="preserve">For 1000sf at 3" mulch I would need:</t>
  </si>
  <si>
    <t xml:space="preserve">Fig by blackberry</t>
  </si>
  <si>
    <t xml:space="preserve">Cubic Yards of Mulch: 9.26</t>
  </si>
  <si>
    <t xml:space="preserve">black berry by fig</t>
  </si>
  <si>
    <t xml:space="preserve">Number of 2 Cubic Foot Bags: 125.00</t>
  </si>
  <si>
    <t xml:space="preserve">small fig</t>
  </si>
  <si>
    <t xml:space="preserve">Number of 3 Cubic Foot Bags: 83.33</t>
  </si>
  <si>
    <t xml:space="preserve">fruit cocktail tree</t>
  </si>
  <si>
    <t xml:space="preserve">loquat</t>
  </si>
  <si>
    <t xml:space="preserve">Whittlesey is $38 per cubic yard</t>
  </si>
  <si>
    <t xml:space="preserve">Their cheapest one is $18.75 yard</t>
  </si>
  <si>
    <t xml:space="preserve">http://www.989rock.com/public/downloads/Whittlesey-2016-Price-List.pdf</t>
  </si>
  <si>
    <t xml:space="preserve">bed around electric box (two sides together)</t>
  </si>
  <si>
    <t xml:space="preserve">Lowe's pine bark, 2cf at $2.41 each, 125 bags would be $296.43 without tax, $320.89 with tax</t>
  </si>
  <si>
    <t xml:space="preserve">larger crape myrtle</t>
  </si>
  <si>
    <t xml:space="preserve">smaller  crape myrtle</t>
  </si>
  <si>
    <t xml:space="preserve">mailbox lantana</t>
  </si>
  <si>
    <t xml:space="preserve">yukka</t>
  </si>
  <si>
    <t xml:space="preserve">tree by mail box</t>
  </si>
  <si>
    <t xml:space="preserve">Totals</t>
  </si>
  <si>
    <t xml:space="preserve">To calculate the volume of a given item or space in cubic feet, measure the length, width and height in feet and multiply the results together.</t>
  </si>
  <si>
    <t xml:space="preserve">Convert the dimension in inches to feet (6” ÷ 12” = 0.5') Multiply the three dimensions together to find the number of cubic feet (0.5' x 12' x 12 = 72 cubic feet) Divide the cubic feet by the number of cubic feet in a cubic yard (27) to find the number of cubic yards (72 ÷ 27 = 2.67 cu. yd.).</t>
  </si>
  <si>
    <t xml:space="preserve">1 cubic yard of 3" Depth covers 108 sf</t>
  </si>
  <si>
    <t xml:space="preserve">1 cubic yard of 2" Depth covers 162 sf</t>
  </si>
  <si>
    <t xml:space="preserve">At Natural Gardener one bail of pine needles is $7.95</t>
  </si>
  <si>
    <t xml:space="preserve">They are 2cf, and appx 32sf</t>
  </si>
  <si>
    <t xml:space="preserve">I would need 27 bales for bed alone</t>
  </si>
  <si>
    <t xml:space="preserve">for delivery</t>
  </si>
  <si>
    <t xml:space="preserve">512-288-6113</t>
  </si>
  <si>
    <t xml:space="preserve">2015 supplies list</t>
  </si>
  <si>
    <t xml:space="preserve">1 bag from February</t>
  </si>
  <si>
    <t xml:space="preserve">used 2 pine bark mulch fromlast year</t>
  </si>
  <si>
    <t xml:space="preserve">6 bags of 3cf large pine bark ($3.77 each)</t>
  </si>
  <si>
    <t xml:space="preserve">3 pre-bagged revitalizer compost</t>
  </si>
  <si>
    <t xml:space="preserve">3 pre-bagged turkey compost</t>
  </si>
  <si>
    <t xml:space="preserve">2 bag you own revitalizer compost</t>
  </si>
  <si>
    <t xml:space="preserve">2 bag you own turkey compost</t>
  </si>
  <si>
    <t xml:space="preserve">paid .75c for each bag</t>
  </si>
  <si>
    <t xml:space="preserve">3 bag you own revitalizer compost</t>
  </si>
  <si>
    <t xml:space="preserve">3 bag you own turkey compost</t>
  </si>
  <si>
    <t xml:space="preserve">paid .75c for each bag, bought total of 6 bags</t>
  </si>
  <si>
    <t xml:space="preserve">15205S</t>
  </si>
  <si>
    <t xml:space="preserve">RT5S, 5-Gallon Squat 11" tall, 12" diameter</t>
  </si>
  <si>
    <t xml:space="preserve">RTII2, 2-Gallon 8.5" tall, 9" diameter</t>
  </si>
  <si>
    <t xml:space="preserve">15210S</t>
  </si>
  <si>
    <t xml:space="preserve">RT10S, 10-Gallon Squat 11" tall, 16.5" diameter</t>
  </si>
  <si>
    <t xml:space="preserve">RT15, 15-Gallon 15" tall, 18" diameter</t>
  </si>
  <si>
    <t xml:space="preserve">RTII1, 1-Gallon 6.5" tall, 8" diameter</t>
  </si>
  <si>
    <t xml:space="preserve">common_name</t>
  </si>
  <si>
    <t xml:space="preserve">botanical_name</t>
  </si>
  <si>
    <t xml:space="preserve">ripening_season</t>
  </si>
  <si>
    <t xml:space="preserve">chill_min</t>
  </si>
  <si>
    <t xml:space="preserve">chill_max</t>
  </si>
  <si>
    <t xml:space="preserve">cold_hardiness</t>
  </si>
  <si>
    <t xml:space="preserve">fruit</t>
  </si>
  <si>
    <t xml:space="preserve">water_needs</t>
  </si>
  <si>
    <t xml:space="preserve">soil_type</t>
  </si>
  <si>
    <t xml:space="preserve">fertilizer</t>
  </si>
  <si>
    <t xml:space="preserve">Apple, Dorsett Golden</t>
  </si>
  <si>
    <t xml:space="preserve">Bloom: spring / Ripens: Mid-June to early July.</t>
  </si>
  <si>
    <t xml:space="preserve">-20 / 200-300</t>
  </si>
  <si>
    <t xml:space="preserve">Medium to larg.  Yellow skin with orange-red blush.  Firm, smooth, crisp flesh with sweet -tart flavour.</t>
  </si>
  <si>
    <t xml:space="preserve">Semi-Moist</t>
  </si>
  <si>
    <t xml:space="preserve">Apple, Ein Shemer</t>
  </si>
  <si>
    <t xml:space="preserve">Mid June to early July</t>
  </si>
  <si>
    <t xml:space="preserve">  self-pollinated; crisp, tart, good quality flesh.  Bears young and is very productive.</t>
  </si>
  <si>
    <t xml:space="preserve">Apple, Fuji</t>
  </si>
  <si>
    <t xml:space="preserve">Apple, Golden Delicious Semi-Dwarf</t>
  </si>
  <si>
    <t xml:space="preserve">Bloom: spring / Ripens: September to October</t>
  </si>
  <si>
    <t xml:space="preserve">-20 / 600-700</t>
  </si>
  <si>
    <t xml:space="preserve">Firm, crisp, juicy flesh and mild sweet, distinctive fabour.</t>
  </si>
  <si>
    <t xml:space="preserve">Apricot, Golden Sweet</t>
  </si>
  <si>
    <t xml:space="preserve">Self-pollinating</t>
  </si>
  <si>
    <t xml:space="preserve">700-900</t>
  </si>
  <si>
    <t xml:space="preserve">died Spring 2016 from borers.</t>
  </si>
  <si>
    <t xml:space="preserve">Apricot, Moorpark</t>
  </si>
  <si>
    <t xml:space="preserve">July</t>
  </si>
  <si>
    <t xml:space="preserve">600 hours</t>
  </si>
  <si>
    <t xml:space="preserve">Longtime favorite apricot of connoisseurs for its exceptionally rich flavor and aroma. Reliable producer; large fruit ripens in July. Used fresh and for canning. 600 hours. Self-fruitful.</t>
  </si>
  <si>
    <t xml:space="preserve">Apricot, Perfection</t>
  </si>
  <si>
    <t xml:space="preserve">Bloom: spring  Pollenizer required.  Performs well where spring frost is a problem.</t>
  </si>
  <si>
    <t xml:space="preserve">700 hours / -20</t>
  </si>
  <si>
    <t xml:space="preserve">Fertilize: Spring</t>
  </si>
  <si>
    <t xml:space="preserve">Avocado, Fantastic</t>
  </si>
  <si>
    <t xml:space="preserve">Avocado, South Texas Austin meet July 15</t>
  </si>
  <si>
    <t xml:space="preserve">Black Sapote, seedling (Diospyros nigra)</t>
  </si>
  <si>
    <t xml:space="preserve">a species of persimmon. it thrives on moist sandy loam, on well-drained sand or oolitic limestone with very little top-soil in southern Florida. It is said to flourish on all the soils of Cuba.  The black sapote is usually grown from seeds, Most begin to bear in 5 to 6 years.</t>
  </si>
  <si>
    <t xml:space="preserve">Blackberry, Apache</t>
  </si>
  <si>
    <r>
      <rPr>
        <sz val="12"/>
        <color rgb="FF000000"/>
        <rFont val="Garamond"/>
        <family val="1"/>
        <charset val="1"/>
      </rPr>
      <t xml:space="preserve">Ripens: Mid-season, around June 20th in Arkensaw.  </t>
    </r>
    <r>
      <rPr>
        <b val="true"/>
        <sz val="12"/>
        <color rgb="FF000000"/>
        <rFont val="Garamond"/>
        <family val="1"/>
        <charset val="1"/>
      </rPr>
      <t xml:space="preserve">high sugar cultivar</t>
    </r>
    <r>
      <rPr>
        <sz val="12"/>
        <color rgb="FF000000"/>
        <rFont val="Garamond"/>
        <family val="1"/>
        <charset val="1"/>
      </rPr>
      <t xml:space="preserve">, 10.7 percent sugar</t>
    </r>
  </si>
  <si>
    <t xml:space="preserve">800</t>
  </si>
  <si>
    <r>
      <rPr>
        <b val="true"/>
        <sz val="12"/>
        <color rgb="FF000000"/>
        <rFont val="Garamond"/>
        <family val="1"/>
        <charset val="1"/>
      </rPr>
      <t xml:space="preserve">Pruning Erect Thornless Blackberries
</t>
    </r>
    <r>
      <rPr>
        <sz val="12"/>
        <color rgb="FF000000"/>
        <rFont val="Garamond"/>
        <family val="1"/>
        <charset val="1"/>
      </rPr>
      <t xml:space="preserve">Properly pruning erect thornless cultivars such as "Arapaho," "Apache" and "Navaho" encourages them to send out lateral branches. Trim each year's primocanes back to 3 1/2 feet in late summer or early fall. The cut canes become thicker as laterals emerge from their lower sections, so they support the developing crop without help. Cutting the laterals back to 1 foot in late winter or before they start flowering in early spring encourages larger blackberries.</t>
    </r>
  </si>
  <si>
    <t xml:space="preserve">8-2-4 cottonseed meal</t>
  </si>
  <si>
    <t xml:space="preserve">Blackberry, Arapaho</t>
  </si>
  <si>
    <r>
      <rPr>
        <b val="true"/>
        <sz val="12"/>
        <color rgb="FF000000"/>
        <rFont val="Garamond"/>
        <family val="1"/>
        <charset val="1"/>
      </rPr>
      <t xml:space="preserve">Medium-Sweet Cultivar</t>
    </r>
    <r>
      <rPr>
        <sz val="12"/>
        <color rgb="FF000000"/>
        <rFont val="Garamond"/>
        <family val="1"/>
        <charset val="1"/>
      </rPr>
      <t xml:space="preserve">, early to mid-June, berries average 9.6 percent sugar content</t>
    </r>
  </si>
  <si>
    <t xml:space="preserve">500</t>
  </si>
  <si>
    <t xml:space="preserve">Blackberry, Black Satin </t>
  </si>
  <si>
    <t xml:space="preserve">Ripens: July, Medium to large backberry.  Honey sweet flavour.</t>
  </si>
  <si>
    <t xml:space="preserve">600</t>
  </si>
  <si>
    <t xml:space="preserve">Blackberry, Natchez</t>
  </si>
  <si>
    <r>
      <rPr>
        <b val="true"/>
        <sz val="12"/>
        <color rgb="FF000000"/>
        <rFont val="Garamond"/>
        <family val="1"/>
        <charset val="1"/>
      </rPr>
      <t xml:space="preserve">Medium-Sweet Cultivar</t>
    </r>
    <r>
      <rPr>
        <sz val="12"/>
        <color rgb="FF000000"/>
        <rFont val="Garamond"/>
        <family val="1"/>
        <charset val="1"/>
      </rPr>
      <t xml:space="preserve">, 9.5-percent sugar content, does best in cool-summer climates in USDA zones 6 through 8. Large, high quality blackberry.</t>
    </r>
  </si>
  <si>
    <t xml:space="preserve">Blackberry, Navaho</t>
  </si>
  <si>
    <r>
      <rPr>
        <sz val="12"/>
        <color rgb="FF000000"/>
        <rFont val="Garamond"/>
        <family val="1"/>
        <charset val="1"/>
      </rPr>
      <t xml:space="preserve">spring, </t>
    </r>
    <r>
      <rPr>
        <b val="true"/>
        <sz val="12"/>
        <color rgb="FF000000"/>
        <rFont val="Garamond"/>
        <family val="1"/>
        <charset val="1"/>
      </rPr>
      <t xml:space="preserve">high sugar cultivar</t>
    </r>
    <r>
      <rPr>
        <sz val="12"/>
        <color rgb="FF000000"/>
        <rFont val="Garamond"/>
        <family val="1"/>
        <charset val="1"/>
      </rPr>
      <t xml:space="preserve">, 11.7 percent sugar content is the highest among all University of Arkansas blackberry cultivars</t>
    </r>
  </si>
  <si>
    <t xml:space="preserve">lots during growing season</t>
  </si>
  <si>
    <t xml:space="preserve">Blackberry, Ouachita</t>
  </si>
  <si>
    <t xml:space="preserve">300</t>
  </si>
  <si>
    <t xml:space="preserve">Blackberry, Triple Crown</t>
  </si>
  <si>
    <t xml:space="preserve">48059-PK-3</t>
  </si>
  <si>
    <t xml:space="preserve">Bluberry, Climax</t>
  </si>
  <si>
    <t xml:space="preserve">Late May–early June</t>
  </si>
  <si>
    <t xml:space="preserve">Concentrated ripening season; small–medium
fruit</t>
  </si>
  <si>
    <t xml:space="preserve">Pollenizers: Austin, Premier</t>
  </si>
  <si>
    <t xml:space="preserve">Bluberry, Powder Blue</t>
  </si>
  <si>
    <t xml:space="preserve">Late June– late July</t>
  </si>
  <si>
    <t xml:space="preserve">Medium-sized, light blue fruit; good production, sweet-tart flavor</t>
  </si>
  <si>
    <t xml:space="preserve">Pollenizers: Tifblue, Brightwell</t>
  </si>
  <si>
    <t xml:space="preserve">Bluberry, Tifblue</t>
  </si>
  <si>
    <t xml:space="preserve">Late June–July</t>
  </si>
  <si>
    <t xml:space="preserve">Small–medium berries are tart if not fully ripe; self-fertile, Many newer varieties have some Tifblue parentage, as it’s one of the most popular standards for breeders. The plants are tall, vigorous, and upright. Berry Plants are large, very firm, highly flavored, and hold well on the bush. Ripens late-June through July. 550-600 chill hours.</t>
  </si>
  <si>
    <t xml:space="preserve">Pollenizers: Brightwell, Brightblue</t>
  </si>
  <si>
    <t xml:space="preserve">Cherimoya, seedling</t>
  </si>
  <si>
    <t xml:space="preserve">Fig, Alma</t>
  </si>
  <si>
    <t xml:space="preserve"> 'Alma' is very frost
sensitive, especially as a young plant.</t>
  </si>
  <si>
    <t xml:space="preserve">Fig, Black Mission</t>
  </si>
  <si>
    <t xml:space="preserve">Fig, Brown Turkey</t>
  </si>
  <si>
    <t xml:space="preserve">Fig, Celeste  (aka ‘Celestial) </t>
  </si>
  <si>
    <t xml:space="preserve">Bloom: spring,  tightly closed eye, usually ripens in mid to late June, well before most other fig varieties in Texas.  Do not prune mature Celeste trees heavily because this can reduce the crop. Although relatively cold hardy, 'Celeste' usually does not produce abundant fruit in years where winter injury is sustained.</t>
  </si>
  <si>
    <t xml:space="preserve">Fertilize: spring and summer</t>
  </si>
  <si>
    <t xml:space="preserve">Fig, Celestial</t>
  </si>
  <si>
    <t xml:space="preserve"> tightly closed eye, Celeste is known by many other names such as
Celestial, Celeste Violette, Sugar, Small Brown, Malta and
Blue Celeste. </t>
  </si>
  <si>
    <t xml:space="preserve">Fig, Panache</t>
  </si>
  <si>
    <t xml:space="preserve">Rolling River Nursery</t>
  </si>
  <si>
    <t xml:space="preserve">Fig, Texas Everbearing</t>
  </si>
  <si>
    <t xml:space="preserve">Ginko Biloba</t>
  </si>
  <si>
    <t xml:space="preserve">Grape, Black Monukka Seedless</t>
  </si>
  <si>
    <t xml:space="preserve">mid-season</t>
  </si>
  <si>
    <t xml:space="preserve">Grape, Black Spanish, seedling</t>
  </si>
  <si>
    <t xml:space="preserve">Grape, Flame Red Seedless</t>
  </si>
  <si>
    <t xml:space="preserve">Grape, xxx</t>
  </si>
  <si>
    <t xml:space="preserve">Grapefruit, Rio Red</t>
  </si>
  <si>
    <t xml:space="preserve">Bloom: spring</t>
  </si>
  <si>
    <t xml:space="preserve">Fertilize: spring, summer, &amp; fall</t>
  </si>
  <si>
    <t xml:space="preserve">Grapefruit, Seedling</t>
  </si>
  <si>
    <t xml:space="preserve">Ian Sean McLendon The satsuma and mandarin will take temps in the 20s with no problems. The rest should be protected if it's going to be below freezing for more than a few hours at a time.</t>
  </si>
  <si>
    <t xml:space="preserve">Guava, Peaar seedling</t>
  </si>
  <si>
    <t xml:space="preserve">Inga ice-cream-bean</t>
  </si>
  <si>
    <t xml:space="preserve">fruits in 3 years, nitrogen fixer, Grow in full sun. Naturally occurs near river banks, so it enjoys year-round irrigation.  Native to riverbanks, swamps and lakes of the Brazilian Amazon</t>
  </si>
  <si>
    <t xml:space="preserve">Jaboticaba, Grimal</t>
  </si>
  <si>
    <t xml:space="preserve">Lemon, Eureka</t>
  </si>
  <si>
    <t xml:space="preserve">Lemon, Mayer Improved</t>
  </si>
  <si>
    <t xml:space="preserve">Loquat</t>
  </si>
  <si>
    <t xml:space="preserve">Loquat, seedlings from neighbourhood, 2015</t>
  </si>
  <si>
    <t xml:space="preserve">Lychee, seedling</t>
  </si>
  <si>
    <t xml:space="preserve">soil pH between 5.5 and 6.5</t>
  </si>
  <si>
    <t xml:space="preserve">Mandarin, Honey</t>
  </si>
  <si>
    <t xml:space="preserve">Mandarin, Owari Satsuma</t>
  </si>
  <si>
    <t xml:space="preserve">Mandarin, Paige</t>
  </si>
  <si>
    <t xml:space="preserve">Nectarine, Western Pride</t>
  </si>
  <si>
    <t xml:space="preserve">Olive, Arbequina</t>
  </si>
  <si>
    <t xml:space="preserve"> 25º F</t>
  </si>
  <si>
    <t xml:space="preserve">Under the proper conditions, at about five years of age, the olive will begin to bear the familiar olive fruit.</t>
  </si>
  <si>
    <t xml:space="preserve">Olive, Arbosana</t>
  </si>
  <si>
    <t xml:space="preserve">Olive, Manzanilla</t>
  </si>
  <si>
    <t xml:space="preserve">Orange, Red Navel</t>
  </si>
  <si>
    <t xml:space="preserve">Orange, Valencia</t>
  </si>
  <si>
    <t xml:space="preserve">Paw Paw, meeting 2015 July Austin meeting</t>
  </si>
  <si>
    <t xml:space="preserve">Paw Paw, Proilific seedling</t>
  </si>
  <si>
    <t xml:space="preserve">tastes like persimmon; July 2015 Houston meeting</t>
  </si>
  <si>
    <t xml:space="preserve">Peach, June Gold</t>
  </si>
  <si>
    <t xml:space="preserve">Peach, Loring</t>
  </si>
  <si>
    <t xml:space="preserve">Peach, Sam Houston</t>
  </si>
  <si>
    <t xml:space="preserve">Peach, White Princess</t>
  </si>
  <si>
    <t xml:space="preserve">Late season</t>
  </si>
  <si>
    <t xml:space="preserve">Pear, Comice</t>
  </si>
  <si>
    <t xml:space="preserve">Pear, Keiffer</t>
  </si>
  <si>
    <t xml:space="preserve">-20 | 200-300</t>
  </si>
  <si>
    <t xml:space="preserve">Pear, Orient - Semi-dwarf</t>
  </si>
  <si>
    <t xml:space="preserve">350 hours</t>
  </si>
  <si>
    <t xml:space="preserve">Pear, Southern King</t>
  </si>
  <si>
    <t xml:space="preserve">This bell shaped pear is not only beautiful; it’s also outstanding for fresh eating. Sweet, crisp and juicy! Southern King has smooth, green skin with a red blush over 50% of the fruit. It’s very productive, so be sure to thin the tree to get larger fruit. Southern King was developed by William D. “Bill” Adams, former Harris County Texas Ag. Agent as was the Tennousi, Southern King’s sister seedling. Ripens August to September. Self-fertile. 550-600 chill hours. Zone 8A-8B.</t>
  </si>
  <si>
    <t xml:space="preserve">Pear, Sugar</t>
  </si>
  <si>
    <t xml:space="preserve">200-300</t>
  </si>
  <si>
    <t xml:space="preserve">Pecan, Mohawk</t>
  </si>
  <si>
    <t xml:space="preserve">Pecan, Sumner</t>
  </si>
  <si>
    <t xml:space="preserve">Fertilize: annually</t>
  </si>
  <si>
    <t xml:space="preserve">Persimmon, Fuyu</t>
  </si>
  <si>
    <t xml:space="preserve">https://www.tsunagujapan.com/seven-things-about-persimmons-a-popular-autumn-fruit-in-japan/</t>
  </si>
  <si>
    <t xml:space="preserve">32/200</t>
  </si>
  <si>
    <t xml:space="preserve">Fertilize: Spring; 8-2-4</t>
  </si>
  <si>
    <t xml:space="preserve">Phalsa Grewia asiatica</t>
  </si>
  <si>
    <t xml:space="preserve">Seedlings produce the first crop of well evolved fruits 12 to 15 months from planting.</t>
  </si>
  <si>
    <t xml:space="preserve">Sapodilla, Makok</t>
  </si>
  <si>
    <t xml:space="preserve">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</si>
  <si>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 xml:space="preserve">Surinam Cherry, Black Eugenia uniflora seedling</t>
  </si>
  <si>
    <t xml:space="preserve">Passion vine, possum purple Passiflora edulis</t>
  </si>
  <si>
    <t xml:space="preserve">bought 2016 at Red Barn, grown by Gabriel Valley Farms</t>
  </si>
  <si>
    <t xml:space="preserve">Sapodilla, Alano seedling 2015</t>
  </si>
  <si>
    <t xml:space="preserve">Sapodilla, Alma seedling</t>
  </si>
  <si>
    <t xml:space="preserve">Sapodilla, mystery seedling</t>
  </si>
  <si>
    <t xml:space="preserve">The best seeds are large ones from large fruits. They germinate readily but growth is slow and the trees take 5 to 8 years to bear.  there is great variation in the form, quality and yield of fruits from seedling trees.</t>
  </si>
  <si>
    <t xml:space="preserve">Starfruit</t>
  </si>
  <si>
    <t xml:space="preserve">rich loam that is moderately acidic (pH 5.5-6.5)</t>
  </si>
  <si>
    <t xml:space="preserve">Sugar Apple, seedling</t>
  </si>
  <si>
    <t xml:space="preserve">Sugar apples are generally propagated by seed since there is little variability among seedlings.</t>
  </si>
  <si>
    <t xml:space="preserve">Tangerine, Changsha</t>
  </si>
  <si>
    <t xml:space="preserve">http://www.plantanswers.com/changsha.htm</t>
  </si>
  <si>
    <t xml:space="preserve">Trifoliate, seedling</t>
  </si>
  <si>
    <t xml:space="preserve">unknown, TRFG Austin Feb 2015 meeting</t>
  </si>
  <si>
    <t xml:space="preserve">wampee, seedling</t>
  </si>
  <si>
    <t xml:space="preserve">White Sapote - central market seedling</t>
  </si>
  <si>
    <t xml:space="preserve">White sapotes bear within 10 years from seed, or 2 - 8 years from graft.  well-drained soil with a pH between 5.5 and 7.5.  They will tolerate some salts, but gradually decline. White sapotes are often most productive following wet winters.  they bruise so easily and any bruised skin will blacken and the flesh beneath turns bitter.  Mature fruits should be clipped from the branches leaving a short piece of the stem attached. This stub will fall off when the fruits become eating-ripe.
Seedlings generally produce inferior fruit, but there is always a chance of producing a worthwhile new cultivar.</t>
  </si>
  <si>
    <t xml:space="preserve">White Sapote, Smathers</t>
  </si>
  <si>
    <t xml:space="preserve">They dont like wet feet.  Fruititng would take about 2 yrs from graft, and 5-7yr from seed...maybe sooner.  Smathers can be kept in a pot at less than 8ft tall for many years.
</t>
  </si>
  <si>
    <t xml:space="preserve">Rootstock nursery and info</t>
  </si>
  <si>
    <t xml:space="preserve">http://www.treco.nu/Rootstock.htm</t>
  </si>
  <si>
    <t xml:space="preserve">Wishlist</t>
  </si>
  <si>
    <t xml:space="preserve">Cultivar</t>
  </si>
  <si>
    <t xml:space="preserve">Veggies:</t>
  </si>
  <si>
    <t xml:space="preserve">Avocado</t>
  </si>
  <si>
    <t xml:space="preserve">Choquette, Nishikawa, Simmonds, Yamagata</t>
  </si>
  <si>
    <t xml:space="preserve">Russell, 'Oro Negro', 'Wilson'</t>
  </si>
  <si>
    <t xml:space="preserve">Banana</t>
  </si>
  <si>
    <t xml:space="preserve">Praying hands</t>
  </si>
  <si>
    <t xml:space="preserve">Blackberry</t>
  </si>
  <si>
    <t xml:space="preserve">Triple Crown 500-800 chill hours</t>
  </si>
  <si>
    <t xml:space="preserve">Cherry bush</t>
  </si>
  <si>
    <t xml:space="preserve">Black Surinam; Pitanga  (Eugenia uniflora) </t>
  </si>
  <si>
    <t xml:space="preserve">Cinnamon</t>
  </si>
  <si>
    <t xml:space="preserve">Date</t>
  </si>
  <si>
    <t xml:space="preserve">Feijoa (Guava)</t>
  </si>
  <si>
    <t xml:space="preserve">Grape</t>
  </si>
  <si>
    <t xml:space="preserve">Victoria Red</t>
  </si>
  <si>
    <t xml:space="preserve">Mango</t>
  </si>
  <si>
    <t xml:space="preserve">Excalibur (Mix of Dot and Carrie); Rapoza</t>
  </si>
  <si>
    <t xml:space="preserve">Golden Queen Mango</t>
  </si>
  <si>
    <t xml:space="preserve">Peanuts</t>
  </si>
  <si>
    <t xml:space="preserve">Pear</t>
  </si>
  <si>
    <r>
      <rPr>
        <b val="true"/>
        <sz val="12"/>
        <color rgb="FF000000"/>
        <rFont val="Garamond"/>
        <family val="1"/>
        <charset val="1"/>
      </rPr>
      <t xml:space="preserve">Seckel Pear</t>
    </r>
    <r>
      <rPr>
        <sz val="12"/>
        <color rgb="FF000000"/>
        <rFont val="Garamond"/>
        <family val="1"/>
        <charset val="1"/>
      </rPr>
      <t xml:space="preserve">: Connoisseurs' favorite. Sweet, flavorful, aromatic, spicy, perhaps the best dessert pear. Russeted brown skin. Resists fire blight. Does not cross-pollinate with Bartlett. 500 hours. Self-fruitful. 
</t>
    </r>
    <r>
      <rPr>
        <b val="true"/>
        <sz val="12"/>
        <color rgb="FF000000"/>
        <rFont val="Garamond"/>
        <family val="1"/>
        <charset val="1"/>
      </rPr>
      <t xml:space="preserve">Southern King Pear;</t>
    </r>
    <r>
      <rPr>
        <sz val="12"/>
        <color rgb="FF000000"/>
        <rFont val="Garamond"/>
        <family val="1"/>
        <charset val="1"/>
      </rPr>
      <t xml:space="preserve"> </t>
    </r>
    <r>
      <rPr>
        <b val="true"/>
        <sz val="12"/>
        <color rgb="FF000000"/>
        <rFont val="Garamond"/>
        <family val="1"/>
        <charset val="1"/>
      </rPr>
      <t xml:space="preserve">Warren Pear</t>
    </r>
    <r>
      <rPr>
        <sz val="12"/>
        <color rgb="FF000000"/>
        <rFont val="Garamond"/>
        <family val="1"/>
        <charset val="1"/>
      </rPr>
      <t xml:space="preserve">: Excellent quality dessert pear, tree is highly resistant to fire blight. Medium to large, long-necked fruit with pale green skin, sometimes blushed red. Smooth flesh (no grit cells) is juicy and buttery with superb flavor. Good keeper. Cold hardy to -20 deg F. From Mississippi. 600 hours. Self-fruitful</t>
    </r>
  </si>
  <si>
    <t xml:space="preserve">Persimmon</t>
  </si>
  <si>
    <t xml:space="preserve">Hachiya</t>
  </si>
  <si>
    <t xml:space="preserve">Pomegranate</t>
  </si>
  <si>
    <t xml:space="preserve">Sumbar, Spanish Sweet, Candahar</t>
  </si>
  <si>
    <t xml:space="preserve">Sesame</t>
  </si>
  <si>
    <t xml:space="preserve">Pineapple</t>
  </si>
  <si>
    <t xml:space="preserve">Among the better pineapples, however, are Natal Queen, weighing 2 to 3 pounds; Pernambuco (Eleuthera), weighing 2 to 4 pounds and Abakka, weighing 3 to 6 pounds. All three of these have spiny leaves. Having eaten all of these varieties at the peak of their maturity, the sweet, melting flesh of Pernambuco is a personal favorite. Sugarloaf is a name that is used for various varieties in Mexico.</t>
  </si>
  <si>
    <t xml:space="preserve">New for 2016: Candy Heart Pluerry</t>
  </si>
  <si>
    <t xml:space="preserve">http://www.davewilson.com/community-and-resources/blog/2015/05/new-2016-candy-heart-pluerry%E2%84%A2-plum-cherry</t>
  </si>
  <si>
    <t xml:space="preserve">Nectarine</t>
  </si>
  <si>
    <t xml:space="preserve">Sunripe' nectarine —high quality, but subject to dull red overcolor related to sugar speckles.</t>
  </si>
  <si>
    <t xml:space="preserve">Arctic Rose White Nectarine</t>
  </si>
  <si>
    <t xml:space="preserve">Peach</t>
  </si>
  <si>
    <t xml:space="preserve">Tropicsweet' peach—very sweet with sugar speckles on the fruit giving dull appearance; moderately susceptible to bacterial spot .</t>
  </si>
  <si>
    <t xml:space="preserve">Diamond River Longan</t>
  </si>
  <si>
    <t xml:space="preserve">fruit in how many years, in container, sweet?</t>
  </si>
  <si>
    <t xml:space="preserve">dot mango  $30</t>
  </si>
  <si>
    <t xml:space="preserve">Makok sapodilla  $35</t>
  </si>
  <si>
    <t xml:space="preserve">Where to grow sapodilla: The sapodilla plant grows well in a warm and sunny and preferably frost free location.  Sapodilla trees prefer well-drained, sandy soil with regular applications of water to young trees. Once established they are very drought- and salt- tolerant. Sapodilla trees are tolerant of windy conditions and young trees generally do not have a problem with establishment on windy sites if they are pruned properly.
Addition of plant mulch to the soil surface will improve water-holding capacity, nutrient retention and availability and soil structure. Fertilization is best done with three applications per year (March, July and September) of an 8-3-9 or other fruit tree formulation.  Most mature sapodilla trees receive no watering, but irrigation in dry season may increase productivity.
Young sapodilla trees may be severely damaged or killed at 30 to 32°F (-1 to 0°C) or below but mature trees may withstand down to about 26°F (-3°C) for a few hours without major damage. 
Ripening Season for Makok: May-Nov. 
</t>
  </si>
  <si>
    <t xml:space="preserve">'Wilson' scion x2 $6</t>
  </si>
  <si>
    <t xml:space="preserve">Syzygium aqueum rose apple</t>
  </si>
  <si>
    <t xml:space="preserve"> </t>
  </si>
  <si>
    <t xml:space="preserve">Plants that didn't make it</t>
  </si>
  <si>
    <t xml:space="preserve">Why</t>
  </si>
  <si>
    <t xml:space="preserve">Almond, Garden Prince</t>
  </si>
  <si>
    <t xml:space="preserve">Almond, Ne Plus</t>
  </si>
  <si>
    <t xml:space="preserve">Avocado, Joey - died spring 2014</t>
  </si>
  <si>
    <t xml:space="preserve">too cold weather, too much winter watering suspected root rot</t>
  </si>
  <si>
    <t xml:space="preserve">Cherry, Minnie Royal Miniature</t>
  </si>
  <si>
    <t xml:space="preserve">borer insect</t>
  </si>
  <si>
    <t xml:space="preserve">200 hours</t>
  </si>
  <si>
    <t xml:space="preserve">Cherry, Royal Lee Miniature</t>
  </si>
  <si>
    <t xml:space="preserve">Guava, Hong Kong</t>
  </si>
  <si>
    <t xml:space="preserve">Japanese Maple</t>
  </si>
  <si>
    <t xml:space="preserve">Kwanzan Flowering Cherry</t>
  </si>
  <si>
    <t xml:space="preserve">Mount Fuji Flowering Cherry</t>
  </si>
  <si>
    <t xml:space="preserve">Satsuma, Seto</t>
  </si>
  <si>
    <t xml:space="preserve">froze back in the winter then didn't come back.  Was in the ground.</t>
  </si>
  <si>
    <t xml:space="preserve">every other day</t>
  </si>
  <si>
    <t xml:space="preserve">Tayberry</t>
  </si>
  <si>
    <t xml:space="preserve">Nectarine, Arctic Fantasy</t>
  </si>
  <si>
    <t xml:space="preserve">Persimmon, Chocolate</t>
  </si>
  <si>
    <t xml:space="preserve">Raspberry, Cumberland Black</t>
  </si>
  <si>
    <t xml:space="preserve">Almond , Garden Prince</t>
  </si>
  <si>
    <t xml:space="preserve">Apricot, Garden Annie Dwarf- 2015</t>
  </si>
  <si>
    <t xml:space="preserve">300 chilling hours</t>
  </si>
  <si>
    <t xml:space="preserve">Chocolate persimmon- 2015</t>
  </si>
  <si>
    <t xml:space="preserve">Mom's loquat- 2015</t>
  </si>
  <si>
    <t xml:space="preserve">pecan- 2015</t>
  </si>
  <si>
    <t xml:space="preserve">Interesting apple info: </t>
  </si>
  <si>
    <t xml:space="preserve">http://en.wikipedia.org/wiki/Malus_sieversii</t>
  </si>
  <si>
    <t xml:space="preserve">Cultivar:</t>
  </si>
  <si>
    <t xml:space="preserve">Ripening Season:</t>
  </si>
  <si>
    <t xml:space="preserve">Fruit Shape / Size:  16oz = 1lb</t>
  </si>
  <si>
    <t xml:space="preserve">Originating region:</t>
  </si>
  <si>
    <t xml:space="preserve">Ordered:</t>
  </si>
  <si>
    <t xml:space="preserve">Price:</t>
  </si>
  <si>
    <t xml:space="preserve">Arrived:</t>
  </si>
  <si>
    <t xml:space="preserve">Descroption:</t>
  </si>
  <si>
    <t xml:space="preserve">Light</t>
  </si>
  <si>
    <t xml:space="preserve">water</t>
  </si>
  <si>
    <t xml:space="preserve">Cogshall</t>
  </si>
  <si>
    <t xml:space="preserve">June-July</t>
  </si>
  <si>
    <t xml:space="preserve">10-16 oz, sweet, aromatic, with a rich, spicy flavor</t>
  </si>
  <si>
    <t xml:space="preserve">Florida</t>
  </si>
  <si>
    <t xml:space="preserve">Friday April 5, 2013</t>
  </si>
  <si>
    <t xml:space="preserve">Fairchild</t>
  </si>
  <si>
    <t xml:space="preserve">10 oz; firm, juicy, spicy flavor</t>
  </si>
  <si>
    <t xml:space="preserve">Panama</t>
  </si>
  <si>
    <t xml:space="preserve">‘Fairchild’ was selected by Dr. David Fairchild and his family in the early 1900s, in the Panama Canal Zone. The small, oblong fruit average 10 oz. and have lemon yellow skin at maturity in June and July. The juicy, fiber free flesh is deep orange and aromatic, with a rich, spicy flavor. ‘Fairchild’ always ranks among the top cultivars in public evaluations at Fairchild’s annual International Mango Festival. The tree and fruit are highly tolerant of disease and fruit well under humid conditions, making it a natural for South Florida. The tree is among the most ornamental of mangos, with its compact shape and deep green color. It can be maintained at a height and spread of 8 ft. or less, perfect for those with a modest-sized home garden.</t>
  </si>
  <si>
    <t xml:space="preserve">Ice Cream</t>
  </si>
  <si>
    <t xml:space="preserve">June - July</t>
  </si>
  <si>
    <t xml:space="preserve">small, 8 oz</t>
  </si>
  <si>
    <t xml:space="preserve">First one: ordered Sun 2/13/2011, paid $50, shipped Shipped Feb 22, 2011</t>
  </si>
  <si>
    <t xml:space="preserve">Julie</t>
  </si>
  <si>
    <t xml:space="preserve">June-July-August</t>
  </si>
  <si>
    <t xml:space="preserve">small 6-10 oz.</t>
  </si>
  <si>
    <t xml:space="preserve">Jamaica</t>
  </si>
  <si>
    <t xml:space="preserve">Sat 4/6/2013</t>
  </si>
  <si>
    <t xml:space="preserve">‘Julie’ is synonymous with the Caribbean. Selected in Jamaica, the fruit have a flattened oval shape and are small, generally weighing from 6 to 10 oz. The fruit are greenish to mustard yellow, with a pink blush when exposed to the sun. The deep orange, fiber-free flesh is soft and extremely juicy, with a rich and spicy flavor. The fruit are not stunning specimens, but they certainly have an extraordinary flavor. The fruiting season is from May to July, but unpredictable, with multiple crops throughout the summer. The tree is dwarf and should be grown in combination with other varieties to assure production.</t>
  </si>
  <si>
    <t xml:space="preserve">Keitt</t>
  </si>
  <si>
    <t xml:space="preserve">late ripens August to October</t>
  </si>
  <si>
    <t xml:space="preserve">four to five pound fruit</t>
  </si>
  <si>
    <t xml:space="preserve">‘Keitt’ are oval and quite large, weighing from 24 to 40 oz. Classified as a “green” for the commercial trade, it nonetheless can be a light yellow with a pink to rouge red blush on the sun-exposed shoulder of the fruit. The flesh is fiberless and is tangerine yellow, firm and quite juicy. The flavor is mild and sweet flavor with pleasant aromatic overtones. It is among the latest season mango and is highly tolerant of most diseases. The tree is easily manipulated by management and pruning and its size is influenced greatly by environment. ‘Keitt’ is a perfect choice for the late season in the home garden. In the moist, hot tropics it grows to a medium or large tree, whereas in many desert climates it is a sprawling tree or near shrub that may be grown on trellis wires. The fruit are commercially sold as mature-green fruit for Asian and Latin markets and there is an increase in the use of ‘Keitt’ for fresh cut due to the ability to cut with a bare minimum of maturity and maintain the “mango” flavor.</t>
  </si>
  <si>
    <t xml:space="preserve">Lancetilla</t>
  </si>
  <si>
    <t xml:space="preserve">August-September</t>
  </si>
  <si>
    <t xml:space="preserve">large,up to five pound</t>
  </si>
  <si>
    <t xml:space="preserve">north coast of Honduras</t>
  </si>
  <si>
    <t xml:space="preserve">Neelum</t>
  </si>
  <si>
    <t xml:space="preserve">cashew shape, 9 to 12 oz</t>
  </si>
  <si>
    <t xml:space="preserve">South Indian dessert mango, India</t>
  </si>
  <si>
    <t xml:space="preserve">‘Neelum’ is a popular South Indian dessert mango. The fruit weigh 9 to 12 oz., with the general shape of a fat cashew nut. They are smooth-skinned and bright yellow upon ripening and have no blush. The flesh is deep yellow or orange. There is no fiber and it has a rich, aromatic flavor perhaps a bit strong for the unaccustomed palate. ‘Neelum’ is best eaten out-of-hand or used as slices or cubes in mixed fruit salads, as the firm flesh holds its shape. ‘Neelum’ is a dwarf tree perfect for the home gardener, with a late fruiting season and excellent storage characteristics. Fruit should be harvested when mature green and ripened at room temperature off the tree.</t>
  </si>
  <si>
    <t xml:space="preserve">Tommy Atkins (from seed from Mango Festival)</t>
  </si>
  <si>
    <t xml:space="preserve">Grafted with 1 Coconut Cream and 2 Pickering.  One branch left from original tree.</t>
  </si>
  <si>
    <t xml:space="preserve">Eaten July 14, Placed in water July 15, potted August 25, 2013. </t>
  </si>
  <si>
    <t xml:space="preserve">Mango Seedlings:</t>
  </si>
  <si>
    <t xml:space="preserve">Coconut Cream seedling 2015</t>
  </si>
  <si>
    <t xml:space="preserve">Florigon</t>
  </si>
  <si>
    <t xml:space="preserve">Phillipine meeting 2015 July</t>
  </si>
  <si>
    <t xml:space="preserve">Pickering seedling 2015</t>
  </si>
  <si>
    <t xml:space="preserve">Simmonds seedling 2015</t>
  </si>
  <si>
    <t xml:space="preserve">Sweet Tart 2015 seedling</t>
  </si>
  <si>
    <t xml:space="preserve">http://aggie-horticulture.tamu.edu/syllabi/423/MangoFlorida.pdf</t>
  </si>
  <si>
    <t xml:space="preserve">Veneer graft</t>
  </si>
  <si>
    <t xml:space="preserve">http://www.fairchildgarden.org/horticulture/plant-collections/tropical-fruit-collection/mango-propagation</t>
  </si>
  <si>
    <t xml:space="preserve">http://www.ctahr.hawaii.edu/oc/freepubs/pdf/HITAHR_04-06-93_28-33.pdf</t>
  </si>
  <si>
    <t xml:space="preserve">Mango wishlist:</t>
  </si>
  <si>
    <t xml:space="preserve">Fruit Shape / Size:</t>
  </si>
  <si>
    <t xml:space="preserve">San Felipe</t>
  </si>
  <si>
    <t xml:space="preserve">Cuba</t>
  </si>
  <si>
    <t xml:space="preserve">San Felipe’ is an eye-stopping beauty from western Cuba. She has many characteristics of the ‘Haden’ of Florida, although she is larger at nearly 1 ½ lb., with a bright yellow background color, an apple-red blush overlaid by a blanket of white dots. The tree is vigorous, yet productive and a consistent producer. The flesh color is a deep yellow to orange and the flavor is rich, sweet and spicy, one of the truly classic mango flavors of the world. ‘San Felipe’ is perfect for the home gardener in search of the taste of old Cuba, and for bragging rights among his neighbors.</t>
  </si>
  <si>
    <t xml:space="preserve">Graham</t>
  </si>
  <si>
    <t xml:space="preserve">mid-July to August</t>
  </si>
  <si>
    <t xml:space="preserve">oval, 13 to 16 oz</t>
  </si>
  <si>
    <t xml:space="preserve">Trinidad and Tobago</t>
  </si>
  <si>
    <t xml:space="preserve">‘Graham’ a descendent of ‘Julie’, was selected in Trinidad and Tobago. The oval fruit average 13 to 16 oz. They ripen from mid-July to August, when the skin becomes bright yellow with a slight pink blush. The thick, tough skin conceals a fiber-free, deep orange, soft, juicy flesh. It is aromatic and has a sweet, rich flavor. During late summer, a finer-flavored mango cannot be found. ‘Graham’ grows well in the moist, humid conditions of South Florida. The tree is naturally compact, and with annual pruning can be maintained at a height and spread of 8 ft., perfect for the space-limited homeowner.</t>
  </si>
  <si>
    <t xml:space="preserve">Heidi</t>
  </si>
  <si>
    <t xml:space="preserve">South Africa</t>
  </si>
  <si>
    <t xml:space="preserve">‘Heidi’ fruit are 14.5 oz (410 g) or even larger when there are a precious few on the tree. The fruit are ovate roundish and a near complete oxblood red, with an irregular, angular skin. The flesh is tangerine orange and without fiber with a subtle, floral bouquet Flavor is rich, with a touch of tropical spice and melon. The tree is fast growing early on, but ultimately controllable, forming a rounded, dense canopy with good production in the later mango season. The tree, bloom and fruit are tolerant of disease, resulting in trees of uncommon beauty. For the moment, this mango has lost its appeal due to the problems with production and handling after harvest, yet, with its quality inside and out it bears watching and growing in your home garden.</t>
  </si>
  <si>
    <t xml:space="preserve">Mallika</t>
  </si>
  <si>
    <t xml:space="preserve">Mexico</t>
  </si>
  <si>
    <t xml:space="preserve">‘Mallika’ is among the best of the new generation of Indian dessert mangos. The tree is semi-dwarf, making it attractive to mango growers, who are always looking for new niche markets around the world. The bright yellow fruit are a flattened oblong shape, with a rounded base and weigh from10 to 18 oz. When properly ripened, the completely fiber-free flesh is a deep orange, with an intensely sweet, rich flavor and hints of citrus. Fruit should be harvested mature-green and stored at a temperature of not less than 70°F for two to three weeks for proper ripening. In this manner, their ultimate eating quality will be achieved. The fruit can be refrigerated after complete ripening. ‘Mallika’ excels in juices and as dehydrated slices, with a distinctive honey flavor.</t>
  </si>
  <si>
    <t xml:space="preserve">Manilita</t>
  </si>
  <si>
    <t xml:space="preserve">early season</t>
  </si>
  <si>
    <t xml:space="preserve">small, 9 oz; silky-smooth, with a pleasing sweet and uncomplicated flavor</t>
  </si>
  <si>
    <t xml:space="preserve">Egypt</t>
  </si>
  <si>
    <t xml:space="preserve">‘Manilita’ is from southern Mexico. The fruit are small and elongated, weighing about 9 oz. The color is an eye-catching pastel red, covering all but the nose of the fruit. The flesh is light yellow and silky-smooth, with a pleasing sweet and uncomplicated flavor. It is perfect for eating out-of-hand, for slicing and dehydrating. The fruit ripen early in the mango season and is among the earliest red mango available in Florida. The tree is dwarf and disease resistant and is perfectly suited for container or patio production. Tree size can be maintained at 7 ft. or less in height and 5 ft. in spread.</t>
  </si>
  <si>
    <t xml:space="preserve">Zebda</t>
  </si>
  <si>
    <t xml:space="preserve">‘Zebda’ is an important Egyptian cultivar, rounded to oblong in shape, smooth skinned and of 11.5 oz (325 g). The color is emerald green, lightening to chartreuse upon extreme ripeness. The flesh is Indian to burnt orange and there is no fiber. The flavor is a sultry, sweet combination of melon and vanilla. The tree is slow-growing and highly tolerant or even resistant to anthracnose and malformation diseases. The production is heavy and consistent, coming during the middle part of the mango season. ‘Zebda’ is a quality mango destined for greater things, once you accept green as a color.</t>
  </si>
  <si>
    <t xml:space="preserve">Irwin</t>
  </si>
  <si>
    <t xml:space="preserve"> 4657 Mangifera indica - Irwin Mango
Rare variety from Mexico-Ecuador. Dwarf tree, ideal for container growing. Fruit is very sweet, oblong-ovate, one shoulder oblique,12-16 oz, orange to pink with extensive dark-red blush; fiber-less. Season: June-July. </t>
  </si>
  <si>
    <t xml:space="preserve">Submitted wishlist on TopTropicals:</t>
  </si>
  <si>
    <t xml:space="preserve">Sharon_Oud@Dell.com</t>
  </si>
  <si>
    <t xml:space="preserve">Fruit Shape / Size</t>
  </si>
  <si>
    <t xml:space="preserve">Cushman</t>
  </si>
  <si>
    <t xml:space="preserve">Indian / Indo-Chinese hybrid </t>
  </si>
  <si>
    <t xml:space="preserve">Glenn</t>
  </si>
  <si>
    <t xml:space="preserve">Late may-June</t>
  </si>
  <si>
    <t xml:space="preserve">16 to 20 oz, oval</t>
  </si>
  <si>
    <t xml:space="preserve">middle to late March</t>
  </si>
  <si>
    <t xml:space="preserve">11 oz </t>
  </si>
  <si>
    <t xml:space="preserve">Fertilizer:</t>
  </si>
  <si>
    <t xml:space="preserve">Mango:</t>
  </si>
  <si>
    <t xml:space="preserve">Nam Doc Mai</t>
  </si>
  <si>
    <t xml:space="preserve">died both times I bought it - suspected root rot the first time, too much watering maybe the second time 7 gallon, root stock lives, will use for grafting</t>
  </si>
  <si>
    <t xml:space="preserve">Nam Doc Mai - died twice, suspected root rot the first time, too much watering maybe the second time 7 gallon, root stock lives, will use for grafting</t>
  </si>
  <si>
    <t xml:space="preserve">long, slender, sigmoid, 12-20 oz</t>
  </si>
  <si>
    <t xml:space="preserve">Thailand</t>
  </si>
  <si>
    <t xml:space="preserve">Tue 2/28/2012</t>
  </si>
  <si>
    <t xml:space="preserve">‘Nam Doc Mai’ is among the best dessert mangos of Thailand, with an exceptional appearance and eating quality. The fruit are long, slender and sigmoid, weighing from 12 to 16 oz. The ripe fruit range from a greenish- to canary-yellow, rarely with a reddish blush on the sun-exposed shoulder. The flesh is soft and juicy, with a sweet and aromatic flavor. ‘Nam Doc Mai’ has no fiber. In Thailand and throughout much of Asia, it encompasses what is most desired in terms of versatility and quality. It is used while mature green for dipping in sauces and for making sweet preserves and pickles. When ripe, they have a smooth, silky texture and extreme sweetness and bouquet. It has found a home in the Caribbean, where it grows and fruits well.</t>
  </si>
  <si>
    <t xml:space="preserve">Philippine</t>
  </si>
  <si>
    <t xml:space="preserve">June- July</t>
  </si>
  <si>
    <t xml:space="preserve">small, 1/2 - 3/4 lbs </t>
  </si>
  <si>
    <t xml:space="preserve">Philippines</t>
  </si>
  <si>
    <t xml:space="preserve">Sun 4/1/2012</t>
  </si>
  <si>
    <t xml:space="preserve">Pickering - died</t>
  </si>
  <si>
    <t xml:space="preserve">June</t>
  </si>
  <si>
    <t xml:space="preserve">0.75-1.5 lbs</t>
  </si>
  <si>
    <t xml:space="preserve">Rosigold - finally gave up April 2015</t>
  </si>
  <si>
    <t xml:space="preserve">‘Rosigold’ is a South Florida selection with a hint of the Asian tropics. It is the answer to those who cannot wait for the mango season to arrive-the fruit often ripen from middle to late March. The cylindrical fruit weigh about 11 oz. and are bright yellow with crimson highlights on the sun-exposed shoulders. The thick, tender skin adheres to the soft, juicy deep-orange flesh. The silky, fiberless flesh is rich, aromatic and sweet. The tree is small, manageable and highly productive. It can be kept at 8 ft. in height and spread. Blooming often occurs in successive waves throughout the winter, resulting in a multiple harvests. In most years, the fruit should be thinned to improve size and quality.</t>
  </si>
  <si>
    <t xml:space="preserve">Peach Cobbler - September 2015</t>
  </si>
  <si>
    <t xml:space="preserve">Golden Lippins</t>
  </si>
  <si>
    <t xml:space="preserve">  3 lb fruit</t>
  </si>
  <si>
    <t xml:space="preserve">gold nugget, pina colada, carrie</t>
  </si>
  <si>
    <t xml:space="preserve">Carrie</t>
  </si>
  <si>
    <t xml:space="preserve">small, 10-12 oz, up to 1 lb; excellent sweet and tangy, highly aromatic, orange flesh</t>
  </si>
  <si>
    <t xml:space="preserve">Raghu bought this at Enchanted Grdens November 19, 2015 and I picked it up Nov 21.</t>
  </si>
  <si>
    <t xml:space="preserve">‘Carrie’ mango was named for the grandmother of Mr. Gary Zill, friend to all true mango lovers world-wide. There could ‘Carrie’ is always there to comfort you, to quench your thirst on a hot summer afternoon. She demands respect and a constant care, but the results are well worth it. The fruit are oblong, with an uneven, pebbly feel to the touch. The size is a uniform and pleasing 16 oz (454 g), and the color from chartreuse green to a mimosa yellow. The flesh is nasturtium orange and extremely soft, without any trace of fiber; the flavor is bold and provocative with hints of spice and coconut and a rich sweetness. The tree is profusely branching and small in size, with two blooms and crops common. For thousands and thousands of home owners throughout the world, the ‘Carrie’ mango has become a necessity.</t>
  </si>
  <si>
    <t xml:space="preserve">Gold Nugget</t>
  </si>
  <si>
    <t xml:space="preserve">Late - ripens late July to August</t>
  </si>
  <si>
    <t xml:space="preserve">almost one pound</t>
  </si>
  <si>
    <t xml:space="preserve">Mon 4/23/2012</t>
  </si>
  <si>
    <t xml:space="preserve">believed to be a seedling of Edward</t>
  </si>
  <si>
    <t xml:space="preserve">Piña Colada</t>
  </si>
  <si>
    <t xml:space="preserve">Okrung Tong Mango</t>
  </si>
  <si>
    <t xml:space="preserve">Product</t>
  </si>
  <si>
    <t xml:space="preserve">Price</t>
  </si>
  <si>
    <t xml:space="preserve">4163 - Mangifera indica - Graham Mango</t>
  </si>
  <si>
    <t xml:space="preserve">4152 - Mangifera indica - Julie Mango (Dwarf), large size</t>
  </si>
  <si>
    <t xml:space="preserve">3233 - Mangifera indica - Okrung Tong Mango</t>
  </si>
  <si>
    <t xml:space="preserve">4294 - Mangifera indica - Rosigold Mango, large size</t>
  </si>
  <si>
    <t xml:space="preserve">3554 - Eugenia uniflora - Black Surinam Cherry, var. Black Star, 3 gal pot</t>
  </si>
  <si>
    <t xml:space="preserve">4706 - Musa - Banana Dwarf Brazilian</t>
  </si>
  <si>
    <t xml:space="preserve"> 'Lippens' is also a parent of several Florida mangoes, including 'Irwin', 'Jewel', and 'Golden Lippens'.</t>
  </si>
  <si>
    <t xml:space="preserve">http://www.marinhomestead.com/fruit-trees/tropical-fruit/fairchild-garden-curators-choice-for-mangos/</t>
  </si>
  <si>
    <t xml:space="preserve">4-4-8 fertilizer with trace elements for fruiting mangies. Apply after the fruit is off the tree. Scatter a 1/4 cup per foot of tree height.</t>
  </si>
  <si>
    <t xml:space="preserve">Small to medium size trees, good for container culture: </t>
  </si>
  <si>
    <t xml:space="preserve">Notes:</t>
  </si>
  <si>
    <t xml:space="preserve">Alanpur Baneshan is a very strong flavored mango, indeed......probably the stongest I have ever had.</t>
  </si>
  <si>
    <t xml:space="preserve">My tree fruits very regularly but the fruits always crack and split just before they are ready to be picked and enjoyed. I am told that Potassium supplement can prevent this from happening and I am going to try this next season. </t>
  </si>
  <si>
    <t xml:space="preserve">Maha Chanook is probably one of the best mangos that I have or have ever tasted. </t>
  </si>
  <si>
    <t xml:space="preserve">Dot: A Gourmet Mango Cultivar for the Home Garden</t>
  </si>
  <si>
    <t xml:space="preserve">Excellent</t>
  </si>
  <si>
    <t xml:space="preserve">Unfortunately, Lancetilla does not do well with really wet soil. Out of about 35 fruits on a relatively small tree.....I was able to eat about 3 or 4...the rest cracked, split and never made it to maturity. What I could eat was very nicely flavored and without fiber. Lots of meat on these mangos.</t>
  </si>
  <si>
    <t xml:space="preserve">http://www.virtualherbarium.org/tropicalfruit/mangotrees.html</t>
  </si>
  <si>
    <t xml:space="preserve">Lemon Meringue </t>
  </si>
  <si>
    <t xml:space="preserve">Okrung </t>
  </si>
  <si>
    <t xml:space="preserve">Okrung Tong</t>
  </si>
  <si>
    <t xml:space="preserve">Pickering</t>
  </si>
  <si>
    <t xml:space="preserve">Rosigold</t>
  </si>
  <si>
    <t xml:space="preserve">Shipping </t>
  </si>
  <si>
    <t xml:space="preserve">What I paid</t>
  </si>
  <si>
    <t xml:space="preserve">Okrung Tong </t>
  </si>
  <si>
    <t xml:space="preserve">total</t>
  </si>
  <si>
    <t xml:space="preserve">Mango info:</t>
  </si>
  <si>
    <t xml:space="preserve">http://www.revolvy.com/main/index.php?s=Bailey%27s%20Marvel&amp;uid=1575</t>
  </si>
  <si>
    <t xml:space="preserve">Banana:</t>
  </si>
  <si>
    <t xml:space="preserve">Soil:</t>
  </si>
  <si>
    <t xml:space="preserve">Cold hardiness:</t>
  </si>
  <si>
    <t xml:space="preserve">Watering needs:</t>
  </si>
  <si>
    <t xml:space="preserve">Dwarf Brazilian   6-8' tall</t>
  </si>
  <si>
    <t xml:space="preserve">Dwarf Brasilian Banana - grows only 6-8' tall, with excellent fruit and also wind resistant. This is very similar to the larger Brazilian but much shorter. Its sweet bananas are also smaller than that of the Brazilian. It should be grown more widely as it has good wind resistance and very tasty fruit. Its smaller stature makes it more suited to small gardens, greenhouses and large containers. Cultivar was imported from Brazil in 1979. It has a strong thick pseudo stem and a strong root system. Leaves tend to be quite leathery and tough. It has shown good wind tolerance in storms up to 50mph. It has a tendency to hold its leaves tight with short petioles. Fruit quality is considered one of the best. It is cold tolerant, and resistant to all diseases. Fruit will ripen on the plant without splitting. One can harvest by shaking the plant and having the ripe bananas fall down. The male flower is quite tasty when cooked and eaten in a salad. </t>
  </si>
  <si>
    <t xml:space="preserve">Saturday April 6, 2013</t>
  </si>
  <si>
    <t xml:space="preserve">SUPER DWARF - A real midget banana growing about 3 ft. tall with wide leaves and green coloration. It produces a small bunch of medium - large fruit. Great for containerized growing or small spots in the yard or garden. A real cutie. </t>
  </si>
  <si>
    <t xml:space="preserve">Dwarf Gigante</t>
  </si>
  <si>
    <t xml:space="preserve">ROSE - One of our latest acquisitions and a real beauty. The slender pseudostem displays a soft reddish color and grows rapidly. The small fruit are very sweet and delicate. Resistant to fusarium wilt, grows 6-8 ft. tall. </t>
  </si>
  <si>
    <t xml:space="preserve">Dwarf Namwah (Nam Weh) 6-8 ft.</t>
  </si>
  <si>
    <t xml:space="preserve">This dwarf banana from Thailand is the most commonly grown cultivar in that country. This delicious ladyfinger type dessert banana has been described as having the tastiest, sweetest, highest quality fruit.
It grows rapidly even in cool areas (hardy zones 9-10). The sweet, thin-skinned bananas mature very quickly, even when the flower appears somewhat late in the season. In addition, because it's a dwarf, it makes a great container banana. It is drought resistant and vigorous.</t>
  </si>
  <si>
    <t xml:space="preserve">Sunday April 1, 2012</t>
  </si>
  <si>
    <t xml:space="preserve">PRAYING HANDS - Now here is a real eye popper. The fruit is fused together making each hand look like a baseball mit or hands in the praying pose. When completely ripe it is possible to separate the fingers to reveal a great tasting vanilla flavored banana. A must for the real banana enthusiast. Height 12-14 ft. </t>
  </si>
  <si>
    <t xml:space="preserve">Dwarf Red - 8 ft</t>
  </si>
  <si>
    <t xml:space="preserve">This very sweet lady finger fruit is the most beautiful. It turns "sunset" colors when ripening from dark burgundy to orange, yellow-green and muted colors in between. Mature height is only 8 ft. The bunch is compact, contains many medium size fruits, with thick peel, and flesh of strong flavor.</t>
  </si>
  <si>
    <t xml:space="preserve">MYSORE - (Height 14-16 ft.) and MISI LUKI (Height @ 10-12 ft.) are 2 of the most popular and delicious lady finger bananas we have tasted. The mysore, from India is an important commercial crop for that area of the world. The Misi, has a very fruity flavor. The shelf life of these delicious little morsels out last any other by several days. They are sturdy and fast growing. Loved by all! </t>
  </si>
  <si>
    <t xml:space="preserve">Hua Moa  10-15 ft</t>
  </si>
  <si>
    <t xml:space="preserve">Tall banana cultivar from Hawaii, grows to 10-15 ft tall. Produces small to medium bunches of very plump, roundish fruits with golden-yellow skin and pinkish yellow-orange flesh. Very sweet flavor. May be eaten fresh or cooked.</t>
  </si>
  <si>
    <t xml:space="preserve">MAURITIUS - A short Cavendish type plant that grows 4 ft. in height and produces a small bunch of sweet full sized creamy fruit. Great for containerized growing or small area. </t>
  </si>
  <si>
    <t xml:space="preserve">Ice Cream - 10-15 ft tall - died twice, suspected root rot</t>
  </si>
  <si>
    <t xml:space="preserve">Ice Cream (Blue Java) cultivar grows 10-15 ft tall. Produces bunches weighting 40-60 lbs. Stout, straight fruit, 5-7 inches long and up to 2 inches wide. Skin bluish with silvery bloom when young, pale-yellow when ripe. Flesh is white and sweet with vanilla-like flavor. Eaten raw or cooked.</t>
  </si>
  <si>
    <t xml:space="preserve">KOFI - From Papau New Guinea, a member of the Iholena sub group which is a combination cooking-dessert banana that rated highest in tasting tests. very limited quantities</t>
  </si>
  <si>
    <t xml:space="preserve">Raja Puri Banana - 10'</t>
  </si>
  <si>
    <t xml:space="preserve">Fertilize: monthly</t>
  </si>
  <si>
    <t xml:space="preserve">bllom time: summer</t>
  </si>
  <si>
    <t xml:space="preserve">Moist</t>
  </si>
  <si>
    <t xml:space="preserve">tetrapanax - rice paper plant fron barton creek</t>
  </si>
  <si>
    <r>
      <rPr>
        <sz val="11"/>
        <color rgb="FF000000"/>
        <rFont val="Calibri"/>
        <family val="2"/>
        <charset val="1"/>
      </rPr>
      <t xml:space="preserve">Makok' is long, pointed, and one of the best tasting in the world. It is native to Thailand, and it is a recent introduction to Florida. This is an excellent variety for homeowners because the tree is a small compact grower perfect for limited spaces. The pulp is smooth and brown with a sweet aroma. It ripens from </t>
    </r>
    <r>
      <rPr>
        <b val="true"/>
        <sz val="11"/>
        <color rgb="FF000000"/>
        <rFont val="Calibri"/>
        <family val="2"/>
        <charset val="1"/>
      </rPr>
      <t xml:space="preserve">May to November</t>
    </r>
    <r>
      <rPr>
        <sz val="11"/>
        <color rgb="FF000000"/>
        <rFont val="Calibri"/>
        <family val="2"/>
        <charset val="1"/>
      </rPr>
      <t xml:space="preserve">.
Flavor........................................4 very good
 Production................................3  good
 Fruit Size...................................2  fair
 Home Planting...........................5  excellent
 Commercial Planting.................3  Good
</t>
    </r>
  </si>
  <si>
    <t xml:space="preserve">Sapodilla, Molix</t>
  </si>
  <si>
    <r>
      <rPr>
        <sz val="11"/>
        <color rgb="FF000000"/>
        <rFont val="Calibri"/>
        <family val="2"/>
        <charset val="1"/>
      </rPr>
      <t xml:space="preserve">Molix' is another football shaped fruit native to Mexico. This fruit is similar to Hasya in many ways, but it tends to be darker brown outside, less red inside, and the tree has curly leaves. The pulp is exceptionally sweet with a fine pear texture and pleasant aroma. The fruit are large typically weighing thirteen ounces. The season differs slightly from that of Hasya, beginning in </t>
    </r>
    <r>
      <rPr>
        <b val="true"/>
        <sz val="11"/>
        <color rgb="FF000000"/>
        <rFont val="Calibri"/>
        <family val="2"/>
        <charset val="1"/>
      </rPr>
      <t xml:space="preserve">February and ending in May</t>
    </r>
    <r>
      <rPr>
        <sz val="11"/>
        <color rgb="FF000000"/>
        <rFont val="Calibri"/>
        <family val="2"/>
        <charset val="1"/>
      </rPr>
      <t xml:space="preserve">.
Flavor........................................5 excellent
 Production................................4  very good
 Fruit Size...................................5 excellent
 Home Planting...........................4  very good
 Commercial Planting.................5 excellent
</t>
    </r>
  </si>
  <si>
    <t xml:space="preserve">QUICK GROWING MUSA VEINTE COHOL</t>
  </si>
  <si>
    <t xml:space="preserve">This exciting new barrier breaking banana may be able to grown reliably in a single season.</t>
  </si>
  <si>
    <t xml:space="preserve">http://wellspringgardens.com/veinte-cohol-banana-plant</t>
  </si>
  <si>
    <t xml:space="preserve">https://edis.ifas.ufl.edu/mg057#TABLE_1</t>
  </si>
  <si>
    <t xml:space="preserve">Flowers:</t>
  </si>
  <si>
    <t xml:space="preserve">Cold hardiness/Chilling Hours:</t>
  </si>
  <si>
    <t xml:space="preserve">Fertilize:</t>
  </si>
  <si>
    <t xml:space="preserve">Quantity:</t>
  </si>
  <si>
    <t xml:space="preserve">Seller:</t>
  </si>
  <si>
    <t xml:space="preserve">Anemone - coronaria 'Governor'</t>
  </si>
  <si>
    <t xml:space="preserve">10</t>
  </si>
  <si>
    <t xml:space="preserve">Brent and Becky's Bulbs</t>
  </si>
  <si>
    <t xml:space="preserve">Anemone cor.bicolor</t>
  </si>
  <si>
    <t xml:space="preserve">Calochortus venustus </t>
  </si>
  <si>
    <t xml:space="preserve">Carlton</t>
  </si>
  <si>
    <t xml:space="preserve">1</t>
  </si>
  <si>
    <t xml:space="preserve">$1 each</t>
  </si>
  <si>
    <t xml:space="preserve">Colocasia esculenta</t>
  </si>
  <si>
    <t xml:space="preserve">Dutch Iris 'Blue Magic' </t>
  </si>
  <si>
    <t xml:space="preserve">5</t>
  </si>
  <si>
    <t xml:space="preserve">Dutch Iris 'Casablanca'</t>
  </si>
  <si>
    <t xml:space="preserve">Dutch Iris 'Golden Beauty' </t>
  </si>
  <si>
    <t xml:space="preserve">Dutch Iris 'Oriental </t>
  </si>
  <si>
    <t xml:space="preserve">Dutch Iris 'Sky Beauty' </t>
  </si>
  <si>
    <t xml:space="preserve">Dutch Iris 'Symphony' </t>
  </si>
  <si>
    <t xml:space="preserve">Elephant Ear, Magnum</t>
  </si>
  <si>
    <t xml:space="preserve">2</t>
  </si>
  <si>
    <t xml:space="preserve">esperanza gold star</t>
  </si>
  <si>
    <t xml:space="preserve">Fiji Hibiscus syriacus Rose of Sharon</t>
  </si>
  <si>
    <t xml:space="preserve">Park Seed</t>
  </si>
  <si>
    <t xml:space="preserve">Freesia White colored</t>
  </si>
  <si>
    <t xml:space="preserve">Fritillaria - meleagris</t>
  </si>
  <si>
    <t xml:space="preserve">george iris LB (sub for N.Chiva)</t>
  </si>
  <si>
    <t xml:space="preserve">Gladiolus, Blue Lagoon Mixture (from Peggy)</t>
  </si>
  <si>
    <t xml:space="preserve">1 bag of 6</t>
  </si>
  <si>
    <t xml:space="preserve">Gladiolus, Endless love (from Peggy)</t>
  </si>
  <si>
    <t xml:space="preserve">2 bag of 6</t>
  </si>
  <si>
    <t xml:space="preserve">Gladiolus, unknown</t>
  </si>
  <si>
    <t xml:space="preserve">3 bag of 6</t>
  </si>
  <si>
    <t xml:space="preserve">Gladiolus, xxx</t>
  </si>
  <si>
    <t xml:space="preserve">$2.75 each</t>
  </si>
  <si>
    <t xml:space="preserve">Gladiolus, Yellowstone (from Peggy)</t>
  </si>
  <si>
    <t xml:space="preserve">Spring 2014 from dollar tree</t>
  </si>
  <si>
    <t xml:space="preserve">Gloxinia (Sinningia Speciosa)</t>
  </si>
  <si>
    <t xml:space="preserve">For gloxinia: put wick, then half the pot with clay pebbles, and the top half with and covered over with a mix of perlite, peat and clay aggregate.</t>
  </si>
  <si>
    <t xml:space="preserve">$11.99 each</t>
  </si>
  <si>
    <t xml:space="preserve">Hippeastrum 'Blossom Peacock' </t>
  </si>
  <si>
    <t xml:space="preserve">Hippeastrum 'Charisma' </t>
  </si>
  <si>
    <t xml:space="preserve">Hippeastrum 'Tres Chic' </t>
  </si>
  <si>
    <t xml:space="preserve">Ipheion</t>
  </si>
  <si>
    <t xml:space="preserve">4</t>
  </si>
  <si>
    <t xml:space="preserve">$0.3o each</t>
  </si>
  <si>
    <t xml:space="preserve">Iris cristata 'Powder Blue Giant'</t>
  </si>
  <si>
    <t xml:space="preserve">Iris histrioides 'George'</t>
  </si>
  <si>
    <t xml:space="preserve">Iris-Dwarf - reticulata 'Harmony'</t>
  </si>
  <si>
    <t xml:space="preserve">Iris-Dwarf - reticulata 'Joyce'</t>
  </si>
  <si>
    <t xml:space="preserve">Iris-Dwarf - reticulata 'Spring Time'</t>
  </si>
  <si>
    <t xml:space="preserve">L. 'Pink Giant' AS</t>
  </si>
  <si>
    <t xml:space="preserve">Lady Jane</t>
  </si>
  <si>
    <t xml:space="preserve">$0.60  each</t>
  </si>
  <si>
    <t xml:space="preserve">Leucojum - aestivum 'Gravetye Giant'</t>
  </si>
  <si>
    <t xml:space="preserve">leucojum aestivum gravetye giant</t>
  </si>
  <si>
    <t xml:space="preserve">bought in a paper bag with lilium leichtlinii</t>
  </si>
  <si>
    <t xml:space="preserve">leucojum aestivum summer snowflake</t>
  </si>
  <si>
    <t xml:space="preserve">lilium leichtlinii</t>
  </si>
  <si>
    <t xml:space="preserve">$4.99 each</t>
  </si>
  <si>
    <t xml:space="preserve">bought in a paper bag with leucojum</t>
  </si>
  <si>
    <t xml:space="preserve">Lilium Martagon</t>
  </si>
  <si>
    <t xml:space="preserve">Lilium martagon 'Sunny Morning'</t>
  </si>
  <si>
    <t xml:space="preserve">Lilium, Fata Morgana</t>
  </si>
  <si>
    <t xml:space="preserve">Lilium, martagon</t>
  </si>
  <si>
    <t xml:space="preserve">Lilium, Pink Perfection - Trumpet</t>
  </si>
  <si>
    <t xml:space="preserve">Lilium, regale - species</t>
  </si>
  <si>
    <t xml:space="preserve">Mandevilla</t>
  </si>
  <si>
    <t xml:space="preserve">Mexican Flame Vine</t>
  </si>
  <si>
    <t xml:space="preserve">$2.29 each</t>
  </si>
  <si>
    <t xml:space="preserve">N. Flore Pleno</t>
  </si>
  <si>
    <t xml:space="preserve">N.'Acropolis'</t>
  </si>
  <si>
    <t xml:space="preserve">N.'Bridal Crown'</t>
  </si>
  <si>
    <t xml:space="preserve">N.'Cheerfulness'</t>
  </si>
  <si>
    <t xml:space="preserve">N.'Daphne'</t>
  </si>
  <si>
    <t xml:space="preserve">N.'Double Smiles'</t>
  </si>
  <si>
    <t xml:space="preserve">N.'Erlicheer'</t>
  </si>
  <si>
    <t xml:space="preserve">N.'Extravaganza'</t>
  </si>
  <si>
    <t xml:space="preserve">N.'Flower Parade'</t>
  </si>
  <si>
    <t xml:space="preserve">N.'Fragrant Rose'</t>
  </si>
  <si>
    <t xml:space="preserve">N.'Manly'</t>
  </si>
  <si>
    <t xml:space="preserve">N.odorus flore pleno</t>
  </si>
  <si>
    <t xml:space="preserve">N.odorus Linnaeus (campernelli)</t>
  </si>
  <si>
    <t xml:space="preserve">N.'Pencrebar'</t>
  </si>
  <si>
    <t xml:space="preserve">N.'Sherborne'</t>
  </si>
  <si>
    <t xml:space="preserve">N.'Sir Winston Churchill'</t>
  </si>
  <si>
    <t xml:space="preserve">N.'Sun Disc' </t>
  </si>
  <si>
    <t xml:space="preserve">N.'Tahiti'</t>
  </si>
  <si>
    <t xml:space="preserve">N.'Wave'</t>
  </si>
  <si>
    <t xml:space="preserve">N.'Yellow Cheerfulness'</t>
  </si>
  <si>
    <t xml:space="preserve">Narcissus - Fruit Cup</t>
  </si>
  <si>
    <t xml:space="preserve">Narcissus - Hillstar</t>
  </si>
  <si>
    <t xml:space="preserve">Narcissus - La Belle</t>
  </si>
  <si>
    <t xml:space="preserve">Narcissus - Marieke</t>
  </si>
  <si>
    <t xml:space="preserve">Narcissus - Rapture</t>
  </si>
  <si>
    <t xml:space="preserve">Narcissus Raspberry Ring</t>
  </si>
  <si>
    <t xml:space="preserve">Oxalis adenophylla</t>
  </si>
  <si>
    <t xml:space="preserve">Oxalis regnellii triangularis </t>
  </si>
  <si>
    <t xml:space="preserve">Oxalis tetraphylla Iron Cross</t>
  </si>
  <si>
    <t xml:space="preserve">Oxalis versicolor</t>
  </si>
  <si>
    <t xml:space="preserve">Oxblood Lily</t>
  </si>
  <si>
    <t xml:space="preserve">$3.75 each</t>
  </si>
  <si>
    <t xml:space="preserve">P. W.'Chinese Sac Lily'</t>
  </si>
  <si>
    <t xml:space="preserve">Paper White'Golden Rain' </t>
  </si>
  <si>
    <t xml:space="preserve">Pink Cream Blend Hybrid Tea Rose</t>
  </si>
  <si>
    <t xml:space="preserve">34836</t>
  </si>
  <si>
    <t xml:space="preserve">Plumeria, Aztec Gold 2 tips</t>
  </si>
  <si>
    <t xml:space="preserve">Plumeria, Lemon Chiffon 3 tips</t>
  </si>
  <si>
    <t xml:space="preserve">Plumeria, unknown pink from Natural Gardener</t>
  </si>
  <si>
    <t xml:space="preserve">Protect Plumeria below 40 Deg</t>
  </si>
  <si>
    <t xml:space="preserve">winter not much and in the summer can be twice a day.  When in doubt keep your plumeria on the dry side. </t>
  </si>
  <si>
    <t xml:space="preserve">At least every 2 weeks 10-50-10 during the growing season and NONE during the Fall and Winter. </t>
  </si>
  <si>
    <t xml:space="preserve">Purple Mock Orchid, Bauhinia purpurea</t>
  </si>
  <si>
    <t xml:space="preserve">1 bag of 3</t>
  </si>
  <si>
    <t xml:space="preserve">Stropanthus gratus Rose aka Climbing Oleander</t>
  </si>
  <si>
    <t xml:space="preserve">T.'Queensland' </t>
  </si>
  <si>
    <t xml:space="preserve">Tulip Clusiana</t>
  </si>
  <si>
    <t xml:space="preserve">$1.2 each</t>
  </si>
  <si>
    <t xml:space="preserve">Tulipa - Little Beauty</t>
  </si>
  <si>
    <t xml:space="preserve">Tulipa - Rem's Favourite</t>
  </si>
  <si>
    <t xml:space="preserve">Tulipa - Sorbe</t>
  </si>
  <si>
    <t xml:space="preserve">Camellia japonica, Kramer's Supreme</t>
  </si>
  <si>
    <t xml:space="preserve">1 of 1gal pot</t>
  </si>
  <si>
    <t xml:space="preserve">Salvia officinalis x Salvia fruticosa</t>
  </si>
  <si>
    <t xml:space="preserve">Natural Gardener</t>
  </si>
  <si>
    <t xml:space="preserve">muhlenbergia capillaris - Pink muhly grass</t>
  </si>
  <si>
    <t xml:space="preserve">Michigan Bulb</t>
  </si>
  <si>
    <t xml:space="preserve">Fritillaria meleagris - Checkered Lilies</t>
  </si>
  <si>
    <t xml:space="preserve">Allium amethystinum 'Red Mohican'</t>
  </si>
  <si>
    <t xml:space="preserve">Anemone coronaria St. Brigid</t>
  </si>
  <si>
    <t xml:space="preserve">20</t>
  </si>
  <si>
    <t xml:space="preserve">Lilac, Syringa vulgaris 'Nadezhda'</t>
  </si>
  <si>
    <t xml:space="preserve">Dicentra eximia, Fernleaf Bleeding Heart Mix</t>
  </si>
  <si>
    <t xml:space="preserve">Rubus 'Mammoth', Mammoth Red Raspberry</t>
  </si>
  <si>
    <t xml:space="preserve">04714</t>
  </si>
  <si>
    <t xml:space="preserve">Dicentra spectabilis, Old-Fashioned Bleeding Hearts (Pink)</t>
  </si>
  <si>
    <t xml:space="preserve">4.99 each</t>
  </si>
  <si>
    <t xml:space="preserve">30103</t>
  </si>
  <si>
    <t xml:space="preserve">Dicentra spectabilis alba, Old-Fashioned Bleeding Hearts (White)</t>
  </si>
  <si>
    <t xml:space="preserve">30115</t>
  </si>
  <si>
    <t xml:space="preserve">Digitalis purpurea 'Pam's Choice', Pam's Choice Foxglove</t>
  </si>
  <si>
    <t xml:space="preserve">86248</t>
  </si>
  <si>
    <t xml:space="preserve">Already Have</t>
  </si>
  <si>
    <t xml:space="preserve">Notes</t>
  </si>
  <si>
    <t xml:space="preserve">Colour</t>
  </si>
  <si>
    <t xml:space="preserve">Parents</t>
  </si>
  <si>
    <t xml:space="preserve">Abraham Darby</t>
  </si>
  <si>
    <t xml:space="preserve">aka Candy Rain, Country Darby (5" cupped, very fragrant blooms, 100 petals. May also be grown as a climbing rose. Continually blooming. tolerates shade, almost thornless</t>
  </si>
  <si>
    <t xml:space="preserve">pink apricot</t>
  </si>
  <si>
    <t xml:space="preserve">Aloha (hybrid tea, Boerner 1949) × Yellow Cushion</t>
  </si>
  <si>
    <t xml:space="preserve">Pick the coulour scheme, then the food to plant.</t>
  </si>
  <si>
    <t xml:space="preserve">Aloha</t>
  </si>
  <si>
    <t xml:space="preserve">4-5" blooms, 60 petals, upright, continual blooming, can climb</t>
  </si>
  <si>
    <t xml:space="preserve">pink</t>
  </si>
  <si>
    <t xml:space="preserve">Mercedes Gallart × New Dawn (Large Flowered Climber, Dreer, 1930)</t>
  </si>
  <si>
    <t xml:space="preserve">Clover vs. Oxalis</t>
  </si>
  <si>
    <t xml:space="preserve">Baronne Prevost</t>
  </si>
  <si>
    <t xml:space="preserve">powerful Old Rose fragrance, 4" blooms, petals 40+, upright, vigorous, well-foliaged bush. 3-5' x 3-5', Repeat Blooming</t>
  </si>
  <si>
    <t xml:space="preserve">Unknown</t>
  </si>
  <si>
    <t xml:space="preserve">Purslane?</t>
  </si>
  <si>
    <t xml:space="preserve">Belinda's Dream</t>
  </si>
  <si>
    <t xml:space="preserve">4" blooms, petals 41+, upright, repeat blooming, Moderately fruity raspberry fragrance</t>
  </si>
  <si>
    <t xml:space="preserve">Jersey Beauty × Tiffany (hybrid tea, Lindquist, 1954)</t>
  </si>
  <si>
    <t xml:space="preserve">Mint grows well in shade.</t>
  </si>
  <si>
    <t xml:space="preserve">Cadenza</t>
  </si>
  <si>
    <t xml:space="preserve">Large Flowering Cl., Mild fragrance.  Average diameter 3" double (17-25 petals), cupped bloom form.  Occasional repeat later in the season, Prune after flowering is finished.  Remove spent blooms only.</t>
  </si>
  <si>
    <t xml:space="preserve">dark red</t>
  </si>
  <si>
    <t xml:space="preserve">New Dawn (Large Flowered Climber, Dreer, 1930) × Embers, Cl.</t>
  </si>
  <si>
    <t xml:space="preserve">oregano, basil, and thyme make great groundcovers.</t>
  </si>
  <si>
    <t xml:space="preserve">Chrysler Imperial</t>
  </si>
  <si>
    <t xml:space="preserve">4-5” blooms,  45 to 50 petals, strong citrus scent, 3' X 2 1/2', Continual Blooming, Can be grown in in a container (container requires winter protection)</t>
  </si>
  <si>
    <t xml:space="preserve">Charlotte Armstrong × Mirandy (Hybrid Tea, Lammerts, 1944)</t>
  </si>
  <si>
    <t xml:space="preserve">Meyer lemon and citrus are best for pots and to bring indoors during the winter.</t>
  </si>
  <si>
    <t xml:space="preserve">Cramoisi Supérieur</t>
  </si>
  <si>
    <t xml:space="preserve">does not have to be pruned, flower clusters</t>
  </si>
  <si>
    <t xml:space="preserve">red</t>
  </si>
  <si>
    <t xml:space="preserve">seedling of Slater's Crimson China</t>
  </si>
  <si>
    <t xml:space="preserve">Brazil tree</t>
  </si>
  <si>
    <t xml:space="preserve">Crimson Glory climber</t>
  </si>
  <si>
    <t xml:space="preserve">repeat blooming, outstandingly fragrant, with a rich heady old damask perfume, Winner of the American Rose Society's Fragrance Award since 1935, only 10 such awards have been given. (notes for the non climbing variety: only draw-back is that it has a weak neck and not very disease resistant. It is the parent of many roses including Chrysler Imperial, Mr. Lincoln, Oklahoma and Papa Meilland, 4-6', Repeat Blooming</t>
  </si>
  <si>
    <t xml:space="preserve">sport of Crimson Glory; parents of upright Crimson Glory: Cathrine Kordes × W.E. Chaplin</t>
  </si>
  <si>
    <t xml:space="preserve">Best time to plant fruit trees is January-ish.</t>
  </si>
  <si>
    <t xml:space="preserve">Double Delight</t>
  </si>
  <si>
    <t xml:space="preserve">24-30 petals, 4' x 4', Continual Blooming, Exceptionally Fragrant</t>
  </si>
  <si>
    <t xml:space="preserve">Granada (hybrid tea, Lindquist, 1963) × Garden Party (hybrid tea, Swim, 1959)</t>
  </si>
  <si>
    <t xml:space="preserve">Ducher</t>
  </si>
  <si>
    <t xml:space="preserve">White</t>
  </si>
  <si>
    <t xml:space="preserve">China</t>
  </si>
  <si>
    <t xml:space="preserve">Duchesse De Brabant</t>
  </si>
  <si>
    <t xml:space="preserve">Strong, tea fragrance.  45 petals.  Large, very double, cupped, nodding or "weak neck" bloom form.</t>
  </si>
  <si>
    <t xml:space="preserve">Eutin</t>
  </si>
  <si>
    <t xml:space="preserve">flower clusters, aka Hoosier Glory</t>
  </si>
  <si>
    <t xml:space="preserve">Eva (Hybrid Musk, Kordes, 1933) × Solarium</t>
  </si>
  <si>
    <t xml:space="preserve">Floribunda</t>
  </si>
  <si>
    <t xml:space="preserve">Golden Celebration</t>
  </si>
  <si>
    <t xml:space="preserve">3" deeply cupped flowers, petals 55-75, exceptionally fragrant, ideal rounded habit of growth 4-5' x 4', Continual Blooming, can handle shade</t>
  </si>
  <si>
    <t xml:space="preserve">Yellow</t>
  </si>
  <si>
    <t xml:space="preserve">Charles Austin × Abraham Darby</t>
  </si>
  <si>
    <t xml:space="preserve">Graham Thomas</t>
  </si>
  <si>
    <t xml:space="preserve">4" blooms, petals 30+, mild tea fragrance, Repeat Blooming, slender, and upright 6-7' x 4' Cl 10'. In the South it may be trained as an outstanding climber. can tolerate shade</t>
  </si>
  <si>
    <t xml:space="preserve">seed: Charles Austin
pollen: Iceberg (floribunda, Kordes 1958) × Seedling</t>
  </si>
  <si>
    <t xml:space="preserve">English Rose</t>
  </si>
  <si>
    <t xml:space="preserve">Iceberg climber</t>
  </si>
  <si>
    <t xml:space="preserve">continual blooming, 3" semi-double blooms, honey fragrance. 20-25 petals, 8 - 10' X 6', can tolerate shade, blooms on old wood only</t>
  </si>
  <si>
    <t xml:space="preserve">Sport of Iceberg: Robin Hood (hybrid musk, Pemberton, 1927) × Virgo</t>
  </si>
  <si>
    <t xml:space="preserve">Maggie</t>
  </si>
  <si>
    <t xml:space="preserve">Mild to strong, spice fragrance.  4" semi-double to double, cluster-flowered blooms.  Blooms in flushes throughout the season.  Upright, almost thornless.</t>
  </si>
  <si>
    <t xml:space="preserve">Pink</t>
  </si>
  <si>
    <t xml:space="preserve">Found Rose, Bourbon, China / Bengale, Hybrid Tea</t>
  </si>
  <si>
    <t xml:space="preserve">Marchesa Boccella</t>
  </si>
  <si>
    <t xml:space="preserve">Strong fragrance.  up to 70 petals.  Average diameter 3.5" rosette bloom form.  Spring or summer flush with scattered later bloom.  
Height 3'-5' Width up to 3', Shade tolerant.</t>
  </si>
  <si>
    <t xml:space="preserve">Hybrid Perpetual</t>
  </si>
  <si>
    <t xml:space="preserve">Mr Lincoln</t>
  </si>
  <si>
    <t xml:space="preserve">4" blooms, petals 24+, strong damask fragrance, tolerates shade, r</t>
  </si>
  <si>
    <t xml:space="preserve">Chrysler Imperial (Hybrid Tea, Lammerts, 1952) × Charles Mallerin (Hybrid Tea, Meilland, before 1947)</t>
  </si>
  <si>
    <t xml:space="preserve">Hybrid Tea</t>
  </si>
  <si>
    <t xml:space="preserve">Oklahoma</t>
  </si>
  <si>
    <t xml:space="preserve">5" blooms, petals 30+, strong sweet old rose perfume, 5' x 4'</t>
  </si>
  <si>
    <t xml:space="preserve">Orange Triumph climber</t>
  </si>
  <si>
    <t xml:space="preserve">Moderate fragrance.  Average diameter 1.5".  Small, semi-double (9-16 petals), in large clusters, cupped bloom form.  Blooms in flushes throughout the season. </t>
  </si>
  <si>
    <t xml:space="preserve">Medium red</t>
  </si>
  <si>
    <t xml:space="preserve">sport of Orange Triumph: Eva (Hybrid Musk, Kordes, 1933) × Solarium</t>
  </si>
  <si>
    <t xml:space="preserve">Polyantha</t>
  </si>
  <si>
    <t xml:space="preserve">Polonaise</t>
  </si>
  <si>
    <t xml:space="preserve">upright continual blooming, 3" blooms, petals 17-25, 3-4' x 3-4', Lightly Fragrant</t>
  </si>
  <si>
    <t xml:space="preserve">Deep pink</t>
  </si>
  <si>
    <t xml:space="preserve">San Francisco × Prairie Princess</t>
  </si>
  <si>
    <t xml:space="preserve">Shrub</t>
  </si>
  <si>
    <t xml:space="preserve">Cecile Brunner</t>
  </si>
  <si>
    <t xml:space="preserve">Pink, light pink edges, yellow undertones.  Moderate, apple fragrance.  30 petals.  Average diameter 2.5".  Small, double (17-25 petals), in large clusters bloom form.  Continuous (perpetual) bloom throughout the season.  Short, thornless (or almost)</t>
  </si>
  <si>
    <t xml:space="preserve">Light pink</t>
  </si>
  <si>
    <t xml:space="preserve">Polyantha alba plena × Madame de Tartas
</t>
  </si>
  <si>
    <t xml:space="preserve">Nacogdoches - died</t>
  </si>
  <si>
    <t xml:space="preserve">aka Grandma’s Yellow (Julia Child' rose is buttery golden)</t>
  </si>
  <si>
    <t xml:space="preserve">Medium yellow</t>
  </si>
  <si>
    <t xml:space="preserve">Found Rose, Grandiflora, Hybrid Tea</t>
  </si>
  <si>
    <t xml:space="preserve">Name</t>
  </si>
  <si>
    <t xml:space="preserve">Amount</t>
  </si>
  <si>
    <t xml:space="preserve">Brand</t>
  </si>
  <si>
    <t xml:space="preserve">Time to Sow</t>
  </si>
  <si>
    <t xml:space="preserve">Artichoke, Green Globe Improved (part of mix pack)</t>
  </si>
  <si>
    <t xml:space="preserve">18 seeds</t>
  </si>
  <si>
    <t xml:space="preserve">Botanical Interests</t>
  </si>
  <si>
    <t xml:space="preserve">early fall</t>
  </si>
  <si>
    <t xml:space="preserve">Artichoke, Purple of Romagna (part of mix pack)</t>
  </si>
  <si>
    <t xml:space="preserve">Basil, Cardinal Organic</t>
  </si>
  <si>
    <t xml:space="preserve">100 seeds</t>
  </si>
  <si>
    <t xml:space="preserve">52490-PK-P1</t>
  </si>
  <si>
    <t xml:space="preserve">Direct sow: 3/24/16</t>
  </si>
  <si>
    <t xml:space="preserve">Bellflower, blue</t>
  </si>
  <si>
    <t xml:space="preserve">50mg</t>
  </si>
  <si>
    <t xml:space="preserve">Ferry Morse</t>
  </si>
  <si>
    <t xml:space="preserve">2013</t>
  </si>
  <si>
    <t xml:space="preserve">Bellflower, Campanula complete mix</t>
  </si>
  <si>
    <t xml:space="preserve">Park Seed (USA)</t>
  </si>
  <si>
    <t xml:space="preserve">Black-Eyed Susan Vine "Spanish Eyes" (Thunbergia alata)</t>
  </si>
  <si>
    <t xml:space="preserve">10 Seeds, </t>
  </si>
  <si>
    <t xml:space="preserve">Seeds by Seed Needs</t>
  </si>
  <si>
    <t xml:space="preserve">Black-Eyed Susan Vine (Thunbergia alata)</t>
  </si>
  <si>
    <t xml:space="preserve">500mg</t>
  </si>
  <si>
    <t xml:space="preserve">2015</t>
  </si>
  <si>
    <t xml:space="preserve">1-2 weeks after last frost</t>
  </si>
  <si>
    <t xml:space="preserve">Bluebonnet, Prarie Angel White Texas</t>
  </si>
  <si>
    <t xml:space="preserve">4g</t>
  </si>
  <si>
    <t xml:space="preserve">Wildseed Farms</t>
  </si>
  <si>
    <t xml:space="preserve">Bluebonnet, Texas</t>
  </si>
  <si>
    <t xml:space="preserve">2oz/56.7g</t>
  </si>
  <si>
    <t xml:space="preserve">Stover</t>
  </si>
  <si>
    <t xml:space="preserve">Broccoli, Romanesco</t>
  </si>
  <si>
    <t xml:space="preserve">1/4 gram</t>
  </si>
  <si>
    <t xml:space="preserve">Sustainable Seed Co.</t>
  </si>
  <si>
    <t xml:space="preserve">Bush Bean Festina</t>
  </si>
  <si>
    <t xml:space="preserve">Cabbage, Red Acre (Brassica oleracea)</t>
  </si>
  <si>
    <t xml:space="preserve">100 Seeds</t>
  </si>
  <si>
    <t xml:space="preserve">Calendula, Zeolights (Calendula officinalis)</t>
  </si>
  <si>
    <t xml:space="preserve">700mg</t>
  </si>
  <si>
    <t xml:space="preserve">2014</t>
  </si>
  <si>
    <t xml:space="preserve">Early spring</t>
  </si>
  <si>
    <t xml:space="preserve">Cantaloupe, Hale's Best Jumbo</t>
  </si>
  <si>
    <t xml:space="preserve">2 grams</t>
  </si>
  <si>
    <t xml:space="preserve">Burpee</t>
  </si>
  <si>
    <t xml:space="preserve">Cantaloupe, Hearts of gold</t>
  </si>
  <si>
    <t xml:space="preserve">750mg</t>
  </si>
  <si>
    <t xml:space="preserve">Canterbury Bells, Calycan mixed colors</t>
  </si>
  <si>
    <t xml:space="preserve">200mg</t>
  </si>
  <si>
    <t xml:space="preserve">Lawn  Garden (Plantation Products Inc)</t>
  </si>
  <si>
    <t xml:space="preserve">2012</t>
  </si>
  <si>
    <t xml:space="preserve">July or August</t>
  </si>
  <si>
    <t xml:space="preserve">Canterbury Bells, Cup &amp; Sauces mix</t>
  </si>
  <si>
    <t xml:space="preserve">150mg</t>
  </si>
  <si>
    <t xml:space="preserve">Burpee (Holland)</t>
  </si>
  <si>
    <t xml:space="preserve">2011</t>
  </si>
  <si>
    <t xml:space="preserve">sow early summer</t>
  </si>
  <si>
    <t xml:space="preserve">Cardinal Climber (Ipomea x multifida)</t>
  </si>
  <si>
    <t xml:space="preserve">25 seeds</t>
  </si>
  <si>
    <t xml:space="preserve">Seed Needs</t>
  </si>
  <si>
    <t xml:space="preserve">Carnation, Chabaud Giant mixed colors</t>
  </si>
  <si>
    <t xml:space="preserve">340mg</t>
  </si>
  <si>
    <t xml:space="preserve">for 2013</t>
  </si>
  <si>
    <t xml:space="preserve">Carnation, Grenadin King of the Blacks</t>
  </si>
  <si>
    <t xml:space="preserve">100 seeds minimum</t>
  </si>
  <si>
    <t xml:space="preserve">Baker Creek Heirloom</t>
  </si>
  <si>
    <t xml:space="preserve">Carrot, Burpee A#1 Hybrid Chantenay</t>
  </si>
  <si>
    <t xml:space="preserve">1.5 grams</t>
  </si>
  <si>
    <t xml:space="preserve">Carrot, Cosmic Purple (Daucus carota)</t>
  </si>
  <si>
    <t xml:space="preserve">500 Seeds</t>
  </si>
  <si>
    <t xml:space="preserve"> Seeds By Seed Needs</t>
  </si>
  <si>
    <t xml:space="preserve">Carrot, Juwarot</t>
  </si>
  <si>
    <t xml:space="preserve">Bountiful Gardens</t>
  </si>
  <si>
    <t xml:space="preserve">Carrot, Scarlet (nantes type) organic</t>
  </si>
  <si>
    <t xml:space="preserve">2.50 grams</t>
  </si>
  <si>
    <t xml:space="preserve">Martha Stewart Living</t>
  </si>
  <si>
    <t xml:space="preserve">for 2011</t>
  </si>
  <si>
    <t xml:space="preserve">Carrot, Short 'n Sweet (nantes type) organic</t>
  </si>
  <si>
    <t xml:space="preserve">for 2009</t>
  </si>
  <si>
    <t xml:space="preserve">Catnip (nepeta cataria)</t>
  </si>
  <si>
    <t xml:space="preserve">500 mg</t>
  </si>
  <si>
    <t xml:space="preserve">for 2014</t>
  </si>
  <si>
    <t xml:space="preserve">from spring to fall</t>
  </si>
  <si>
    <t xml:space="preserve">Cauliflower, Green Macerata (Chef's Choice blend)</t>
  </si>
  <si>
    <t xml:space="preserve">Cauliflower, Purple of Sicily (Chef's Choice blend)</t>
  </si>
  <si>
    <t xml:space="preserve">Cauliflower, Snowball Y</t>
  </si>
  <si>
    <t xml:space="preserve">1/32 oz</t>
  </si>
  <si>
    <t xml:space="preserve">High Mowing</t>
  </si>
  <si>
    <t xml:space="preserve">Chamomile, German (matricaria recutita</t>
  </si>
  <si>
    <t xml:space="preserve">70mg</t>
  </si>
  <si>
    <t xml:space="preserve">after frost</t>
  </si>
  <si>
    <t xml:space="preserve">Chard, Gourmet Ruby Scarlet Charlotte</t>
  </si>
  <si>
    <t xml:space="preserve">3 grams</t>
  </si>
  <si>
    <t xml:space="preserve">Renee's Garden</t>
  </si>
  <si>
    <t xml:space="preserve">for 2015</t>
  </si>
  <si>
    <t xml:space="preserve">Chard, Scarlet Charlott</t>
  </si>
  <si>
    <t xml:space="preserve">unknown</t>
  </si>
  <si>
    <t xml:space="preserve">Chinese Foxglove, Rehmannia</t>
  </si>
  <si>
    <t xml:space="preserve">Chinese Lantern (Physalis alkekengi var franchetti)</t>
  </si>
  <si>
    <t xml:space="preserve">Chives, common (allium schoenoprasum)</t>
  </si>
  <si>
    <t xml:space="preserve">earli spring or late summer</t>
  </si>
  <si>
    <t xml:space="preserve">Cleome, spider mix (cleome hassleriana)</t>
  </si>
  <si>
    <t xml:space="preserve">300 seeds</t>
  </si>
  <si>
    <t xml:space="preserve">Columbine, William Guiness</t>
  </si>
  <si>
    <t xml:space="preserve">84mg</t>
  </si>
  <si>
    <t xml:space="preserve">Packed for 2015</t>
  </si>
  <si>
    <t xml:space="preserve">Columbines, Mrs. Scott Elliot heirloom (aquilegia caerulea)</t>
  </si>
  <si>
    <t xml:space="preserve">250mg</t>
  </si>
  <si>
    <t xml:space="preserve">indoors 6-8 weeks before last frost, outdoors after last frost</t>
  </si>
  <si>
    <t xml:space="preserve">Complete Mix Bellflower Seeds</t>
  </si>
  <si>
    <t xml:space="preserve">00407-PK-P1</t>
  </si>
  <si>
    <t xml:space="preserve">Corn, Bicolor Mirai 301BC</t>
  </si>
  <si>
    <t xml:space="preserve">Corn, Sweet Argent White Seed</t>
  </si>
  <si>
    <t xml:space="preserve">Corn, Sweet Bodacious (zea mays var rugosa hybrid)</t>
  </si>
  <si>
    <t xml:space="preserve">10 grams</t>
  </si>
  <si>
    <t xml:space="preserve">1-2 weeks after last frost when soil temps are 60-65</t>
  </si>
  <si>
    <t xml:space="preserve">Corn, Sweet Chubby Checkers Hybrid</t>
  </si>
  <si>
    <t xml:space="preserve">21 grams</t>
  </si>
  <si>
    <t xml:space="preserve">Corn, White Sugar Pearl</t>
  </si>
  <si>
    <t xml:space="preserve">12 grams</t>
  </si>
  <si>
    <t xml:space="preserve">spring with night temps above 55</t>
  </si>
  <si>
    <t xml:space="preserve">Cosmos, Day Dream (cosmos bipinnatus)</t>
  </si>
  <si>
    <t xml:space="preserve">.5g/100 seeds</t>
  </si>
  <si>
    <t xml:space="preserve">soil temp 70-80</t>
  </si>
  <si>
    <t xml:space="preserve">Cosmos, Sea Shells (cosmos bipinnatus)</t>
  </si>
  <si>
    <t xml:space="preserve">Cucumber Park's All-Season Burpless Hybrid</t>
  </si>
  <si>
    <t xml:space="preserve">Cucumber Sir Crunch a Lot Hybrid</t>
  </si>
  <si>
    <t xml:space="preserve">Cucumber, Homemade Pickles (cucumis sativus) </t>
  </si>
  <si>
    <t xml:space="preserve">Cucumber, Lemon</t>
  </si>
  <si>
    <t xml:space="preserve">30 seeds</t>
  </si>
  <si>
    <t xml:space="preserve">05602-PK-P1</t>
  </si>
  <si>
    <t xml:space="preserve">Cucumber, Persian Baby hybrid</t>
  </si>
  <si>
    <t xml:space="preserve">8 seeds</t>
  </si>
  <si>
    <t xml:space="preserve">Cucumber, Spacemaster (cucumis sativus) </t>
  </si>
  <si>
    <r>
      <rPr>
        <sz val="11"/>
        <color rgb="FF000000"/>
        <rFont val="Calibri"/>
        <family val="2"/>
        <charset val="1"/>
      </rPr>
      <t xml:space="preserve">2 grams </t>
    </r>
    <r>
      <rPr>
        <b val="true"/>
        <sz val="11"/>
        <color rgb="FFFF0000"/>
        <rFont val="Calibri"/>
        <family val="2"/>
        <charset val="1"/>
      </rPr>
      <t xml:space="preserve">none left</t>
    </r>
  </si>
  <si>
    <t xml:space="preserve">Cup &amp; Saucer Vine (Cobaea scandens)</t>
  </si>
  <si>
    <t xml:space="preserve">Cup and Saucer vine blue and whie blend (cobaea scandens)</t>
  </si>
  <si>
    <t xml:space="preserve">1 gram</t>
  </si>
  <si>
    <t xml:space="preserve">Dianthus barbatus, Sweet William Double Blend</t>
  </si>
  <si>
    <t xml:space="preserve">Dill, Bouquet (anethum graveolens)</t>
  </si>
  <si>
    <t xml:space="preserve">1-2 weeks before last frost</t>
  </si>
  <si>
    <t xml:space="preserve">Dill, Tetra  (anethum graveolens)</t>
  </si>
  <si>
    <t xml:space="preserve">Eggplant, Listada de Gandia</t>
  </si>
  <si>
    <t xml:space="preserve">30 sees</t>
  </si>
  <si>
    <t xml:space="preserve">Tomato Growers Supply Company</t>
  </si>
  <si>
    <t xml:space="preserve">Eggplant, Long Purple</t>
  </si>
  <si>
    <t xml:space="preserve">Eggplant, Pingtung Long</t>
  </si>
  <si>
    <r>
      <rPr>
        <sz val="11"/>
        <color rgb="FF000000"/>
        <rFont val="Calibri"/>
        <family val="2"/>
        <charset val="1"/>
      </rPr>
      <t xml:space="preserve">25 seeds </t>
    </r>
    <r>
      <rPr>
        <b val="true"/>
        <sz val="11"/>
        <color rgb="FFFF0000"/>
        <rFont val="Calibri"/>
        <family val="2"/>
        <charset val="1"/>
      </rPr>
      <t xml:space="preserve">only 3 left</t>
    </r>
  </si>
  <si>
    <t xml:space="preserve">Seed Savers Exchange</t>
  </si>
  <si>
    <t xml:space="preserve">Named after its town of origin in Taiwan, this slender violet-purple eggplant becomes at least 12 inches long and has an excellent mild flavor and tender white flesh. One of its other attributes is an ability to thrive and produce continuous, large harvests despite summer heat and humidity. Great for slicing and using in Oriental or other cuisine. 65 days.</t>
  </si>
  <si>
    <t xml:space="preserve">Eggplant, Rosa Bianca</t>
  </si>
  <si>
    <t xml:space="preserve">Eggplant, Round Mauve</t>
  </si>
  <si>
    <t xml:space="preserve">Eggplant, Shikou Hybrid</t>
  </si>
  <si>
    <t xml:space="preserve">Eggplant, Snowy</t>
  </si>
  <si>
    <t xml:space="preserve">1/64oz (.4g)</t>
  </si>
  <si>
    <t xml:space="preserve">High Mowing Organic Seeds</t>
  </si>
  <si>
    <t xml:space="preserve">Egyptian Pea Vine (dolichos)</t>
  </si>
  <si>
    <t xml:space="preserve">4 grams</t>
  </si>
  <si>
    <t xml:space="preserve">Exotic Love Vine, heirloom mina lobata</t>
  </si>
  <si>
    <t xml:space="preserve">spring when night temps above 50, indoors: 5-6 weeks before last frost</t>
  </si>
  <si>
    <t xml:space="preserve">Foxglove, Chinese (Rehmannia)</t>
  </si>
  <si>
    <t xml:space="preserve">4mg</t>
  </si>
  <si>
    <t xml:space="preserve">Fall</t>
  </si>
  <si>
    <t xml:space="preserve">Foxglove, Digitalis Grandiflora yellow</t>
  </si>
  <si>
    <t xml:space="preserve">Park Seed (Netherlands)</t>
  </si>
  <si>
    <t xml:space="preserve">Foxglove, Digitalis Pam's Choice</t>
  </si>
  <si>
    <t xml:space="preserve">50 seeds</t>
  </si>
  <si>
    <t xml:space="preserve">Park Seed (Holland)</t>
  </si>
  <si>
    <t xml:space="preserve">Foxglove, Digitalis Pantaloons</t>
  </si>
  <si>
    <t xml:space="preserve">Foxglove, mixed</t>
  </si>
  <si>
    <t xml:space="preserve">325mg</t>
  </si>
  <si>
    <t xml:space="preserve">for 2012</t>
  </si>
  <si>
    <t xml:space="preserve">Hyacinth Bean, Ruby Moon (Lablab purpureus)</t>
  </si>
  <si>
    <t xml:space="preserve">Impatiens Balsamina Flower Seeds , Mixed Colors DOUBLE CAMELLIA , (Balsam / Lady Slipper / Touch Me Not) </t>
  </si>
  <si>
    <t xml:space="preserve">Sold by SEEDVILLE USA</t>
  </si>
  <si>
    <t xml:space="preserve">Larkspur, Galilee Blend</t>
  </si>
  <si>
    <t xml:space="preserve">1/64 oz</t>
  </si>
  <si>
    <t xml:space="preserve">Larkspur, Galilee Mix</t>
  </si>
  <si>
    <t xml:space="preserve">Lettuce, baby leaf mix</t>
  </si>
  <si>
    <t xml:space="preserve">cool, shade, moist soil</t>
  </si>
  <si>
    <t xml:space="preserve">Lupine, Russell Hybrids Mix</t>
  </si>
  <si>
    <t xml:space="preserve">Marigold, French</t>
  </si>
  <si>
    <t xml:space="preserve">Flower goddess (from Rggie)</t>
  </si>
  <si>
    <t xml:space="preserve">Melon, Charentais</t>
  </si>
  <si>
    <t xml:space="preserve">Melon, Crane</t>
  </si>
  <si>
    <t xml:space="preserve">Melon, Crenshaw</t>
  </si>
  <si>
    <t xml:space="preserve">Melon, Dove Hybrid</t>
  </si>
  <si>
    <t xml:space="preserve">Melon, Dulce Nectar Honeydew</t>
  </si>
  <si>
    <t xml:space="preserve">Melon, Early Silver Line</t>
  </si>
  <si>
    <t xml:space="preserve">200 mg</t>
  </si>
  <si>
    <t xml:space="preserve">Melon, Gold Bar Hybrid</t>
  </si>
  <si>
    <t xml:space="preserve">05502-PK-P1</t>
  </si>
  <si>
    <t xml:space="preserve">Melon, Golden Beauty Casaba (Cucumis melo)</t>
  </si>
  <si>
    <t xml:space="preserve">50 Seeds, </t>
  </si>
  <si>
    <t xml:space="preserve">Melon, Haogen</t>
  </si>
  <si>
    <t xml:space="preserve">Melon, Honeydew Sweet Delight (cucumis melo inodorous group)</t>
  </si>
  <si>
    <t xml:space="preserve">Melon, Lambkin Hybrid</t>
  </si>
  <si>
    <t xml:space="preserve">05519-PK-P1</t>
  </si>
  <si>
    <t xml:space="preserve">Melon, Melemon Hybrid</t>
  </si>
  <si>
    <t xml:space="preserve">52593-PK-P1</t>
  </si>
  <si>
    <t xml:space="preserve">15 seeds</t>
  </si>
  <si>
    <t xml:space="preserve">Park Seed (Taiwan)</t>
  </si>
  <si>
    <t xml:space="preserve">Melon, Minnesota Midget (muskmelon/cantaloupe) cucumis melo var reticulatus</t>
  </si>
  <si>
    <t xml:space="preserve">Melon, Muskmelon Rocky Ford</t>
  </si>
  <si>
    <t xml:space="preserve">1/32oz</t>
  </si>
  <si>
    <t xml:space="preserve">High Mowing Organic</t>
  </si>
  <si>
    <t xml:space="preserve">Melon, Oka</t>
  </si>
  <si>
    <t xml:space="preserve">Melon, Rocky Ford</t>
  </si>
  <si>
    <t xml:space="preserve">Melon, TAM Dew</t>
  </si>
  <si>
    <t xml:space="preserve">Baker Creek Heirloom Seeds</t>
  </si>
  <si>
    <t xml:space="preserve">Spring</t>
  </si>
  <si>
    <t xml:space="preserve">Melon, Tigger</t>
  </si>
  <si>
    <t xml:space="preserve">Mesclum Blend</t>
  </si>
  <si>
    <t xml:space="preserve">Milkweed, Green</t>
  </si>
  <si>
    <t xml:space="preserve">Milkweed, Showy (Asclepias speciosa)</t>
  </si>
  <si>
    <t xml:space="preserve">100 grams</t>
  </si>
  <si>
    <t xml:space="preserve">Native American Seed</t>
  </si>
  <si>
    <t xml:space="preserve">Mimosa Pudica, sensitive plant</t>
  </si>
  <si>
    <t xml:space="preserve">Mix, Hummingbird Haven</t>
  </si>
  <si>
    <t xml:space="preserve">Mix, Made in the Shade</t>
  </si>
  <si>
    <t xml:space="preserve">13 grams</t>
  </si>
  <si>
    <t xml:space="preserve">Moonflower, Lavender (Ipomoea turbinata)</t>
  </si>
  <si>
    <t xml:space="preserve">10 seeds</t>
  </si>
  <si>
    <t xml:space="preserve">6-8 weeks before last frost</t>
  </si>
  <si>
    <t xml:space="preserve">Morning Glory, Convolvulus Enchantment Mix</t>
  </si>
  <si>
    <t xml:space="preserve">Morning Glory, Flying Saucer (ipomoea tricolor)</t>
  </si>
  <si>
    <t xml:space="preserve">Nasturtium, Alaska mix (mastuerzo)</t>
  </si>
  <si>
    <t xml:space="preserve">3.3 grams</t>
  </si>
  <si>
    <t xml:space="preserve">Nasturtium, Alaska Variegated (Tropaeolum majus)</t>
  </si>
  <si>
    <t xml:space="preserve">Onion, Red Amposta (allium cepa)</t>
  </si>
  <si>
    <t xml:space="preserve">indoors: 8-10 weeks before last frost, outdoors: spring asap soil can be worked</t>
  </si>
  <si>
    <t xml:space="preserve">Organic Broad Windsor Fava Bean Seed</t>
  </si>
  <si>
    <t xml:space="preserve">1 oz</t>
  </si>
  <si>
    <t xml:space="preserve">Pam's Choice Foxglove Seeds</t>
  </si>
  <si>
    <t xml:space="preserve">00855-PK-P1</t>
  </si>
  <si>
    <t xml:space="preserve">Pantaloons Foxglove Seeds</t>
  </si>
  <si>
    <t xml:space="preserve">00768-PK-P1</t>
  </si>
  <si>
    <t xml:space="preserve">Park's Black Peony Poppy Seeds</t>
  </si>
  <si>
    <t xml:space="preserve">03154-PK-P1</t>
  </si>
  <si>
    <t xml:space="preserve">Passion flower, purple (passiflora edulis)</t>
  </si>
  <si>
    <t xml:space="preserve">Passion flower, red (passiflora alata)</t>
  </si>
  <si>
    <t xml:space="preserve">Peaches 'n' Dreams Hollyhock Seeds</t>
  </si>
  <si>
    <t xml:space="preserve">01022-PK-P1</t>
  </si>
  <si>
    <t xml:space="preserve">Peaches 'n' Dreams Hollyhock Seeds x3 at $1.25 each</t>
  </si>
  <si>
    <t xml:space="preserve">15 seeds per pack</t>
  </si>
  <si>
    <t xml:space="preserve">Penstemon, hummingbird garden bells</t>
  </si>
  <si>
    <t xml:space="preserve">13mg</t>
  </si>
  <si>
    <t xml:space="preserve">Outdoors after frost</t>
  </si>
  <si>
    <t xml:space="preserve">Peony Poppy "Double Mixture" (Papaver paeoniflorum)</t>
  </si>
  <si>
    <t xml:space="preserve">500 Seeds, </t>
  </si>
  <si>
    <t xml:space="preserve">Pepper, Banana (capsicum annuum)</t>
  </si>
  <si>
    <t xml:space="preserve">Pepper, Bell Roumanian Rainbow</t>
  </si>
  <si>
    <t xml:space="preserve">Pepper, Jimmy Nardello</t>
  </si>
  <si>
    <t xml:space="preserve">Pepper, Pritavit Hybrid</t>
  </si>
  <si>
    <t xml:space="preserve">Pepper, Sweet Chocolate (capsicum annuum)</t>
  </si>
  <si>
    <t xml:space="preserve">125 seeds</t>
  </si>
  <si>
    <t xml:space="preserve">Pepper, sweet Crisp Hybrid</t>
  </si>
  <si>
    <t xml:space="preserve">176mg</t>
  </si>
  <si>
    <t xml:space="preserve">Pepper, sweet Giant Aconcagua</t>
  </si>
  <si>
    <t xml:space="preserve">.25 grams per seed package/Seed Package Contains Approx. 30-45 heirloom pepper seeds</t>
  </si>
  <si>
    <t xml:space="preserve">Pepper, sweet Honey Crisp Hybrid</t>
  </si>
  <si>
    <t xml:space="preserve">Pepper, Sweet Pickle</t>
  </si>
  <si>
    <t xml:space="preserve">Petunia, Double Duet</t>
  </si>
  <si>
    <t xml:space="preserve">35 seeds</t>
  </si>
  <si>
    <t xml:space="preserve">01619-PK-P1</t>
  </si>
  <si>
    <t xml:space="preserve">Poppy "Pale Rose Peony" (Papaver paeoniflorum)</t>
  </si>
  <si>
    <t xml:space="preserve">Packaged By Seed Needs</t>
  </si>
  <si>
    <t xml:space="preserve">Poppy, Double Mixed (Papaver somniferum)</t>
  </si>
  <si>
    <t xml:space="preserve">Poppy, Florist's</t>
  </si>
  <si>
    <t xml:space="preserve">200 seeds</t>
  </si>
  <si>
    <t xml:space="preserve">01753-PK-P1</t>
  </si>
  <si>
    <t xml:space="preserve">Poppy, Lauren's Grape (Papaver somniferum)</t>
  </si>
  <si>
    <t xml:space="preserve">4-6 weeks before last frost</t>
  </si>
  <si>
    <t xml:space="preserve">Poppy, Oriental Red</t>
  </si>
  <si>
    <t xml:space="preserve">225mg</t>
  </si>
  <si>
    <t xml:space="preserve">Ferry Morse (Holland)</t>
  </si>
  <si>
    <t xml:space="preserve">Primrose, Missouri (oenothera Missouriensis)</t>
  </si>
  <si>
    <t xml:space="preserve">.6g/100 seeds</t>
  </si>
  <si>
    <t xml:space="preserve">soil temp 65-70</t>
  </si>
  <si>
    <t xml:space="preserve">Primrose, Showy (oenothera speciosa)</t>
  </si>
  <si>
    <t xml:space="preserve">.3 grams/2150 seeds</t>
  </si>
  <si>
    <t xml:space="preserve">Radish, Cherry Belle (Raphanus sativus)</t>
  </si>
  <si>
    <t xml:space="preserve">Radish, French Breakfast (Raphanus sativus)</t>
  </si>
  <si>
    <t xml:space="preserve">cool weather</t>
  </si>
  <si>
    <t xml:space="preserve">Snap Pea Super Sugar</t>
  </si>
  <si>
    <t xml:space="preserve">Spearmint (mentha spicata)</t>
  </si>
  <si>
    <t xml:space="preserve">Squash, Dirani Lebanese</t>
  </si>
  <si>
    <t xml:space="preserve">Squash, Tatuma (Calabacita)</t>
  </si>
  <si>
    <t xml:space="preserve">Summer Carnival Hollyhock Mix Seeds</t>
  </si>
  <si>
    <t xml:space="preserve">00985-PK-P1</t>
  </si>
  <si>
    <t xml:space="preserve">Sunflower "Crazy Mix" (10+ Varieties)</t>
  </si>
  <si>
    <t xml:space="preserve">100 Seeds, </t>
  </si>
  <si>
    <t xml:space="preserve">Sunflower, Crazy mixture (‎Helianthus annuus)</t>
  </si>
  <si>
    <t xml:space="preserve">Sunflower, Joker</t>
  </si>
  <si>
    <t xml:space="preserve">Sunflower, Mamoth Russian</t>
  </si>
  <si>
    <t xml:space="preserve">Sunflower, Santa Fe (helianthus annuus)</t>
  </si>
  <si>
    <t xml:space="preserve">1.7g/50 seeds</t>
  </si>
  <si>
    <t xml:space="preserve">after frost, soil temp 68-86</t>
  </si>
  <si>
    <t xml:space="preserve">Sunflower, Starburst mix</t>
  </si>
  <si>
    <t xml:space="preserve">Sunflower, Starburst Mix Hybrid</t>
  </si>
  <si>
    <t xml:space="preserve">00969-PK-P1</t>
  </si>
  <si>
    <t xml:space="preserve">Sunflower, Teddy Bear</t>
  </si>
  <si>
    <t xml:space="preserve">Suzie Wong Wishbone Flower Seeds</t>
  </si>
  <si>
    <t xml:space="preserve">02317-PK-P1</t>
  </si>
  <si>
    <t xml:space="preserve">Sweet Pea, Early Multiflora Bend (lathyrus odoratus)</t>
  </si>
  <si>
    <t xml:space="preserve">late fall to early winter</t>
  </si>
  <si>
    <t xml:space="preserve">Sweet Pea, High Scent (lathyrus odoratus)</t>
  </si>
  <si>
    <t xml:space="preserve">Sweet Pea, Morrocan Spice (lathyrus odoratus)</t>
  </si>
  <si>
    <t xml:space="preserve">Sweet Pea, Old Spice Blend (lathyrus odoratus)</t>
  </si>
  <si>
    <t xml:space="preserve">Tomato, Better Bush</t>
  </si>
  <si>
    <t xml:space="preserve">24 seeds</t>
  </si>
  <si>
    <t xml:space="preserve">Tomato, Black Krim (part of Summer Fest Heirloom mix)</t>
  </si>
  <si>
    <t xml:space="preserve">Tomato, Burpee's Supersteak Hybrid</t>
  </si>
  <si>
    <t xml:space="preserve">100 mg</t>
  </si>
  <si>
    <t xml:space="preserve">Burpee (Thailand)</t>
  </si>
  <si>
    <t xml:space="preserve">Tomato, Costoluto (part of Summer Fest Heirloom mix)</t>
  </si>
  <si>
    <t xml:space="preserve">Tomato, Esterina F1 cherry</t>
  </si>
  <si>
    <t xml:space="preserve">Tomato, Fourth of July</t>
  </si>
  <si>
    <t xml:space="preserve">90mg</t>
  </si>
  <si>
    <t xml:space="preserve">for 2009 and one for 2015</t>
  </si>
  <si>
    <t xml:space="preserve">Tomato, Garden Peach</t>
  </si>
  <si>
    <t xml:space="preserve">Tomato, Gardener's Delight cherry</t>
  </si>
  <si>
    <t xml:space="preserve">Tomato, Honey Delight Hybrid</t>
  </si>
  <si>
    <t xml:space="preserve">60mg</t>
  </si>
  <si>
    <t xml:space="preserve">Tomato, Isis Candy</t>
  </si>
  <si>
    <t xml:space="preserve">Tomato, Red &amp; Yellow Pear blend</t>
  </si>
  <si>
    <t xml:space="preserve">Tomato, Snow White</t>
  </si>
  <si>
    <t xml:space="preserve">Tomato, Sprite</t>
  </si>
  <si>
    <t xml:space="preserve">Tomato, Sweet Persimmon (part of Summer Fest Heirloom mix)</t>
  </si>
  <si>
    <t xml:space="preserve">Watermelon, Black Diamond</t>
  </si>
  <si>
    <t xml:space="preserve">5 grams</t>
  </si>
  <si>
    <t xml:space="preserve">Watermelon, Crimson Sweet</t>
  </si>
  <si>
    <t xml:space="preserve">2.5 grams</t>
  </si>
  <si>
    <t xml:space="preserve">2009</t>
  </si>
  <si>
    <t xml:space="preserve">Watermelon, Faerie Hybrid</t>
  </si>
  <si>
    <t xml:space="preserve">05500-PK-P1</t>
  </si>
  <si>
    <t xml:space="preserve">Watermelon, Moon and Stars</t>
  </si>
  <si>
    <t xml:space="preserve">Watermelon, Sugar Baby</t>
  </si>
  <si>
    <t xml:space="preserve">1.5g</t>
  </si>
  <si>
    <t xml:space="preserve">Wishbone flower, torenia suzie wong</t>
  </si>
  <si>
    <t xml:space="preserve">Yellow Foxglove Seeds</t>
  </si>
  <si>
    <t xml:space="preserve">00809-PK-P1</t>
  </si>
  <si>
    <t xml:space="preserve">z Squash, Dirani Lebanese (cucurbita pepo hybrid)</t>
  </si>
  <si>
    <t xml:space="preserve">z Squash, Tatuma (Calabacita) (cucurbita pepo)</t>
  </si>
  <si>
    <t xml:space="preserve">Zaatar Marjoram Seeds</t>
  </si>
  <si>
    <t xml:space="preserve">01331-PK-P1</t>
  </si>
  <si>
    <t xml:space="preserve">Zucchini, Baby Round</t>
  </si>
  <si>
    <t xml:space="preserve">Zucchini, Baby Round (cucurbita pepo)</t>
  </si>
  <si>
    <t xml:space="preserve">Zucchini, Cocozelle</t>
  </si>
  <si>
    <t xml:space="preserve">Zucchini, Cocozelle (cucurbita pepo)</t>
  </si>
  <si>
    <t xml:space="preserve">1/8oz (3.5g)</t>
  </si>
  <si>
    <t xml:space="preserve">Zucchini, Costata Romanesco</t>
  </si>
  <si>
    <t xml:space="preserve">1/8oz</t>
  </si>
  <si>
    <t xml:space="preserve">Zucchini, Costata Romanesco Squash</t>
  </si>
  <si>
    <t xml:space="preserve">3 g about 20 seeds</t>
  </si>
  <si>
    <t xml:space="preserve">Zucchini, Yellowfin F1</t>
  </si>
  <si>
    <t xml:space="preserve">Zucchini, Yellowfin F1 yellow (cucurbita pepo)</t>
  </si>
  <si>
    <t xml:space="preserve">Buy Ichiban eggplant seeds: (look up reviews first to see if they're reputable</t>
  </si>
  <si>
    <t xml:space="preserve">http://www.seedman.com/eggplant.htm</t>
  </si>
  <si>
    <t xml:space="preserve">Flower wishlist:</t>
  </si>
  <si>
    <t xml:space="preserve">Sunflower</t>
  </si>
  <si>
    <t xml:space="preserve">Marigold Tiger Eyes</t>
  </si>
  <si>
    <t xml:space="preserve">Sunflower Russian Mammoth</t>
  </si>
  <si>
    <t xml:space="preserve">Double Duet Petunia Flower Seeds </t>
  </si>
  <si>
    <t xml:space="preserve">rple Pirouette Petunia</t>
  </si>
  <si>
    <t xml:space="preserve">2786 Clitoria ternatea Blue - seeds</t>
  </si>
  <si>
    <t xml:space="preserve">Zinnia Zahara Starlight Rose</t>
  </si>
  <si>
    <t xml:space="preserve">Morning Glory Split Second</t>
  </si>
  <si>
    <t xml:space="preserve">Astra Double Lavender Balloon Flower Seeds </t>
  </si>
  <si>
    <t xml:space="preserve">Night and Day Snapdragon Seeds </t>
  </si>
  <si>
    <t xml:space="preserve">Giant Sungold Sunflower Seeds </t>
  </si>
  <si>
    <t xml:space="preserve">The Joker Sunflower Seeds</t>
  </si>
  <si>
    <t xml:space="preserve">Radar Love Yellow Clematis Seeds </t>
  </si>
  <si>
    <t xml:space="preserve">Oriental Lanterns Snapdragon Seeds </t>
  </si>
  <si>
    <t xml:space="preserve">Mumsy Yellow Marigold Seeds </t>
  </si>
  <si>
    <t xml:space="preserve">Tomato Rainbow Blend is an heirloom collection within an heirloom collection! It contains 6 of the very best: Cherokee Purple, Dixie Golden Giant, Aunt Ruby's German Green, Black from Tula, Brandywine Red, and Big Rainbow.
http://parkseed.com/heirloom-favorites-collection/p/90403/?green=10745CF5-AEBD-5B13-0AD2-6C96FFFB21A0"</t>
  </si>
  <si>
    <t xml:space="preserve">Bearded Iris:</t>
  </si>
  <si>
    <t xml:space="preserve">Description:</t>
  </si>
  <si>
    <t xml:space="preserve">Currently have:</t>
  </si>
  <si>
    <t xml:space="preserve">Quantity</t>
  </si>
  <si>
    <t xml:space="preserve">Date planted:</t>
  </si>
  <si>
    <t xml:space="preserve">Edit Wolford</t>
  </si>
  <si>
    <t xml:space="preserve">From Mom</t>
  </si>
  <si>
    <t xml:space="preserve">Immortality</t>
  </si>
  <si>
    <t xml:space="preserve">Michigan Pride</t>
  </si>
  <si>
    <t xml:space="preserve">Stepping Out</t>
  </si>
  <si>
    <t xml:space="preserve">2; 1otw</t>
  </si>
  <si>
    <t xml:space="preserve">Superstition</t>
  </si>
  <si>
    <t xml:space="preserve">2 arrived dead with bugs</t>
  </si>
  <si>
    <t xml:space="preserve">Blackalicious</t>
  </si>
  <si>
    <t xml:space="preserve">$12.00</t>
  </si>
  <si>
    <t xml:space="preserve">Dangerous Mood</t>
  </si>
  <si>
    <t xml:space="preserve">$8.50</t>
  </si>
  <si>
    <t xml:space="preserve">Here Comes The Night</t>
  </si>
  <si>
    <t xml:space="preserve">$14.00</t>
  </si>
  <si>
    <t xml:space="preserve">Luxor Gold</t>
  </si>
  <si>
    <t xml:space="preserve">$7.00</t>
  </si>
  <si>
    <t xml:space="preserve">Wild Irish Rose</t>
  </si>
  <si>
    <t xml:space="preserve">Place Your Bets</t>
  </si>
  <si>
    <t xml:space="preserve">Plum Fun</t>
  </si>
  <si>
    <t xml:space="preserve">Royal Snowcap</t>
  </si>
  <si>
    <t xml:space="preserve">Salzburg Echo</t>
  </si>
  <si>
    <t xml:space="preserve">$16.00</t>
  </si>
  <si>
    <t xml:space="preserve">American Classic</t>
  </si>
  <si>
    <t xml:space="preserve">Sweeter Than Wine</t>
  </si>
  <si>
    <t xml:space="preserve">Grateful Red</t>
  </si>
  <si>
    <t xml:space="preserve">Aggressively Forward - Item #84613</t>
  </si>
  <si>
    <t xml:space="preserve">Tall Bearded Reblooming Iris</t>
  </si>
  <si>
    <t xml:space="preserve">American Classic - Item #84600</t>
  </si>
  <si>
    <t xml:space="preserve">Beverly Sills - Item #84619</t>
  </si>
  <si>
    <t xml:space="preserve">Bubble Bubble - Item #84610</t>
  </si>
  <si>
    <t xml:space="preserve">Colourful Tall Bearded Iris </t>
  </si>
  <si>
    <t xml:space="preserve">Can’t Touch This - Item #85658</t>
  </si>
  <si>
    <t xml:space="preserve">Colourful Tall Bearded Iris</t>
  </si>
  <si>
    <t xml:space="preserve">Cloud Ballet - Item #84618</t>
  </si>
  <si>
    <t xml:space="preserve">Come Away With Me - Item #85659</t>
  </si>
  <si>
    <t xml:space="preserve">Crimson Cloud - Item #85661</t>
  </si>
  <si>
    <t xml:space="preserve">&lt;--- Michigan Pride</t>
  </si>
  <si>
    <t xml:space="preserve">Discovery Dutch Iris - Item #70729</t>
  </si>
  <si>
    <t xml:space="preserve">Final Episode Colourful - Item #84616</t>
  </si>
  <si>
    <t xml:space="preserve">First Interstate - Item #84601</t>
  </si>
  <si>
    <t xml:space="preserve">Hello Darkness Iris - Item #85662</t>
  </si>
  <si>
    <t xml:space="preserve">Tall Bearded Iris</t>
  </si>
  <si>
    <t xml:space="preserve">Immortality Colourful - Item #84620</t>
  </si>
  <si>
    <t xml:space="preserve">Mariposa Skies - Item #84614</t>
  </si>
  <si>
    <t xml:space="preserve">Tiny Tod Ultimate Iris - Item #84629</t>
  </si>
  <si>
    <t xml:space="preserve">Beverly Sills</t>
  </si>
  <si>
    <t xml:space="preserve">Didn't plant in time.  Planted like a year later.</t>
  </si>
  <si>
    <t xml:space="preserve">Bubble Bubble</t>
  </si>
  <si>
    <t xml:space="preserve">Cloud Ballet</t>
  </si>
  <si>
    <t xml:space="preserve">First Interstate</t>
  </si>
  <si>
    <t xml:space="preserve">Hello Darkness</t>
  </si>
  <si>
    <t xml:space="preserve">House plants:</t>
  </si>
  <si>
    <t xml:space="preserve">Tree philodendron</t>
  </si>
  <si>
    <t xml:space="preserve">Elephant ear - Alocasia Frydek</t>
  </si>
  <si>
    <t xml:space="preserve">Umbrella Tree - Pachira aquatica</t>
  </si>
  <si>
    <t xml:space="preserve">Money Tree</t>
  </si>
  <si>
    <t xml:space="preserve">Celocasia - Giant Elephan Ear</t>
  </si>
  <si>
    <t xml:space="preserve">Dracaena fragrans - corn plant - Broadleaf evergreen</t>
  </si>
  <si>
    <t xml:space="preserve">Epipremnum aureum - golden pothos - Vine</t>
  </si>
  <si>
    <t xml:space="preserve">Hoya carnosa - wax plant - Herbaceous perennial</t>
  </si>
  <si>
    <t xml:space="preserve">Chlorophytum comosum - spider plant - Herbaceous perennial</t>
  </si>
  <si>
    <t xml:space="preserve">Montezuma Cypress</t>
  </si>
  <si>
    <t xml:space="preserve">Taxodium mucronatum</t>
  </si>
  <si>
    <t xml:space="preserve">Foliage:</t>
  </si>
  <si>
    <t xml:space="preserve">Vegetables:</t>
  </si>
  <si>
    <t xml:space="preserve">Link:</t>
  </si>
  <si>
    <t xml:space="preserve">Fruit trees:</t>
  </si>
  <si>
    <t xml:space="preserve">Cover crops:</t>
  </si>
  <si>
    <t xml:space="preserve">Planting season:</t>
  </si>
  <si>
    <t xml:space="preserve">URL:</t>
  </si>
  <si>
    <t xml:space="preserve">Licuala spinosa </t>
  </si>
  <si>
    <t xml:space="preserve">Basil, Cardinal</t>
  </si>
  <si>
    <t xml:space="preserve">Apple:</t>
  </si>
  <si>
    <t xml:space="preserve">Victoria sweet, candy crisp, vanilla pippin, Fenouillet gris or the lower chill fenouillet de ribours</t>
  </si>
  <si>
    <t xml:space="preserve">http://www.cloudforest.com/cafe/gardening/fruit-hunt-for-apples-with-tropical-flavors-t803.html</t>
  </si>
  <si>
    <t xml:space="preserve">New Zealand White Clover Cover Crop - 1 lb 
(Item #: WW4412/E)</t>
  </si>
  <si>
    <t xml:space="preserve">spring and fall </t>
  </si>
  <si>
    <t xml:space="preserve">http://www.territorialseed.com/product/new-zealand-white-clover-cover-crop-seed/legume_cover_crop</t>
  </si>
  <si>
    <t xml:space="preserve">licuala ramsayi</t>
  </si>
  <si>
    <t xml:space="preserve">Cantaloupe Ambrosia Hybrid</t>
  </si>
  <si>
    <t xml:space="preserve">Apricot</t>
  </si>
  <si>
    <t xml:space="preserve">Canadian White Blenheim Apricot, Royal Blenheim 400-500 hours, Royalty Apricot (large, 700 hours, freestone, self fertile), Wenatchee Moorpark (sweet, 700, freestone, large, self fertile), Harcot?</t>
  </si>
  <si>
    <t xml:space="preserve">Miniclover® Cover Crop - 1 lb 
(Item #: WW4451/E)</t>
  </si>
  <si>
    <t xml:space="preserve">http://www.territorialseed.com/product/miniclover-cover-crop-seed/legume_cover_crop</t>
  </si>
  <si>
    <t xml:space="preserve">Cardinal basil</t>
  </si>
  <si>
    <t xml:space="preserve">Sharwill Reed, Oro Negro</t>
  </si>
  <si>
    <t xml:space="preserve">Groundhog Daikon Radish Cover Crop - 1 lb 
(Item #: WW4429/E)</t>
  </si>
  <si>
    <t xml:space="preserve">late summer</t>
  </si>
  <si>
    <t xml:space="preserve">http://www.territorialseed.com/product/Groundhog_Daikon_Radish_Cover_Crop_Seed/brassica_cover_crop</t>
  </si>
  <si>
    <t xml:space="preserve">Eggplant, Fairy Tale</t>
  </si>
  <si>
    <t xml:space="preserve">Eggplant, Hansel Hybrid</t>
  </si>
  <si>
    <t xml:space="preserve">http://www.tomatogrowers.com/HANSEL-HYBRID/productinfo/7385/</t>
  </si>
  <si>
    <r>
      <rPr>
        <sz val="12"/>
        <color rgb="FF000000"/>
        <rFont val="Bell MT"/>
        <family val="1"/>
        <charset val="1"/>
      </rPr>
      <t xml:space="preserve">2007 ALL AMERICA SELECTIONS AWARD. This gorgeous non-bitter eggplant can be harvested all the way from a tiny 2 inches up to a more mature 10 inches long, while staying mild with few seeds. Glossy, deep-purple finger-shaped eggplants appear in abundant clusters throughout an extended season, so there is plenty of tender fruit for casseroles, grilling, or even stuffing. Compact plants grow no more than 3 ft. tall, suiting them well to small garden spaces or to </t>
    </r>
    <r>
      <rPr>
        <b val="true"/>
        <sz val="12"/>
        <color rgb="FF000000"/>
        <rFont val="Bell MT"/>
        <family val="1"/>
        <charset val="1"/>
      </rPr>
      <t xml:space="preserve">containers</t>
    </r>
    <r>
      <rPr>
        <sz val="12"/>
        <color rgb="FF000000"/>
        <rFont val="Bell MT"/>
        <family val="1"/>
        <charset val="1"/>
      </rPr>
      <t xml:space="preserve">. 55 days.</t>
    </r>
  </si>
  <si>
    <t xml:space="preserve">http://www.tomatogrowers.com/LISTADA-DE-GANDIA/productinfo/7255/</t>
  </si>
  <si>
    <t xml:space="preserve">Italian heirloom eggplant is rightfully considered one of the most beautiful of all eggplants for its rich purple striping on creamy white skin. It also has a graceful teardrop to round shape with fruit that can grow to 6 inches long, although it is sometimes smaller. Mild white flesh is delicious and sweet with absolutely no hint of bitterness, making it an extremely versatile eggplant choice. 75 days.</t>
  </si>
  <si>
    <t xml:space="preserve">Blackberry jam plant</t>
  </si>
  <si>
    <t xml:space="preserve">http://www.tomatogrowers.com/ROSA-BIANCA/productinfo/7436/</t>
  </si>
  <si>
    <t xml:space="preserve">Prized by chefs and gardeners alike for its creamy, mild flesh and lovely appearance, this Italian heirloom eggplant has become very popular. Well-filled, round to tear-drop-shaped fruit is white with soft lavender streaks outside, and inside flesh is white and sweet with no trace of bitterness. Delicious for slicing, stuffing, or any eggplant use. 75 days.</t>
  </si>
  <si>
    <t xml:space="preserve">verum</t>
  </si>
  <si>
    <t xml:space="preserve">Eggplant, Violette di Firenze</t>
  </si>
  <si>
    <t xml:space="preserve">http://www.tomatogrowers.com/VIOLETTE-DI-FIRENZE-SOLD-OUT-FOR-2015/productinfo/7909/</t>
  </si>
  <si>
    <t xml:space="preserve">Beautiful Italian heirloom eggplant has brilliantly colored violet fruits rimmed with white up around the calyx. Large, heavy fruit is about 5 inches long and nearly as wide with an attractive scalloped shape. Mild white flesh has an excellent flavor and is not at all bitter. Plants produce heavy crops. 85 days.</t>
  </si>
  <si>
    <t xml:space="preserve">Date dwarf, edible</t>
  </si>
  <si>
    <t xml:space="preserve">Eggplant, White Star Hybrid</t>
  </si>
  <si>
    <r>
      <rPr>
        <sz val="12"/>
        <color rgb="FF000000"/>
        <rFont val="Bell MT"/>
        <family val="1"/>
        <charset val="1"/>
      </rPr>
      <t xml:space="preserve">Classic teardrop-shaped eggplant is about 5 to 7 inches long with a beautiful glossy white skin and pure white, mild flesh inside. </t>
    </r>
    <r>
      <rPr>
        <b val="true"/>
        <sz val="12"/>
        <color rgb="FF000000"/>
        <rFont val="Bell MT"/>
        <family val="1"/>
        <charset val="1"/>
      </rPr>
      <t xml:space="preserve">White eggplant is well known for having no trace of bitterness whatsoever, so it has become a favorite of many gardeners.</t>
    </r>
    <r>
      <rPr>
        <sz val="12"/>
        <color rgb="FF000000"/>
        <rFont val="Bell MT"/>
        <family val="1"/>
        <charset val="1"/>
      </rPr>
      <t xml:space="preserve"> Tall, vigorous plants provide a protective canopy for the developing large harvest of eggplant. 75 days.</t>
    </r>
  </si>
  <si>
    <t xml:space="preserve">Fig</t>
  </si>
  <si>
    <t xml:space="preserve">Ischia White, Excell (improved Kadota type), Latturula (Italian Honey Fig), Monstrueuse, Emalyn's Purple, Peter's Honey (Rutara), Negronne, Osborne Prolific (Neveralla) (good for containers)</t>
  </si>
  <si>
    <t xml:space="preserve">French Orange Hybrid Melon Seeds </t>
  </si>
  <si>
    <t xml:space="preserve">Victoria Red - has seeds</t>
  </si>
  <si>
    <t xml:space="preserve">Gold Bar Hybrid Melon</t>
  </si>
  <si>
    <t xml:space="preserve">Grapefruit</t>
  </si>
  <si>
    <t xml:space="preserve">Bloomsweet</t>
  </si>
  <si>
    <t xml:space="preserve">Navajo Robins Egg corn</t>
  </si>
  <si>
    <t xml:space="preserve">Longan</t>
  </si>
  <si>
    <t xml:space="preserve">Diamond River; Kohala</t>
  </si>
  <si>
    <t xml:space="preserve">Okra Silver Queen</t>
  </si>
  <si>
    <t xml:space="preserve">Lychee</t>
  </si>
  <si>
    <t xml:space="preserve">Emperor</t>
  </si>
  <si>
    <t xml:space="preserve">Park's Whopper Hybrid Cantaloupe</t>
  </si>
  <si>
    <t xml:space="preserve">Mandarin:</t>
  </si>
  <si>
    <t xml:space="preserve">Nules Clementine (see if I can trade honey for it)</t>
  </si>
  <si>
    <t xml:space="preserve">pepper California Wonder</t>
  </si>
  <si>
    <t xml:space="preserve">Rapoza, Zebda, Kesar, BD-13 (seeds, scion, plant), Dot, Bram Kai Mei, Nam Doc Mai, Peach Cobbler, any Middle East variety, Golden Queen Mango, Gouveia graft on carrie, San Felipe, Mallika, Manilita</t>
  </si>
  <si>
    <t xml:space="preserve">Pepper Candy Bell and Pepper Chablis</t>
  </si>
  <si>
    <t xml:space="preserve">Sunripe, Arctic Rose White</t>
  </si>
  <si>
    <t xml:space="preserve">Pepper, Karma Hybrid</t>
  </si>
  <si>
    <t xml:space="preserve">Orange</t>
  </si>
  <si>
    <t xml:space="preserve">Cara Cara, Moro Blood, Tarocco Blood, Vainiglia Sanguigno Blood</t>
  </si>
  <si>
    <t xml:space="preserve">Squash Contender Hybrid zucchini</t>
  </si>
  <si>
    <t xml:space="preserve">Peach:</t>
  </si>
  <si>
    <t xml:space="preserve">Tropicsweet</t>
  </si>
  <si>
    <t xml:space="preserve">Tomato Juliet Hybrid</t>
  </si>
  <si>
    <t xml:space="preserve">Tomato Nectar</t>
  </si>
  <si>
    <t xml:space="preserve">Seckel Pear,  Southern King Pear; Warren Pear</t>
  </si>
  <si>
    <t xml:space="preserve">Tomato Park's Whopper CR Improved Hybrid</t>
  </si>
  <si>
    <r>
      <rPr>
        <sz val="12"/>
        <color rgb="FF000000"/>
        <rFont val="Bell MT"/>
        <family val="1"/>
        <charset val="1"/>
      </rPr>
      <t xml:space="preserve">Hachiya astringent, Chocolate, Honan Red astringent very sweet, Coffee Cake (Nishimura Wase) astrigency depends on pollination by Chocolate [same like Maru], </t>
    </r>
    <r>
      <rPr>
        <b val="true"/>
        <sz val="12"/>
        <color rgb="FF000000"/>
        <rFont val="Bell MT"/>
        <family val="1"/>
        <charset val="1"/>
      </rPr>
      <t xml:space="preserve">Izu</t>
    </r>
    <r>
      <rPr>
        <sz val="12"/>
        <color rgb="FF000000"/>
        <rFont val="Bell MT"/>
        <family val="1"/>
        <charset val="1"/>
      </rPr>
      <t xml:space="preserve"> Non astringent &amp; ornamental, Matsumoto Wase Fuyu (Early Fuyu) non-astringent, Saijo highly esteemed and astrigent, </t>
    </r>
    <r>
      <rPr>
        <b val="true"/>
        <sz val="12"/>
        <color rgb="FF000000"/>
        <rFont val="Bell MT"/>
        <family val="1"/>
        <charset val="1"/>
      </rPr>
      <t xml:space="preserve">Suruga</t>
    </r>
    <r>
      <rPr>
        <sz val="12"/>
        <color rgb="FF000000"/>
        <rFont val="Bell MT"/>
        <family val="1"/>
        <charset val="1"/>
      </rPr>
      <t xml:space="preserve"> non-astringent very sweet, Gosho (Hana Gosho) Considered a non-astringent </t>
    </r>
  </si>
  <si>
    <t xml:space="preserve">Tomatoe, Amy's Sugar Gem</t>
  </si>
  <si>
    <t xml:space="preserve">Tomatoe, Black Plum</t>
  </si>
  <si>
    <t xml:space="preserve">Pummelo</t>
  </si>
  <si>
    <t xml:space="preserve">Nam Roi, Valentine</t>
  </si>
  <si>
    <t xml:space="preserve">Tomatoe, Camp Joy (AKA Chadwick Cherry</t>
  </si>
  <si>
    <t xml:space="preserve">Rose</t>
  </si>
  <si>
    <t xml:space="preserve">Abraham Darby
Graham Thomas
Marchesa Boccella</t>
  </si>
  <si>
    <t xml:space="preserve">Tomatoe, Great White</t>
  </si>
  <si>
    <t xml:space="preserve">Rose Apple Syzygium Jambos</t>
  </si>
  <si>
    <t xml:space="preserve">Tomatoe, Hillbilly</t>
  </si>
  <si>
    <t xml:space="preserve">Sapodilla</t>
  </si>
  <si>
    <t xml:space="preserve">Molix, Hasya</t>
  </si>
  <si>
    <t xml:space="preserve">Tomatoe, Ildi</t>
  </si>
  <si>
    <t xml:space="preserve">Tomatoe, Super Snow White</t>
  </si>
  <si>
    <t xml:space="preserve">Wax jambu, black pearl</t>
  </si>
  <si>
    <t xml:space="preserve">Tomatoe, Yellow Gooseberry</t>
  </si>
  <si>
    <t xml:space="preserve">Watermelon, Everglade Hybrid</t>
  </si>
  <si>
    <t xml:space="preserve">Pecan</t>
  </si>
  <si>
    <t xml:space="preserve">Nacono pecan- reccomended by Mark Nichols</t>
  </si>
  <si>
    <t xml:space="preserve">Starfruit:</t>
  </si>
  <si>
    <t xml:space="preserve">B10, Arkin</t>
  </si>
  <si>
    <t xml:space="preserve">http://www.fairchildgarden.org/news-pressroom-media-center/articles/artmid/515/articleid/974</t>
  </si>
  <si>
    <t xml:space="preserve">Watermelon, Harvest Moon Hybrid Seedless</t>
  </si>
  <si>
    <t xml:space="preserve">Raspberry</t>
  </si>
  <si>
    <t xml:space="preserve">Fall Gold Raspberry</t>
  </si>
  <si>
    <t xml:space="preserve">https://www.fourwindsgrowers.com/fruit-trees-vines-and-berries/cane-berries.html</t>
  </si>
  <si>
    <t xml:space="preserve">Blueberry</t>
  </si>
  <si>
    <t xml:space="preserve">Sharpblue</t>
  </si>
  <si>
    <t xml:space="preserve">https://www.fourwindsgrowers.com/fruit-trees-vines-and-berries/blueberries.html</t>
  </si>
  <si>
    <t xml:space="preserve">formerly Cassia bicapsularis
Christmas Senna, Winter Cassia
 Senna bicapsularis
Ichiban was a Seminis product( 1977) and they have apparently discontinued work with eggplants. They no longer list commercial eggplant and the home garden shop only has Hansel, Gretel and Fairytale. I have not grown it, but Japanese Long Purple is supposedly the OP alternative.</t>
  </si>
  <si>
    <t xml:space="preserve">Lavender</t>
  </si>
  <si>
    <t xml:space="preserve">https://www.mountainvalleygrowers.com/lavendercareandtips.htm</t>
  </si>
  <si>
    <t xml:space="preserve">Rapoza, Zebda, San Felipe, </t>
  </si>
  <si>
    <t xml:space="preserve">Ataulfo</t>
  </si>
  <si>
    <t xml:space="preserve">Bailey’s Marvel</t>
  </si>
  <si>
    <t xml:space="preserve">Brahm Kai Mea - Raghu</t>
  </si>
  <si>
    <t xml:space="preserve">Dot</t>
  </si>
  <si>
    <t xml:space="preserve">Edward</t>
  </si>
  <si>
    <t xml:space="preserve">Golden Lippens</t>
  </si>
  <si>
    <t xml:space="preserve">Golden Nugget</t>
  </si>
  <si>
    <t xml:space="preserve">Harvest Moon</t>
  </si>
  <si>
    <t xml:space="preserve">Manzanillo</t>
  </si>
  <si>
    <t xml:space="preserve">Naomi</t>
  </si>
  <si>
    <t xml:space="preserve">Royal Purple</t>
  </si>
  <si>
    <t xml:space="preserve">Spirit of ‘76</t>
  </si>
  <si>
    <t xml:space="preserve">2318 Caesalpinia lutea Flava (yellow) - seeds</t>
  </si>
  <si>
    <t xml:space="preserve">Very easy to grow in alkaline to acidic, well-drained soils. This is a fast growing, but short lived plant. It is moderately tolerant of salty conditions. Peacock flower benefits from pruning, and can be shaped to tree form or shrubby bush form. Soak seeds in warm water for 24 hours.</t>
  </si>
  <si>
    <t xml:space="preserve">4966 Hibiscus tiliaceus - seeds</t>
  </si>
  <si>
    <t xml:space="preserve">Mahoe. Everblooming tree with large leaves, flowers are yellow and then turn orange to red while they age. In favorable conditions can grow into a large (wide) tree, but can be kept small by regular pruning.</t>
  </si>
  <si>
    <t xml:space="preserve">2098 Jasminum officinale - French Perfume Jasmine</t>
  </si>
  <si>
    <t xml:space="preserve">French Perfume Jasmine, Poets jasmine - very fragrant! Essential oil of this jasmine is one of the most important components in perfumery. Grown in the perfume fields of Southern France.Semi-evergreen to deciduous vine. This vine has lots of fragrant white flowers in spring, summer, and fall. Drought and pollution tolerant. Jasmine associates nicely with climbing roses, honeysuckle or clematis, but it looks superb grown on its own. The species is hardy. It has good tolerance to a wide range of temperatures and is easily maintained in pots. </t>
  </si>
  <si>
    <t xml:space="preserve">4180 Mansoa alliacea - seeds</t>
  </si>
  <si>
    <t xml:space="preserve">Garlic Vine. Deep lavender flowers with white throat fading to a paler lavender. Blooms heavily in the Spring and Fall. Will have some flowers on and off throughout the year. It is one of the most rewarding flowering vines that you can grow, unless that you are a vampire. Interestingly enough it smells like garlic. However, it doesn't smell if the plant is left alone, only when the leaves are crushed. </t>
  </si>
  <si>
    <t xml:space="preserve">3621 Myrtus communis - seeds</t>
  </si>
  <si>
    <t xml:space="preserve">Greek Myrtle. True Myrtle is an evergreen shrub or small tree with dense foliage. The 2-inch lanceolate leaves are strongly scented when crushed. Around the Mediterranean, mostly the fresh or dried leaves are used; the dried berry fruits are also aromatic and have been tried as a substitute for black pepper. The leaves exemanate an aromatic and refreshing smell somewhat reminiscent to myrrh or eucalypt. </t>
  </si>
  <si>
    <t xml:space="preserve">4935 Neomarica longifolia - Yellow Walking Iris</t>
  </si>
  <si>
    <t xml:space="preserve">Rhizomatous perennial with showy flowers. This plant can be used indoors as a lucky bamboo or lucky mangrove. It is a unique plant since it tolerates both drought and flooding, so it can be grown in a container with water, terrarium, aquarium or just a small dish. </t>
  </si>
  <si>
    <t xml:space="preserve">3600 Parmentiera edulis (aculeata) - seeds</t>
  </si>
  <si>
    <t xml:space="preserve">Guajilote, Guahalote - This highly ornamental tree is a conversation piece due to the interesting shape of its leaves and the greenish-cream flowers that grow directly from the stem or branch tips. The 1 ft long fruit resembles a greenish-yellow cucumber. The fibrous fruit is juicy with a sweet flavor similar to sugar cane. 
Barely cover seeds with well-drained soil mix, keep warm, damp and in bright light.</t>
  </si>
  <si>
    <t xml:space="preserve">3886 Portlandia grandiflora - Glorious Flower of Cuba</t>
  </si>
  <si>
    <t xml:space="preserve">ll flower, Glorious Flower of Cuba, White horse flower. Extremely rare plant. Luscious perfume of bell-like flowers, reminiscent of warm, creamy chocolate. One of very few tropical plants that tolerate alkaline soils! </t>
  </si>
  <si>
    <t xml:space="preserve">3150 Sicana odorifera - seeds</t>
  </si>
  <si>
    <t xml:space="preserve">Cassabanana. The cylindrical fruits of this tropical vine may reach 2'. They are orange/red in color and very aromatic as are the flowers. Plant 3/4" deep. Bright light.</t>
  </si>
  <si>
    <t xml:space="preserve">3969 Solanum muricatum - seeds</t>
  </si>
  <si>
    <t xml:space="preserve">Pepino. A small bush or shrub much like the tomato. It has an evergreen foliage. In colder climates, it can be grown in containers. Commonly eaten fresh, the pepino's flesh is so soft and juicy it makes a quick and easy treat.
Broadcast the small seeds on top of the soil. Keep warm, lightly miost and in bright light.</t>
  </si>
  <si>
    <t xml:space="preserve">94 Stemmadenia galeottiana - Milky Way tree</t>
  </si>
  <si>
    <t xml:space="preserve">Lechoso, Milky Way tree. Very fragrant beautiful flowers. The tree can be grown in a pot and will bloom within a year. Prefers filtered light. Perfect as container tree, for a patio or small garden.</t>
  </si>
  <si>
    <t xml:space="preserve">4327 Thespesia populnea - seeds</t>
  </si>
  <si>
    <t xml:space="preserve">Portia Tree&lt; Seaside Mahoe. Known as Milo in Hawaii, this tree is often planted in front of Buddhist Temples. Originally from the Old World, the Portia Tree was brought to Hawaii by early Polynesian settlers. The Tahitians considered it sacred and grew it near places of worship. The fruits, flowers and young leaves are edible. A fast growing shrub that grows into a small tree with spreading branches, it casts welcome shade and in Hawaii were planted near homes for this purpose. Has pretty flowers that change color from yellow to red as they mature. Large heart-shaped leaves with bright yellow veins have tropical look. Has many traditional medicinal uses.
Plant seeds 3/4" deep in potting mix. Water when soil is dry to touch. Keep warm and in bright light.</t>
  </si>
  <si>
    <t xml:space="preserve">4759 Wercklea ferox</t>
  </si>
  <si>
    <t xml:space="preserve">Wercklea ferox is a rare shrub in the Hibiscus family originally from Costa Rica. A gem for tropical plant collector! This plant gets large green round leaves with gorgeous red veins. Red color seems more visible on the underside of the leaves. This plant starts by forming red buds, only to pop out a yellow delicate Hibiscus-like flower. They are quite pretty as well, but often hidden from the beautiful large leaves. You can see them during the warmer months. This plant can be grown in full sun to bright filtered light. It needs average water and fertilizer. Avoid freezing temperatures.
See picture of actual plant for sale (1-2013).</t>
  </si>
  <si>
    <t xml:space="preserve">4391 Leucospermum cordifolium - seeds</t>
  </si>
  <si>
    <t xml:space="preserve">Nodding Pincushion. Leucospermum cordifolium belongs to the protea family and is indigenous to South Africa. The inflorescences consist of a large number of small flowers. It is the stiff protruding styles of the flowers which are the source of the common name "pincushion" for this genus. Only a few large, hard, nut-like seeds are produced by each inflorescence. In their natural environment the seeds are collected by ants, stored in the soil, and germinate only after a fire has killed the mature plants and returned the nutrients back to the soil.
Barely cover the seeds with a mixture of coarse sand and soil mix. Keep warm and damp with bright light. Avoid high humidity. Needs fresh air circulation. Slow germinating.</t>
  </si>
  <si>
    <t xml:space="preserve">3456 Turnera subulata - White buttercup</t>
  </si>
  <si>
    <t xml:space="preserve">White Butter Cup. One of the most popular landscape plants, low growing shrub. Everblooming, attracts butterflies. The brown eye inside the white flower draws bees in to pollinate. It is one of the most stunning of flowers.</t>
  </si>
  <si>
    <t xml:space="preserve"> 1147 Lonicera japonica - Japanese Honeysuckle
Japanese Honeysuckle, wonderful fragrance! Cold hardy fast growing vine with sweet yellow-and-white flowers from Spring to Fall.</t>
  </si>
  <si>
    <t xml:space="preserve">2978 Melia azedarach - Chinaberry tree
Chinaberry tree. Small tree, with lilac-purple flowers in a loose long clusters, which have sweet vanilla-like fragrance. The tree is very cold hardy (reported up to zone 7), can stand frost. Fast growing shade tree with ornamental "architectural" leaves, looks beautiful in landscape. Can double the size in just one season. Mature tree is not too tall, medium size 20-25 ft.</t>
  </si>
  <si>
    <t xml:space="preserve"> 1412 Pandorea jasminoides Rosea - Southern Bell
Southern Bell - pink fragrant flowers, dark green leaves, controllable compact vine.</t>
  </si>
  <si>
    <t xml:space="preserve">4227 Eugenia uniflora - Black Surinam Cherry, seedling, 1 gal pot
Seedlings of rare black variety, come true to type. The sweetest variety, without aftertaste, the fruit is large 1-1.2 inch, dark red to almost black, very juicy. Reliable producer. Hard-to-find. The tree is upright, freely branching. Produces fruit on second year after planting. These plants are cold hardy and can take short periods of frost. Once established, the plant can withstand upper 20's without damage.</t>
  </si>
  <si>
    <t xml:space="preserve">Store</t>
  </si>
  <si>
    <t xml:space="preserve">Item</t>
  </si>
  <si>
    <t xml:space="preserve">Callahan's</t>
  </si>
  <si>
    <t xml:space="preserve">Zingers</t>
  </si>
  <si>
    <t xml:space="preserve">Lady Bug Vortex potting soil 1.5 cubic ft</t>
  </si>
  <si>
    <t xml:space="preserve">pine shavings</t>
  </si>
  <si>
    <t xml:space="preserve">8cf</t>
  </si>
  <si>
    <t xml:space="preserve">Lady Bug Hill Country Garden Soil 1 cu ft</t>
  </si>
  <si>
    <t xml:space="preserve">Lady Bug Revitelizer compost </t>
  </si>
  <si>
    <t xml:space="preserve">Lady Bug Raised bed blend 1 cu ft</t>
  </si>
  <si>
    <t xml:space="preserve">Lady Bug american turkey compost 1.5 cu ft</t>
  </si>
  <si>
    <t xml:space="preserve">Micro Life Hybrid 20-0-5 20LB</t>
  </si>
  <si>
    <t xml:space="preserve">Micro Life 6-2-4 40lb</t>
  </si>
  <si>
    <t xml:space="preserve">MicroLife Humates Plus 40lb</t>
  </si>
  <si>
    <t xml:space="preserve">MicroLife max blooms 3-8-3 liquid</t>
  </si>
  <si>
    <t xml:space="preserve">Hoffman desert sand 2 dry qurts</t>
  </si>
  <si>
    <t xml:space="preserve">Hoffman lava rock 2 dry quarts</t>
  </si>
  <si>
    <t xml:space="preserve">Happy Frog potting soil 2cu ft</t>
  </si>
  <si>
    <t xml:space="preserve">Bone Meal high yield 20lb</t>
  </si>
  <si>
    <t xml:space="preserve">Cottonseed pep 25lb</t>
  </si>
  <si>
    <t xml:space="preserve">Rabbit Hill Farm Humate 40lb</t>
  </si>
  <si>
    <t xml:space="preserve">Lava sand 40lb</t>
  </si>
  <si>
    <t xml:space="preserve">Rabbit Hill Farm Buds &amp; Blooms 30lb 6-8-4</t>
  </si>
  <si>
    <t xml:space="preserve">Rabbit Hill Farm Alfalfa Meal 15lb 3-1-2</t>
  </si>
  <si>
    <t xml:space="preserve">Rabbit Hill Farm Feather meal 15lb 10-0-0</t>
  </si>
  <si>
    <t xml:space="preserve">Weed block biodegradable mulch 3'x50'</t>
  </si>
  <si>
    <t xml:space="preserve">Lady Bug wormcastings 20lb</t>
  </si>
  <si>
    <t xml:space="preserve">Neptune's Harvest crab shell 2-3-0 12lb</t>
  </si>
  <si>
    <t xml:space="preserve">Jamaican bat guano 14lb</t>
  </si>
  <si>
    <t xml:space="preserve">DE food grade (10lb $18.95) 50lb</t>
  </si>
  <si>
    <t xml:space="preserve">Lady Bug Flower power 25lb 4-6-4</t>
  </si>
  <si>
    <t xml:space="preserve">Maxcorp powder liquid seaweed (10.7oz $19.95) 27oz</t>
  </si>
  <si>
    <t xml:space="preserve">Lady Bug healthy harvest 3-6-6 6lb</t>
  </si>
  <si>
    <t xml:space="preserve">BioActive fertilizer 6lb</t>
  </si>
  <si>
    <t xml:space="preserve">Happy Frog fertilizers are same price 4lb for $13.95 and 18lb</t>
  </si>
  <si>
    <t xml:space="preserve">Plant Success granular (4oz for $6.95) 1lb</t>
  </si>
  <si>
    <t xml:space="preserve">Peruvian Seabird guano (3lb for $10.95) 14lb 12-11-2</t>
  </si>
  <si>
    <t xml:space="preserve">Lowe's</t>
  </si>
  <si>
    <t xml:space="preserve">Pine bark nuggets 2cu ft</t>
  </si>
  <si>
    <t xml:space="preserve">Home Depot</t>
  </si>
  <si>
    <t xml:space="preserve">Dr. Earth fertilizers 4lb</t>
  </si>
  <si>
    <t xml:space="preserve">Dr. Earth fertilizers 12lb</t>
  </si>
  <si>
    <t xml:space="preserve">DIG  1/2 in. Tubing Stake (10-Pack)</t>
  </si>
  <si>
    <t xml:space="preserve">http://www.homedepot.com/p/DIG-1-2-in-Tubing-Stake-10-Pack-R60-10/204758569</t>
  </si>
  <si>
    <t xml:space="preserve">DIG  1/2 in. Tubing Stake</t>
  </si>
  <si>
    <t xml:space="preserve">Mister Landscaper Drip Irrigation Tubing Stake (3-Pack)</t>
  </si>
  <si>
    <t xml:space="preserve">Orbit Drip Irrigation Tubing Stake</t>
  </si>
  <si>
    <t xml:space="preserve">8-2-4 6lb</t>
  </si>
  <si>
    <t xml:space="preserve">John's recipe 1 gallon</t>
  </si>
  <si>
    <t xml:space="preserve">Liquid seaweed 1 gallon</t>
  </si>
  <si>
    <t xml:space="preserve">Buffalo grass</t>
  </si>
  <si>
    <t xml:space="preserve">garden soil for raised bed for veggies</t>
  </si>
  <si>
    <t xml:space="preserve">32 cf</t>
  </si>
  <si>
    <t xml:space="preserve">garden soil for raised bed for climbers</t>
  </si>
  <si>
    <t xml:space="preserve">6cf</t>
  </si>
  <si>
    <t xml:space="preserve">Pine mulch</t>
  </si>
  <si>
    <t xml:space="preserve">Compost - 1 bag can do 5 large pots</t>
  </si>
  <si>
    <t xml:space="preserve">Pine mulch - 1 bag can do 17 large pots</t>
  </si>
  <si>
    <t xml:space="preserve">How much mulch I bought in Spring 2014</t>
  </si>
  <si>
    <t xml:space="preserve">Lowe's - June 6, 2014</t>
  </si>
  <si>
    <t xml:space="preserve">small pine bark mulch</t>
  </si>
  <si>
    <t xml:space="preserve">3cf</t>
  </si>
  <si>
    <t xml:space="preserve">large pine mulch</t>
  </si>
  <si>
    <t xml:space="preserve">7 @ $3.58</t>
  </si>
  <si>
    <t xml:space="preserve">Miracle-Gro Shake 'N Feed Continuous Release Citrus, Avocado, Mango Plant Food  http://www.miraclegro.com/smg/products/Miracle-Gro/pdf/Citrus_SNF.pdf</t>
  </si>
  <si>
    <t xml:space="preserve">Total Nitrogen: 13%</t>
  </si>
  <si>
    <t xml:space="preserve">Available Phosphate 7%</t>
  </si>
  <si>
    <t xml:space="preserve">Soluble Potash 13%</t>
  </si>
  <si>
    <t xml:space="preserve">Magnesium 1.7%</t>
  </si>
  <si>
    <t xml:space="preserve">Sulfur 11%</t>
  </si>
  <si>
    <t xml:space="preserve">Copper 0.06%</t>
  </si>
  <si>
    <t xml:space="preserve">Iron 1.10%</t>
  </si>
  <si>
    <t xml:space="preserve">Manganese 0.40%</t>
  </si>
  <si>
    <t xml:space="preserve">Zinc 0.12%</t>
  </si>
  <si>
    <t xml:space="preserve">Banana Fuel 15-5-30</t>
  </si>
  <si>
    <t xml:space="preserve">The directions for banan fuel:</t>
  </si>
  <si>
    <t xml:space="preserve">Outdoor plants: 1tsp/gallon</t>
  </si>
  <si>
    <t xml:space="preserve">Outdoor potted plants: 1/2 tsp/gallon</t>
  </si>
  <si>
    <t xml:space="preserve">Indoor potted plants: 1/4 tasp/gallon </t>
  </si>
  <si>
    <t xml:space="preserve">Total Nitrogen: 15%</t>
  </si>
  <si>
    <t xml:space="preserve">Available Phosphorous 5%</t>
  </si>
  <si>
    <t xml:space="preserve">Soluble Potash 30%</t>
  </si>
  <si>
    <t xml:space="preserve">Magnesium 0.5%</t>
  </si>
  <si>
    <t xml:space="preserve">Boron 0.01%</t>
  </si>
  <si>
    <t xml:space="preserve">Copper 0.01%</t>
  </si>
  <si>
    <t xml:space="preserve">Iron 0.03%</t>
  </si>
  <si>
    <t xml:space="preserve">Manganese 0.01%</t>
  </si>
  <si>
    <t xml:space="preserve">Molybdenum 0.00005% </t>
  </si>
  <si>
    <t xml:space="preserve">Zinc 0.01%</t>
  </si>
  <si>
    <t xml:space="preserve">hydroponic fertilizer that has micro-nutrients including:
Calcium 5%
Magnesium 3.5%
Sulfur 4%
Iron 0.1%</t>
  </si>
  <si>
    <t xml:space="preserve">Lady Bug 8-2-4</t>
  </si>
  <si>
    <t xml:space="preserve">Total Nitrogen (N) 8.0%</t>
  </si>
  <si>
    <t xml:space="preserve">0.5% Ammoniacal Nitrogen</t>
  </si>
  <si>
    <t xml:space="preserve">0.5% Water Soluble Nitrogen</t>
  </si>
  <si>
    <t xml:space="preserve">7.0% Water Insoluble Nitrogen</t>
  </si>
  <si>
    <t xml:space="preserve">Available Phosphate (P205) 2.0%</t>
  </si>
  <si>
    <t xml:space="preserve">Soluble Potash (K20) 4.0%</t>
  </si>
  <si>
    <t xml:space="preserve">Calcium (Ca) 2.0%</t>
  </si>
  <si>
    <t xml:space="preserve">Sulfur (S) (combined) 1.0%</t>
  </si>
  <si>
    <t xml:space="preserve">Iron (Fe) 0.25%</t>
  </si>
  <si>
    <t xml:space="preserve">0.1% Soluble Iron</t>
  </si>
  <si>
    <t xml:space="preserve">25 lbs. (covers 4,170 sq. ft.)</t>
  </si>
  <si>
    <t xml:space="preserve">Ingredients: Aerobically Composted Turkey Litter, Hydrolyzed Feather Meal, Sulfate of Potash, and Molasses.</t>
  </si>
  <si>
    <t xml:space="preserve">Flower Power 4-6-4</t>
  </si>
  <si>
    <t xml:space="preserve">Total Nitrogen (N) 4.0%</t>
  </si>
  <si>
    <t xml:space="preserve">0.4 % Ammoniacal Nitrogen</t>
  </si>
  <si>
    <t xml:space="preserve">0.4% Water Soluble Nitrogen</t>
  </si>
  <si>
    <t xml:space="preserve">3.2% Water Insoluble Nitrogen</t>
  </si>
  <si>
    <t xml:space="preserve">Available Phosphate (P205) 6.0%</t>
  </si>
  <si>
    <t xml:space="preserve">Calcium (Ca) 4.0%</t>
  </si>
  <si>
    <t xml:space="preserve">Magnesium (Mg) 0.8%</t>
  </si>
  <si>
    <t xml:space="preserve">Sulfur (S) 1.0%</t>
  </si>
  <si>
    <t xml:space="preserve">Manganese (Mn) 0.05%</t>
  </si>
  <si>
    <t xml:space="preserve">Zinc (Zn) 0.4%</t>
  </si>
  <si>
    <t xml:space="preserve">25 lbs. (covers 1,440 sq. ft.)</t>
  </si>
  <si>
    <t xml:space="preserve">Ingredients:</t>
  </si>
  <si>
    <t xml:space="preserve">Aerobically Composted Turkey Litter, Hydrolyzed Feather Meal, Sulfate of Potash, and Molasses</t>
  </si>
  <si>
    <t xml:space="preserve">These were all under my covered patio, they got direct late afternoon sun, but not much rain unless we had really strong winds that blew water into my patio.  I applied fertilizer once a month, and water once a week to every other week.  </t>
  </si>
  <si>
    <t xml:space="preserve">The first this I tried was my organic fertilizer, but maybe that wasn't such a good idea for the boom and bust micro life of potted enviornment. </t>
  </si>
  <si>
    <t xml:space="preserve">The second thing I tried this summer was "Miracle-Gro Shake 'N Feed Continuous Release Citrus, Avocado, Mango Plant Food".  </t>
  </si>
  <si>
    <t xml:space="preserve">Third thing I tried was organic micro-nutrient granules, but from what I read in the comments below about greensand that may have been a waste of product.  </t>
  </si>
  <si>
    <t xml:space="preserve">Last month I tried my water-soluble banana fertilizer, which normally fixes nitrogen deficiency very fast, I followed the directions for outdoor potted plants, but it made no difference.  </t>
  </si>
  <si>
    <t xml:space="preserve">Banana Fuel:</t>
  </si>
  <si>
    <t xml:space="preserve">Yesterday after reading some of these comments I tried hydroponic fertilizer that has micro-nutrients including:</t>
  </si>
  <si>
    <t xml:space="preserve">Calcium 5%</t>
  </si>
  <si>
    <t xml:space="preserve">Magnesium 3.5%</t>
  </si>
  <si>
    <t xml:space="preserve">Sulfur 4%</t>
  </si>
  <si>
    <t xml:space="preserve">Iron 0.1%</t>
  </si>
  <si>
    <t xml:space="preserve">The jaboticaba I recieved in excellent shape from Ed, and it's just the new growth and based on the pic that Jimmy Scott Ellis posted, the jaboticaba has an iron deficiency.</t>
  </si>
  <si>
    <t xml:space="preserve">The mango needs to be up-potted and it's only on the new growth and from the picture it also looks like iron.</t>
  </si>
  <si>
    <t xml:space="preserve">The avocado was like this when I got it, and I am not sure what it is.  Even the veins are yellow.  There are some spots that might be magnesium.</t>
  </si>
  <si>
    <t xml:space="preserve">I bought the abiu, which arrived like this (the seller warned me in advance, so no complaints and I am very happy with my purchase) in the Spring.  I have one of the abiu in a store-bought citrus/cactus mix and the others in a home-made mix, they are all doing exactly the same.  I don't know if this would provide a clue, but the abiu in store-bought mix, the new stems are weak, like they can't support the weight of the leaves.</t>
  </si>
  <si>
    <t xml:space="preserve">Drain holes are still working.</t>
  </si>
  <si>
    <t xml:space="preserve">Graft date</t>
  </si>
  <si>
    <t xml:space="preserve">Almond, Hardy</t>
  </si>
  <si>
    <t xml:space="preserve">The nuts are very tasty with a hint of bitter almond flavor.  Very ornamental.</t>
  </si>
  <si>
    <t xml:space="preserve">no</t>
  </si>
  <si>
    <t xml:space="preserve">Apple, Anna</t>
  </si>
  <si>
    <t xml:space="preserve">Anna is a Golden Delicious-style apple, developed in Israel specifically for cultivation in "low-chill" areas where winter temperatures rarely drop to freezing.  Anna is very popular here in Israel. It ripens very very early, and has a lot of fans for its distinct falvor and tartness.  medium sized fruit and flavors that vary from tart (early) to florally sweet (late)</t>
  </si>
  <si>
    <t xml:space="preserve">Apple, Carnavale</t>
  </si>
  <si>
    <t xml:space="preserve">Newest apple for the Gulf Coast, Carnavale is yellow, but with pronounced rosy-red blush overtones. Looks more red than yellow. The fruit is firm, the flesh is crisp and the flavor complex – sweet with a tart overtone. A heavy bearer of uniform rounded fruits. It is early to flower, just slightly later than Anna, with a similar ripening date. Originally from Brazil. Good resistance to fireblight – heat and humidity tolerant. Self-fruitful. 250-300 chill hours.</t>
  </si>
  <si>
    <t xml:space="preserve">Apple, Pink Lady</t>
  </si>
  <si>
    <t xml:space="preserve">ink Lady is actually a trademark and the variety is more correctly known as Cripps Pink.  Pink Lady apples have a crunchy texture and a tart taste with a sweet finish. The white flesh is juicy and crisp, and offers a “fizz-like” burst of flavor.</t>
  </si>
  <si>
    <t xml:space="preserve">looks unhealthy</t>
  </si>
  <si>
    <t xml:space="preserve">Apple, Winter Banana</t>
  </si>
  <si>
    <t xml:space="preserve">sweet and unique flavor</t>
  </si>
  <si>
    <t xml:space="preserve">Apricot, Afghanistan</t>
  </si>
  <si>
    <t xml:space="preserve">Apricot, Flora Gold</t>
  </si>
  <si>
    <t xml:space="preserve">All-purpose freestone. Very good quality, reliable producer, setting a crop when other varieties do not. Early harvest, 2-3 weeks before Blenheim (Royal). Good choice for backyard apricot. Chilling requirement 400 hours or less. More consistently productive than many other apricots due to being less susceptible to dropping flowers in areas with considerable difference in spring day and nighttime temperatures. Early June harvest, 2-3 weeks before Blenheim (Royal). Very good quality. 400 hours or less. Self-fruitful.</t>
  </si>
  <si>
    <t xml:space="preserve">Apricot, Golden Amber</t>
  </si>
  <si>
    <t xml:space="preserve">Large fruit with light orange skin. Flesh firm, fine, melting with excellent flavor. Has a prolonged progressive blooming period of almost thirty days and a similar ripening period. Pit burn resistant. Ripens mid June to mid July. 500 hours. Self-fruitful. Pat. no. 3067.</t>
  </si>
  <si>
    <t xml:space="preserve">Apricot, Goldkist</t>
  </si>
  <si>
    <t xml:space="preserve">Goldkist is a large fruit with firm, orange freestone flesh and superb flavor. Delicious fresh, canned frozen or dried. Goldkist bears heavily and is extremely low chill. Considered "the best backyard apricot for warm winter climates".</t>
  </si>
  <si>
    <t xml:space="preserve">Apricot, Katy</t>
  </si>
  <si>
    <t xml:space="preserve">Large, all-purpose, flavorful freestone. Tree ripe fruit is subacid (not tart). A favorite apricot for warm-winter climates. Early harvest, 3-4 weeks before Blenheim (Royal).</t>
  </si>
  <si>
    <t xml:space="preserve">Apricot, Nugget</t>
  </si>
  <si>
    <t xml:space="preserve">Large, flavorful yellow freestone. Attractive orange skin blushed with red. Ripens mid-June in Central CA, 1-2 weeks earlier than Blenheim. Vigorous, productive tree. Originated in Ontario, CA. Introduced in 1956. Estimated chilling requirement 500 hours or less. Self-fruitful.</t>
  </si>
  <si>
    <t xml:space="preserve">Apricot, Royal</t>
  </si>
  <si>
    <t xml:space="preserve">Blenheim (Royal)
Many homemakers can this with the pit intact for extra flavor. Small to medium in size. The fruit is oval in shape and has excellent quality. Its golden skin and red blush make an attractive fruit for canning and eating fresh.  Blenheim is a seedling planted in the Luxembourg Gardens of Paris, where it was introduced as the Royal around 1815. It made its next appearance in England at Bleinheim Palace where it was called Shipley’s Blenheim. The Blenheim apricot is a smaller apricot that tends to have a green shoulder, ripen from the inside, never really getting the total apricot color, but even on the side of green will have the full apricot flavor. This old favorite's sweet aromatic flavor sets the standard for apricots.  Very juicy, orange freestone flesh.  Famous in California for its canning quality; also good for drying.  Medium to large orange fruit with crimson dots.  Needs warm, dry weather during bloom.</t>
  </si>
  <si>
    <t xml:space="preserve">Aprium, Flavor Delight</t>
  </si>
  <si>
    <t xml:space="preserve">Apricot-plum hybrid. Resembles an apricot but with a distinctive flavor and texture all its own. High taste-test scores, one of the most flavorful early season fruits.  It’s 75% apricot and 25% plum! Enjoy the clean tang of an apricot boosted by the sweetness of a plum when you eat this fruit. Vigorous, upright trees produce bright-yellow, 2-inch apriums. Bears young. Fruit can be used like an apricot or a plum – for fresh-eating, cooking, canning, and even freezing. Developed in Modesto, California, introduced in 1989. Semi-freestone. Ripens in mid-July. Best pollinators: any apricot.  Susceptible to bacterial canker, shot hole fungus, brown rot and peach twig borer.  Blooms very early; generally difficult to grow, especially in late frost areas.</t>
  </si>
  <si>
    <t xml:space="preserve">Cherimoya, Rosa</t>
  </si>
  <si>
    <t xml:space="preserve">scions died</t>
  </si>
  <si>
    <t xml:space="preserve">Cherry, Taiwan Flowering</t>
  </si>
  <si>
    <t xml:space="preserve">Jujube, Coco</t>
  </si>
  <si>
    <t xml:space="preserve">Jujube, Honey Jar</t>
  </si>
  <si>
    <t xml:space="preserve">Jujube, Mango Dong Zho – Sweet And Large</t>
  </si>
  <si>
    <t xml:space="preserve">Jujube, Shang</t>
  </si>
  <si>
    <t xml:space="preserve">Jujube, Sugar Cane</t>
  </si>
  <si>
    <t xml:space="preserve">Mulberry, King Shatoot</t>
  </si>
  <si>
    <t xml:space="preserve">Mulberry, Pakistan</t>
  </si>
  <si>
    <t xml:space="preserve">Nectarine, Stanwyck</t>
  </si>
  <si>
    <t xml:space="preserve">Stanwick white nectarine, which originated at Stanwick Park, England, from stones sent from Syria in 1843. Under its green, violet and russeted skin, its greenish-white flesh has an almost gamy flavor, musky and tangy-sweet, with a hint of pineapple.   In the 1920s it was the leading nectarine grown for drying in California, though it has long since been superseded by modern varieties. Stanwycks are unbelievable, a white fruit that doesn't taste like any other white nectarine. There's a huge burst of slightly tart flavor with a full sweetness, hard to describe. They are my favorites. The skin is most unattractive, yellowed and bumpy, the shape elongated instead of a round sphere.</t>
  </si>
  <si>
    <t xml:space="preserve">Peach, Early Grande</t>
  </si>
  <si>
    <t xml:space="preserve">Early Grande Peach is a large yellow skinned variety with a red blush. This peaches flesh is firm with an excellent flavor and a fine texture. The Early Grande peach tree is semi-freestone and a heavy producer. It's also an excellent early ripening Peach tree for the deep south. The Early Grande Peach tree Ripens late April through late May.  Chill Hours: 275 - See more at: http://store.isons.com/fruit-trees/peach/early-grande#sthash.hENwClbW.dpuf</t>
  </si>
  <si>
    <t xml:space="preserve">Peach, La Feliciana</t>
  </si>
  <si>
    <t xml:space="preserve">La Felicana Peach – Late Ripening Extends the Season!
Developed by the Louisiana State University. Peaches bred at LSU are known for their ability to with stand high humid areas. La Feliciana is a late-ripening, large, sweet, freestone peach. Heavy production and excellent flavor make this one a must for the home orchard. Ripens in July. Self-pollinating. 550 chill hours. Zones 8A and 8B.</t>
  </si>
  <si>
    <t xml:space="preserve">Peach, Red Baron</t>
  </si>
  <si>
    <t xml:space="preserve">Large, juicy, firm, richly flavored yellow freestone fruit. Highly rated in taste tests. Showy double red blossoms.</t>
  </si>
  <si>
    <t xml:space="preserve">Peach, Red Globe</t>
  </si>
  <si>
    <t xml:space="preserve">A very large round peach. Skin is a highly blushed red over a golden color. Firm, yellow flesh with excellent sweet flavor. Red Goble is one of the most attractive peaches of the season. Excellent for fresh eating, canning, or freezing. 850 hours. Self-fertile.
The Red Globe is a beautiful, large freestone peach that is firm and wonderfully sweet. It is great for fresh eating, canning and making ice cream and pies. The Red Globe peach tree's consistent crops make this a nice addition to your orchard. This peach tree ripens early to mid August.
Chill Hours: 800 - See more at: http://store.isons.com/fruit-trees/peach/red-globe#sthash.mxGzNwfU.dpuf</t>
  </si>
  <si>
    <t xml:space="preserve">Peach, Terry's White</t>
  </si>
  <si>
    <t xml:space="preserve">can't find this- is this a NOID?</t>
  </si>
  <si>
    <t xml:space="preserve">Peach, Tropic Snow</t>
  </si>
  <si>
    <t xml:space="preserve">TropicSnow Peach – Beautiful White Peaches!
TropicSnow is a super sweet, low acid peach for Central Florida and other low chill areas. White flesh freestone. Fruit ripens mid-May. Self-pollinating. 200 chill hours. Zone 9.</t>
  </si>
  <si>
    <t xml:space="preserve">Pear, Moonglow</t>
  </si>
  <si>
    <t xml:space="preserve">was developed and released by the USDA at Beltsville, Md. in 1960. The tree is vigorous, upright, and bears at an early age. The fruit are large and attractive with juicy, subacid flesh which has very few grit cells. Moonglow is a good fresh eating and processing pear that ripens early in the season. The skin has been reported to be bitter but not objectionable. Moonglow is an excellent pollinator variety.</t>
  </si>
  <si>
    <t xml:space="preserve">Pear, Tennehasui</t>
  </si>
  <si>
    <t xml:space="preserve">Tennhousi Great  flavor,  great  blight  resistance,  excellent  storage.  Cross  between  Tennessee  and 
Hosui.  Bears  in  5‐6  years.  Pollinate  with  Southern  Bartlett,  Southern  Queen  or  Tennessee.  400  chill 
hours.</t>
  </si>
  <si>
    <t xml:space="preserve">Persimmon, Eureka</t>
  </si>
  <si>
    <t xml:space="preserve">(Astringent Variety)
Medium to large oblate fruit, puckered at the calyx. Skin bright orange-red. Good quality. Ripens late. Tree small, vigorous,drought and frost resistant, precocious and heavy-bearing. One of the most satisfactory cultivars for Florida and Texas</t>
  </si>
  <si>
    <t xml:space="preserve">Persimmon, Izu</t>
  </si>
  <si>
    <t xml:space="preserve">(Nonastringent Variety)
Medium-sized fruit. Skin burnt orange. Flesh soft, with a good amount of syrup, of fine texture. Flavor very good. Not reliably nonastringent. Ripens early, from the end of September to mid-October. Tree somewhat dwarf. Bears only female flowers. Sets good crop.</t>
  </si>
  <si>
    <t xml:space="preserve">Plum, Bruce</t>
  </si>
  <si>
    <t xml:space="preserve"> (I Was Told That You'd Only Be Used As A Pollinator, Because The Fruit Is Extremely Sour) Early fruiting open spreading small tree. A cross between Japanese plum and native Chickasaw.Ripens before Methley. Brown rot resistant. Introduce in 1921 by A. L. Bruce of Donelly County, TX. </t>
  </si>
  <si>
    <t xml:space="preserve">Plum, Mariposa</t>
  </si>
  <si>
    <t xml:space="preserve">Mariposa plum is a large, sweet plum with a rich, aromatic flavor. Juicy red flesh surrounds a small pit, nearly freestone. The skin of Mariposa plum is mottled maroon over green. Good fresh or cooked. Very Low chill. Wickson or Santa Rosa are good for pollinizing.  Requires different variety with same bloom period.</t>
  </si>
  <si>
    <t xml:space="preserve">Plum, Methley</t>
  </si>
  <si>
    <t xml:space="preserve">This tree looks great year-round. In summer, this variety yields soft, sweet and very juicy purple-red plums; in spring, it offers white, fragrant flowers; and in fall and winter, the tree offers structural interest and a great place to hang holiday lights. A heavy bearer, Methley grows clusters of plums all throughout the tree. Vigorous and disease-resistant to fungal diseases like rust. A superb pollinator for other Japanese plum trees. Heat-tolerant. Clingstone. Ripens in mid July. Self-pollinating.</t>
  </si>
  <si>
    <t xml:space="preserve">Plum, Red Ace</t>
  </si>
  <si>
    <t xml:space="preserve">The legacy of Luther Burbank. Burbank’s own notes, from the Stark Bro’s archives, describe the fruit as “big, firm, rich, sweet as nectar.” Tree bears young. Fruit has crimson skin and honey-sweet red flesh that looks as good as it tastes! Semi-freestone. Ripens in mid August. Best pollinators: Redheart, Methley, Shiro or Ozark Premier.</t>
  </si>
  <si>
    <t xml:space="preserve">Plum, Santa Rosa</t>
  </si>
  <si>
    <t xml:space="preserve">Santa Rosa plum has a superior quality flesh which makes it one of the most widely grown plum. Purple-red skin surrounds rich, tart, fragrant, yellow flesh. Prolific, vigorous, self-fertile. Santa Rosa plum is considered one of the best of Luther Burbank's creations. One of the best trees to select for providing a pollen source for other Asian plums. Low chill.</t>
  </si>
  <si>
    <t xml:space="preserve">Plum, Satsuma</t>
  </si>
  <si>
    <t xml:space="preserve">Satsuma plum is a red fruit with deep red flesh, a tart, small to medium size plum with excellent flavor. Not to be confused with the mandarin orange of the same name, these are meaty-fleshed, sweet plums with deep red flesh. Often called blood plum. Satsuma plum was a Luther Burbank introduction from Japan. Favorite cooking plum. Mid-season and partially self-fruitful. Pollinate for heavy crops with Shiro, Santa Rosa or Wickson.</t>
  </si>
  <si>
    <t xml:space="preserve">Plum, Shiro</t>
  </si>
  <si>
    <t xml:space="preserve">Shiro plum is a medium round, yellow fruit with a pink blush. Juicy, translucent flesh with a mild, sweet flavor. Shiro plum is excellent for fresh eating, cooking, canning and dessert. Shiro plums medium-sized clingstone fruits with bright yellow skin and crisp yellow flesh. They are sweet and firm. The Shiro plum tree is low growing, spreading, very hardy and prolific (may need thinning). Good pollinizer, but not for self-fertile. Its limited growth habit make it a good selection for home garden.</t>
  </si>
  <si>
    <t xml:space="preserve">Rose, Blue Girl</t>
  </si>
  <si>
    <t xml:space="preserve">Envy Apple</t>
  </si>
  <si>
    <t xml:space="preserve">http://www.specialtyproduce.com/produce/Ice_Cream_Bananas_447.php</t>
  </si>
  <si>
    <t xml:space="preserve">Red Velvet Apricots</t>
  </si>
  <si>
    <t xml:space="preserve">Red Velvet™ apricots have the initial appearance of a small plum, with a dark cherry colored, smooth velvet textured thin and taught skin. The flesh's color is laced with tones of tangerine and bleeds of deep strawberry red throughout, signifying the fruits parentage. The flesh is juicy with a melting quality. Its flavors bright, complex and confectionary sweet with baking spice nuances. - See more at: http://www.specialtyproduce.com/produce/Red_Velvet_Apricots_6986.php#sthash.8qqO4444.dpuf</t>
  </si>
  <si>
    <t xml:space="preserve">White Apricot</t>
  </si>
  <si>
    <t xml:space="preserve">White apricots are a smaller stone fruit, with a rounded yet oblong shape. The skin of a White apricot can range in color from a pale, almost translucent skin to a pale canary yellow. Most varieties have a light yellow to rose blush. White apricot’s flesh can be a creamy white to tender yellow in color, very juicy and boasts an extremely sweet flavor. Most tasting notes speak to a rush of sugar, melon, syrupy and honey flavors. - See more at: http://www.specialtyproduce.com/produce/White_Apricots_10863.php#sthash.9APBxeER.dpuf</t>
  </si>
  <si>
    <t xml:space="preserve">Persimmon, Hachiya</t>
  </si>
  <si>
    <t xml:space="preserve">Grapefruit, Oro Blanco</t>
  </si>
  <si>
    <t xml:space="preserve">Sapodilla, Ox</t>
  </si>
  <si>
    <t xml:space="preserve">Lemon, Ujukitsu</t>
  </si>
  <si>
    <t xml:space="preserve">Plant</t>
  </si>
  <si>
    <t xml:space="preserve">BW</t>
  </si>
  <si>
    <t xml:space="preserve">size</t>
  </si>
  <si>
    <t xml:space="preserve">MB</t>
  </si>
  <si>
    <t xml:space="preserve">B&amp;B</t>
  </si>
  <si>
    <t xml:space="preserve">Ship As:</t>
  </si>
  <si>
    <t xml:space="preserve">Cyclamen hederifolium</t>
  </si>
  <si>
    <t xml:space="preserve">20+cm</t>
  </si>
  <si>
    <t xml:space="preserve">10-12 CM</t>
  </si>
  <si>
    <t xml:space="preserve">13/15cm</t>
  </si>
  <si>
    <t xml:space="preserve">Hardy Fall Blooming Cyclamen - Cyclamen hederifolium  $3.49 for each pack of 3</t>
  </si>
  <si>
    <t xml:space="preserve">Fritillaria - imperialis</t>
  </si>
  <si>
    <t xml:space="preserve">14+ cm</t>
  </si>
  <si>
    <t xml:space="preserve">20-22 CM</t>
  </si>
  <si>
    <t xml:space="preserve">Red Mohican Allium - Allium amethystinum 'Red Mohican'</t>
  </si>
  <si>
    <t xml:space="preserve">10+ CM</t>
  </si>
  <si>
    <t xml:space="preserve">Graffity Tango Lily</t>
  </si>
  <si>
    <t xml:space="preserve">14-16 cm</t>
  </si>
  <si>
    <t xml:space="preserve">Checkered Lilies - Fritillaria meleagris</t>
  </si>
  <si>
    <t xml:space="preserve">5-6 CM</t>
  </si>
  <si>
    <t xml:space="preserve">Fritillaria - uva vulpis</t>
  </si>
  <si>
    <t xml:space="preserve">6+ cm</t>
  </si>
  <si>
    <t xml:space="preserve">Wild River Double Lilac - Syringa vulgaris 'Nadezhda'</t>
  </si>
  <si>
    <t xml:space="preserve">2" POT</t>
  </si>
  <si>
    <t xml:space="preserve">Fritillaria - raddeana</t>
  </si>
  <si>
    <t xml:space="preserve">Double Windflowers - Anemone coronaria St. Brigid</t>
  </si>
  <si>
    <t xml:space="preserve">3-4 CM</t>
  </si>
  <si>
    <t xml:space="preserve">Fritillaria - meleagris mix</t>
  </si>
  <si>
    <t xml:space="preserve">7+cm</t>
  </si>
  <si>
    <t xml:space="preserve">Allium amplectum 'Graceful'</t>
  </si>
  <si>
    <t xml:space="preserve">Item Number: </t>
  </si>
  <si>
    <t xml:space="preserve">Item Description</t>
  </si>
  <si>
    <t xml:space="preserve">Qty</t>
  </si>
  <si>
    <t xml:space="preserve">Item Price</t>
  </si>
  <si>
    <t xml:space="preserve">Sub-Total</t>
  </si>
  <si>
    <t xml:space="preserve">Total</t>
  </si>
  <si>
    <t xml:space="preserve">31-0156</t>
  </si>
  <si>
    <t xml:space="preserve">Lilium Species - martagon 'Russian Morning'</t>
  </si>
  <si>
    <t xml:space="preserve">Quantity 1 for $4.00</t>
  </si>
  <si>
    <t xml:space="preserve">https://www.brentandbeckysbulbs.com/Lilium/martagon--Russian-Morning-/Lily</t>
  </si>
  <si>
    <t xml:space="preserve">31-0127</t>
  </si>
  <si>
    <t xml:space="preserve">Lilium - Pink Perfection</t>
  </si>
  <si>
    <t xml:space="preserve">Quantity 5 for $14.50</t>
  </si>
  <si>
    <t xml:space="preserve">https://www.brentandbeckysbulbs.com/Lilium/Pink-Perfection/Lily</t>
  </si>
  <si>
    <t xml:space="preserve">31-0130</t>
  </si>
  <si>
    <t xml:space="preserve">Lilium - regale</t>
  </si>
  <si>
    <t xml:space="preserve">https://www.brentandbeckysbulbs.com/Lilium/regale/Lily-</t>
  </si>
  <si>
    <t xml:space="preserve">31-0146</t>
  </si>
  <si>
    <t xml:space="preserve">https://www.brentandbeckysbulbs.com/Lilium/martagon--Sunny-Morning-/Lily</t>
  </si>
  <si>
    <t xml:space="preserve">19-0117</t>
  </si>
  <si>
    <t xml:space="preserve">Quantity 10 for $3.00</t>
  </si>
  <si>
    <t xml:space="preserve">https://www.brentandbeckysbulbs.com/Fritillaria-uva-vulpus/Fritillaria</t>
  </si>
  <si>
    <t xml:space="preserve">31-0160</t>
  </si>
  <si>
    <t xml:space="preserve">Lilium species martagon 'Gaybird' - Lily</t>
  </si>
  <si>
    <t xml:space="preserve">https://www.brentandbeckysbulbs.com/Lilium/martagon--Gaybird-/Lily</t>
  </si>
  <si>
    <t xml:space="preserve">Activity</t>
  </si>
  <si>
    <t xml:space="preserve">Oct-16</t>
  </si>
  <si>
    <t xml:space="preserve">Nov-16</t>
  </si>
  <si>
    <t xml:space="preserve">http://www.almanac.com/bestdays/timetable</t>
  </si>
  <si>
    <t xml:space="preserve">Begin diet to gain weight</t>
  </si>
  <si>
    <t xml:space="preserve">10, 13</t>
  </si>
  <si>
    <t xml:space="preserve">Begin diet to lose weight</t>
  </si>
  <si>
    <t xml:space="preserve">18, 22, 27</t>
  </si>
  <si>
    <t xml:space="preserve">Begin logging</t>
  </si>
  <si>
    <t xml:space="preserve">4, 5</t>
  </si>
  <si>
    <t xml:space="preserve">Castrate animals</t>
  </si>
  <si>
    <t xml:space="preserve">7, 8</t>
  </si>
  <si>
    <t xml:space="preserve">Cut hair to discourage growth</t>
  </si>
  <si>
    <t xml:space="preserve">27, 28, 29</t>
  </si>
  <si>
    <t xml:space="preserve">24, 25</t>
  </si>
  <si>
    <t xml:space="preserve">Cut hair to encourage growth</t>
  </si>
  <si>
    <t xml:space="preserve">9, 10, 13</t>
  </si>
  <si>
    <t xml:space="preserve">Destroy pests and weeds</t>
  </si>
  <si>
    <t xml:space="preserve">11, 12</t>
  </si>
  <si>
    <t xml:space="preserve">End projects</t>
  </si>
  <si>
    <t xml:space="preserve">Entertain</t>
  </si>
  <si>
    <t xml:space="preserve">19, 20</t>
  </si>
  <si>
    <t xml:space="preserve">Go camping</t>
  </si>
  <si>
    <t xml:space="preserve">1, 2, 3, 29, 30</t>
  </si>
  <si>
    <t xml:space="preserve">Graft or pollinate</t>
  </si>
  <si>
    <t xml:space="preserve">17, 18</t>
  </si>
  <si>
    <t xml:space="preserve">Harvest aboveground crops</t>
  </si>
  <si>
    <t xml:space="preserve">Harvest belowground crops</t>
  </si>
  <si>
    <t xml:space="preserve">13, 22, 23</t>
  </si>
  <si>
    <t xml:space="preserve">Have dental care</t>
  </si>
  <si>
    <t xml:space="preserve">21, 22, 23</t>
  </si>
  <si>
    <t xml:space="preserve">Plant aboveground crops</t>
  </si>
  <si>
    <t xml:space="preserve">9, 10</t>
  </si>
  <si>
    <t xml:space="preserve">Plant belowground crops</t>
  </si>
  <si>
    <t xml:space="preserve">17, 18, 26, 27</t>
  </si>
  <si>
    <t xml:space="preserve">Prune to discourage growth</t>
  </si>
  <si>
    <t xml:space="preserve">23, 24</t>
  </si>
  <si>
    <t xml:space="preserve">Prune to encourage growth</t>
  </si>
  <si>
    <t xml:space="preserve">1, 2, 3</t>
  </si>
  <si>
    <t xml:space="preserve">Quit smoking</t>
  </si>
  <si>
    <t xml:space="preserve">Set posts or pour concrete</t>
  </si>
  <si>
    <t xml:space="preserve">Start projects</t>
  </si>
</sst>
</file>

<file path=xl/styles.xml><?xml version="1.0" encoding="utf-8"?>
<styleSheet xmlns="http://schemas.openxmlformats.org/spreadsheetml/2006/main">
  <numFmts count="10">
    <numFmt numFmtId="164" formatCode="DDDD&quot;, &quot;MMMM\ DD&quot;, &quot;YYYY"/>
    <numFmt numFmtId="165" formatCode="0.00"/>
    <numFmt numFmtId="166" formatCode="@"/>
    <numFmt numFmtId="167" formatCode="\$#,##0.00"/>
    <numFmt numFmtId="168" formatCode="_(\$* #,##0.00_);_(\$* \(#,##0.00\);_(\$* \-??_);_(@_)"/>
    <numFmt numFmtId="169" formatCode="0"/>
    <numFmt numFmtId="170" formatCode="0.0"/>
    <numFmt numFmtId="171" formatCode="M/D/YYYY"/>
    <numFmt numFmtId="172" formatCode="\$#,##0"/>
    <numFmt numFmtId="173" formatCode="\$#,##0.00_);[RED]&quot;($&quot;#,##0.00\)"/>
  </numFmts>
  <fonts count="36">
    <font>
      <sz val="11"/>
      <color rgb="FF000000"/>
      <name val="Calibri"/>
      <family val="2"/>
      <charset val="1"/>
    </font>
    <font>
      <sz val="10"/>
      <name val="Arial"/>
      <family val="0"/>
    </font>
    <font>
      <sz val="10"/>
      <name val="Arial"/>
      <family val="0"/>
    </font>
    <font>
      <sz val="10"/>
      <name val="Arial"/>
      <family val="0"/>
    </font>
    <font>
      <sz val="10"/>
      <color rgb="FF000000"/>
      <name val="Trebuchet MS"/>
      <family val="2"/>
      <charset val="1"/>
    </font>
    <font>
      <u val="single"/>
      <sz val="10"/>
      <color rgb="FF0000FF"/>
      <name val="Trebuchet MS"/>
      <family val="2"/>
      <charset val="1"/>
    </font>
    <font>
      <u val="single"/>
      <sz val="11"/>
      <color rgb="FF0000FF"/>
      <name val="Calibri"/>
      <family val="2"/>
      <charset val="1"/>
    </font>
    <font>
      <b val="true"/>
      <sz val="10"/>
      <color rgb="FF000000"/>
      <name val="Trebuchet MS"/>
      <family val="2"/>
      <charset val="1"/>
    </font>
    <font>
      <sz val="12"/>
      <color rgb="FF000000"/>
      <name val="Garamond"/>
      <family val="1"/>
      <charset val="1"/>
    </font>
    <font>
      <b val="true"/>
      <sz val="12"/>
      <color rgb="FF000000"/>
      <name val="Garamond"/>
      <family val="1"/>
      <charset val="1"/>
    </font>
    <font>
      <u val="single"/>
      <sz val="12"/>
      <color rgb="FF0000FF"/>
      <name val="Garamond"/>
      <family val="1"/>
      <charset val="1"/>
    </font>
    <font>
      <b val="true"/>
      <sz val="16"/>
      <color rgb="FF403152"/>
      <name val="Garamond"/>
      <family val="1"/>
      <charset val="1"/>
    </font>
    <font>
      <sz val="16"/>
      <color rgb="FF403152"/>
      <name val="Garamond"/>
      <family val="1"/>
      <charset val="1"/>
    </font>
    <font>
      <b val="true"/>
      <sz val="12"/>
      <color rgb="FF7030A0"/>
      <name val="Garamond"/>
      <family val="1"/>
      <charset val="1"/>
    </font>
    <font>
      <b val="true"/>
      <sz val="14"/>
      <color rgb="FF000000"/>
      <name val="Garamond"/>
      <family val="1"/>
      <charset val="1"/>
    </font>
    <font>
      <b val="true"/>
      <sz val="14"/>
      <color rgb="FF7030A0"/>
      <name val="Calibri"/>
      <family val="2"/>
      <charset val="1"/>
    </font>
    <font>
      <b val="true"/>
      <sz val="11"/>
      <color rgb="FF000000"/>
      <name val="Calibri"/>
      <family val="2"/>
      <charset val="1"/>
    </font>
    <font>
      <sz val="10"/>
      <color rgb="FF000000"/>
      <name val="Calibri"/>
      <family val="2"/>
      <charset val="1"/>
    </font>
    <font>
      <b val="true"/>
      <sz val="10"/>
      <color rgb="FF000000"/>
      <name val="Calibri"/>
      <family val="2"/>
      <charset val="1"/>
    </font>
    <font>
      <sz val="12"/>
      <color rgb="FF000000"/>
      <name val="Bell MT"/>
      <family val="1"/>
      <charset val="1"/>
    </font>
    <font>
      <b val="true"/>
      <sz val="12"/>
      <color rgb="FF7030A0"/>
      <name val="Bell MT"/>
      <family val="1"/>
      <charset val="1"/>
    </font>
    <font>
      <b val="true"/>
      <sz val="12"/>
      <color rgb="FF000000"/>
      <name val="Bell MT"/>
      <family val="1"/>
      <charset val="1"/>
    </font>
    <font>
      <sz val="7"/>
      <color rgb="FF000000"/>
      <name val="Arial"/>
      <family val="2"/>
      <charset val="1"/>
    </font>
    <font>
      <b val="true"/>
      <sz val="11"/>
      <color rgb="FFFF0000"/>
      <name val="Calibri"/>
      <family val="2"/>
      <charset val="1"/>
    </font>
    <font>
      <sz val="11"/>
      <color rgb="FF000000"/>
      <name val="Arial"/>
      <family val="2"/>
      <charset val="1"/>
    </font>
    <font>
      <sz val="11"/>
      <color rgb="FF000000"/>
      <name val="Times New Roman"/>
      <family val="1"/>
      <charset val="1"/>
    </font>
    <font>
      <sz val="11"/>
      <color rgb="FF0000FF"/>
      <name val="Calibri"/>
      <family val="2"/>
      <charset val="1"/>
    </font>
    <font>
      <b val="true"/>
      <sz val="11"/>
      <color rgb="FF000000"/>
      <name val="Tahoma"/>
      <family val="2"/>
      <charset val="1"/>
    </font>
    <font>
      <sz val="11"/>
      <color rgb="FF000000"/>
      <name val="Tahoma"/>
      <family val="2"/>
      <charset val="1"/>
    </font>
    <font>
      <b val="true"/>
      <sz val="11"/>
      <color rgb="FF7030A0"/>
      <name val="Calibri"/>
      <family val="2"/>
      <charset val="1"/>
    </font>
    <font>
      <b val="true"/>
      <sz val="11"/>
      <color rgb="FF000000"/>
      <name val="Garamond"/>
      <family val="1"/>
      <charset val="1"/>
    </font>
    <font>
      <b val="true"/>
      <sz val="14"/>
      <color rgb="FF000000"/>
      <name val="Bell MT"/>
      <family val="1"/>
      <charset val="1"/>
    </font>
    <font>
      <u val="single"/>
      <sz val="12"/>
      <color rgb="FF0000FF"/>
      <name val="Bell MT"/>
      <family val="1"/>
      <charset val="1"/>
    </font>
    <font>
      <sz val="14"/>
      <color rgb="FF222222"/>
      <name val="Arial"/>
      <family val="2"/>
      <charset val="1"/>
    </font>
    <font>
      <b val="true"/>
      <sz val="14"/>
      <color rgb="FFB3A2C7"/>
      <name val="Calibri"/>
      <family val="2"/>
      <charset val="1"/>
    </font>
    <font>
      <b val="true"/>
      <sz val="14"/>
      <color rgb="FF0070C0"/>
      <name val="Bell MT"/>
      <family val="1"/>
      <charset val="1"/>
    </font>
  </fonts>
  <fills count="8">
    <fill>
      <patternFill patternType="none"/>
    </fill>
    <fill>
      <patternFill patternType="gray125"/>
    </fill>
    <fill>
      <patternFill patternType="solid">
        <fgColor rgb="FFCCC1DA"/>
        <bgColor rgb="FFB3A2C7"/>
      </patternFill>
    </fill>
    <fill>
      <patternFill patternType="solid">
        <fgColor rgb="FF92D050"/>
        <bgColor rgb="FF969696"/>
      </patternFill>
    </fill>
    <fill>
      <patternFill patternType="solid">
        <fgColor rgb="FFFDEADA"/>
        <bgColor rgb="FFE6E0EC"/>
      </patternFill>
    </fill>
    <fill>
      <patternFill patternType="solid">
        <fgColor rgb="FFE6E0EC"/>
        <bgColor rgb="FFFDEADA"/>
      </patternFill>
    </fill>
    <fill>
      <patternFill patternType="solid">
        <fgColor rgb="FFFFFF00"/>
        <bgColor rgb="FFFFFF00"/>
      </patternFill>
    </fill>
    <fill>
      <patternFill patternType="solid">
        <fgColor rgb="FFFFCCFF"/>
        <bgColor rgb="FFE6E0EC"/>
      </patternFill>
    </fill>
  </fills>
  <borders count="11">
    <border diagonalUp="false" diagonalDown="false">
      <left/>
      <right/>
      <top/>
      <bottom/>
      <diagonal/>
    </border>
    <border diagonalUp="false" diagonalDown="false">
      <left style="thin"/>
      <right/>
      <top style="thin"/>
      <bottom style="thin"/>
      <diagonal/>
    </border>
    <border diagonalUp="false" diagonalDown="false">
      <left/>
      <right style="thin"/>
      <top style="thin"/>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style="medium"/>
      <right/>
      <top/>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28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2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true" applyAlignment="true" applyProtection="false">
      <alignment horizontal="left"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false" indent="0" shrinkToFit="false"/>
      <protection locked="true" hidden="false"/>
    </xf>
    <xf numFmtId="165" fontId="4" fillId="0" borderId="0" xfId="22" applyFont="true" applyBorder="false" applyAlignment="false" applyProtection="false">
      <alignment horizontal="general" vertical="bottom" textRotation="0" wrapText="false" indent="0" shrinkToFit="false"/>
      <protection locked="true" hidden="false"/>
    </xf>
    <xf numFmtId="166" fontId="4" fillId="0" borderId="0" xfId="22" applyFont="true" applyBorder="false" applyAlignment="false" applyProtection="false">
      <alignment horizontal="general" vertical="bottom" textRotation="0" wrapText="false" indent="0" shrinkToFit="false"/>
      <protection locked="true" hidden="false"/>
    </xf>
    <xf numFmtId="164" fontId="4" fillId="0" borderId="0" xfId="22"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false" indent="0" shrinkToFit="false"/>
      <protection locked="true" hidden="false"/>
    </xf>
    <xf numFmtId="164" fontId="4" fillId="2" borderId="0" xfId="0" applyFont="true" applyBorder="false" applyAlignment="true" applyProtection="false">
      <alignment horizontal="center" vertical="center" textRotation="0" wrapText="true" indent="0" shrinkToFit="false"/>
      <protection locked="true" hidden="false"/>
    </xf>
    <xf numFmtId="164" fontId="4" fillId="3"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5" fontId="4" fillId="0" borderId="0" xfId="0" applyFont="true" applyBorder="false" applyAlignment="true" applyProtection="false">
      <alignment horizontal="center" vertical="center" textRotation="0" wrapText="true" indent="0" shrinkToFit="false"/>
      <protection locked="true" hidden="false"/>
    </xf>
    <xf numFmtId="167" fontId="4" fillId="0" borderId="0" xfId="0" applyFont="true" applyBorder="false" applyAlignment="true" applyProtection="false">
      <alignment horizontal="center" vertical="center" textRotation="0" wrapText="true" indent="0" shrinkToFit="false"/>
      <protection locked="true" hidden="false"/>
    </xf>
    <xf numFmtId="167" fontId="4" fillId="0" borderId="0" xfId="17" applyFont="true" applyBorder="true" applyAlignment="true" applyProtection="true">
      <alignment horizontal="center" vertical="center"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5"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true" applyAlignment="true" applyProtection="false">
      <alignment horizontal="center" vertical="center" textRotation="0" wrapText="false" indent="0" shrinkToFit="false"/>
      <protection locked="true" hidden="false"/>
    </xf>
    <xf numFmtId="165" fontId="9" fillId="0" borderId="1" xfId="0" applyFont="true" applyBorder="true" applyAlignment="true" applyProtection="false">
      <alignment horizontal="center" vertical="center" textRotation="0" wrapText="true" indent="0" shrinkToFit="false"/>
      <protection locked="true" hidden="false"/>
    </xf>
    <xf numFmtId="165" fontId="9" fillId="0" borderId="2" xfId="0" applyFont="true" applyBorder="true" applyAlignment="true" applyProtection="false">
      <alignment horizontal="center" vertical="center" textRotation="0" wrapText="true" indent="0" shrinkToFit="false"/>
      <protection locked="true" hidden="false"/>
    </xf>
    <xf numFmtId="165" fontId="9" fillId="4" borderId="3"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5" fontId="10" fillId="0" borderId="0" xfId="20" applyFont="true" applyBorder="true" applyAlignment="true" applyProtection="tru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5" fontId="9" fillId="5" borderId="4" xfId="0" applyFont="true" applyBorder="true" applyAlignment="true" applyProtection="false">
      <alignment horizontal="center" vertical="center" textRotation="0" wrapText="true" indent="0" shrinkToFit="false"/>
      <protection locked="true" hidden="false"/>
    </xf>
    <xf numFmtId="165" fontId="9" fillId="0" borderId="4" xfId="0" applyFont="true" applyBorder="true" applyAlignment="true" applyProtection="false">
      <alignment horizontal="center" vertical="center" textRotation="0" wrapText="true" indent="0" shrinkToFit="false"/>
      <protection locked="true" hidden="false"/>
    </xf>
    <xf numFmtId="165" fontId="9" fillId="4" borderId="4"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center" textRotation="0" wrapText="false" indent="0" shrinkToFit="false"/>
      <protection locked="true" hidden="false"/>
    </xf>
    <xf numFmtId="169" fontId="8" fillId="0" borderId="4" xfId="0" applyFont="true" applyBorder="true" applyAlignment="true" applyProtection="false">
      <alignment horizontal="center" vertical="center" textRotation="0" wrapText="false" indent="0" shrinkToFit="false"/>
      <protection locked="true" hidden="false"/>
    </xf>
    <xf numFmtId="170" fontId="8" fillId="0" borderId="4" xfId="0" applyFont="true" applyBorder="true" applyAlignment="true" applyProtection="false">
      <alignment horizontal="center" vertical="center" textRotation="0" wrapText="false" indent="0" shrinkToFit="false"/>
      <protection locked="true" hidden="false"/>
    </xf>
    <xf numFmtId="169" fontId="8" fillId="5" borderId="4" xfId="0" applyFont="true" applyBorder="true" applyAlignment="true" applyProtection="false">
      <alignment horizontal="center" vertical="center" textRotation="0" wrapText="false" indent="0" shrinkToFit="false"/>
      <protection locked="true" hidden="false"/>
    </xf>
    <xf numFmtId="165" fontId="8" fillId="0" borderId="4" xfId="0" applyFont="true" applyBorder="true" applyAlignment="true" applyProtection="false">
      <alignment horizontal="center" vertical="center" textRotation="0" wrapText="false" indent="0" shrinkToFit="false"/>
      <protection locked="true" hidden="false"/>
    </xf>
    <xf numFmtId="165" fontId="8" fillId="4" borderId="4" xfId="0" applyFont="true" applyBorder="true" applyAlignment="true" applyProtection="false">
      <alignment horizontal="center" vertical="center" textRotation="0" wrapText="false" indent="0" shrinkToFit="false"/>
      <protection locked="true" hidden="false"/>
    </xf>
    <xf numFmtId="165" fontId="9" fillId="0" borderId="0" xfId="0" applyFont="true" applyBorder="false" applyAlignment="true" applyProtection="false">
      <alignment horizontal="center" vertical="center" textRotation="0" wrapText="false" indent="0" shrinkToFit="false"/>
      <protection locked="true" hidden="false"/>
    </xf>
    <xf numFmtId="169" fontId="8" fillId="0" borderId="0" xfId="0" applyFont="true" applyBorder="false" applyAlignment="true" applyProtection="false">
      <alignment horizontal="center" vertical="center" textRotation="0" wrapText="false" indent="0" shrinkToFit="false"/>
      <protection locked="true" hidden="false"/>
    </xf>
    <xf numFmtId="167" fontId="8" fillId="0" borderId="0" xfId="25" applyFont="true" applyBorder="false" applyAlignment="true" applyProtection="false">
      <alignment horizontal="center" vertical="center" textRotation="0" wrapText="false" indent="0" shrinkToFit="false"/>
      <protection locked="true" hidden="false"/>
    </xf>
    <xf numFmtId="165" fontId="8" fillId="0" borderId="0" xfId="25" applyFont="true" applyBorder="false" applyAlignment="true" applyProtection="false">
      <alignment horizontal="center" vertical="center" textRotation="0" wrapText="false" indent="0" shrinkToFit="false"/>
      <protection locked="true" hidden="false"/>
    </xf>
    <xf numFmtId="169" fontId="8" fillId="0" borderId="0" xfId="25" applyFont="true" applyBorder="false" applyAlignment="true" applyProtection="false">
      <alignment horizontal="center" vertical="center" textRotation="0" wrapText="false" indent="0" shrinkToFit="false"/>
      <protection locked="true" hidden="false"/>
    </xf>
    <xf numFmtId="164" fontId="10" fillId="0" borderId="0" xfId="20" applyFont="true" applyBorder="true" applyAlignment="true" applyProtection="true">
      <alignment horizontal="center" vertical="center" textRotation="0" wrapText="false" indent="0" shrinkToFit="false"/>
      <protection locked="true" hidden="false"/>
    </xf>
    <xf numFmtId="164" fontId="8" fillId="0" borderId="0" xfId="25" applyFont="true" applyBorder="false" applyAlignment="true" applyProtection="false">
      <alignment horizontal="center" vertical="center" textRotation="0" wrapText="false" indent="0" shrinkToFit="false"/>
      <protection locked="true" hidden="false"/>
    </xf>
    <xf numFmtId="167" fontId="8" fillId="0" borderId="0" xfId="17" applyFont="true" applyBorder="true" applyAlignment="true" applyProtection="true">
      <alignment horizontal="center" vertical="center" textRotation="0" wrapText="false" indent="0" shrinkToFit="false"/>
      <protection locked="true" hidden="false"/>
    </xf>
    <xf numFmtId="165" fontId="8" fillId="0" borderId="0" xfId="25" applyFont="true" applyBorder="false" applyAlignment="true" applyProtection="false">
      <alignment horizontal="center" vertical="center" textRotation="0" wrapText="false" indent="0" shrinkToFit="false"/>
      <protection locked="true" hidden="false"/>
    </xf>
    <xf numFmtId="169" fontId="8" fillId="0" borderId="0" xfId="25" applyFont="true" applyBorder="false" applyAlignment="true" applyProtection="false">
      <alignment horizontal="center" vertical="center" textRotation="0" wrapText="false" indent="0" shrinkToFit="false"/>
      <protection locked="true" hidden="false"/>
    </xf>
    <xf numFmtId="167" fontId="8" fillId="0" borderId="0" xfId="0" applyFont="true" applyBorder="fals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center" vertical="center" textRotation="0" wrapText="false" indent="0" shrinkToFit="false"/>
      <protection locked="true" hidden="false"/>
    </xf>
    <xf numFmtId="165" fontId="8" fillId="4" borderId="0" xfId="0" applyFont="true" applyBorder="true" applyAlignment="true" applyProtection="false">
      <alignment horizontal="center" vertical="center" textRotation="0" wrapText="false" indent="0" shrinkToFit="false"/>
      <protection locked="true" hidden="false"/>
    </xf>
    <xf numFmtId="169" fontId="9" fillId="0" borderId="4" xfId="0" applyFont="true" applyBorder="true" applyAlignment="true" applyProtection="false">
      <alignment horizontal="center" vertical="center" textRotation="0" wrapText="false" indent="0" shrinkToFit="false"/>
      <protection locked="true" hidden="false"/>
    </xf>
    <xf numFmtId="165" fontId="8" fillId="0" borderId="0" xfId="0" applyFont="true" applyBorder="false" applyAlignment="true" applyProtection="false">
      <alignment horizontal="left" vertical="center" textRotation="0" wrapText="false" indent="0" shrinkToFit="false"/>
      <protection locked="true" hidden="false"/>
    </xf>
    <xf numFmtId="165" fontId="6" fillId="0" borderId="0" xfId="20" applyFont="true" applyBorder="true" applyAlignment="true" applyProtection="true">
      <alignment horizontal="center" vertical="center" textRotation="0" wrapText="false" indent="0" shrinkToFit="false"/>
      <protection locked="true" hidden="false"/>
    </xf>
    <xf numFmtId="169" fontId="9" fillId="0" borderId="0" xfId="0" applyFont="true" applyBorder="true" applyAlignment="true" applyProtection="false">
      <alignment horizontal="center" vertical="center" textRotation="0" wrapText="false" indent="0" shrinkToFit="false"/>
      <protection locked="true" hidden="false"/>
    </xf>
    <xf numFmtId="169" fontId="8" fillId="0" borderId="0" xfId="0" applyFont="true" applyBorder="true" applyAlignment="true" applyProtection="false">
      <alignment horizontal="center" vertical="center" textRotation="0" wrapText="false" indent="0" shrinkToFit="false"/>
      <protection locked="true" hidden="false"/>
    </xf>
    <xf numFmtId="169" fontId="9" fillId="0" borderId="0" xfId="0" applyFont="true" applyBorder="true" applyAlignment="true" applyProtection="false">
      <alignment horizontal="right" vertical="center" textRotation="0" wrapText="false" indent="0" shrinkToFit="false"/>
      <protection locked="true" hidden="false"/>
    </xf>
    <xf numFmtId="169" fontId="9" fillId="0" borderId="0" xfId="0" applyFont="true" applyBorder="true" applyAlignment="true" applyProtection="false">
      <alignment horizontal="left" vertical="center" textRotation="0" wrapText="false" indent="0" shrinkToFit="false"/>
      <protection locked="true" hidden="false"/>
    </xf>
    <xf numFmtId="164" fontId="9" fillId="0" borderId="0" xfId="0" applyFont="true" applyBorder="true" applyAlignment="true" applyProtection="false">
      <alignment horizontal="right"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9" fontId="9" fillId="0" borderId="0" xfId="0" applyFont="true" applyBorder="false" applyAlignment="true" applyProtection="false">
      <alignment horizontal="center" vertical="center" textRotation="0" wrapText="false" indent="0" shrinkToFit="false"/>
      <protection locked="true" hidden="false"/>
    </xf>
    <xf numFmtId="171"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6"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center" vertical="center" textRotation="0" wrapText="true" indent="0" shrinkToFit="false"/>
      <protection locked="true" hidden="false"/>
    </xf>
    <xf numFmtId="166" fontId="11" fillId="0" borderId="0"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6"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left" vertical="center" textRotation="0" wrapText="false" indent="0" shrinkToFit="false"/>
      <protection locked="true" hidden="false"/>
    </xf>
    <xf numFmtId="166"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10" fillId="0" borderId="0" xfId="20" applyFont="true" applyBorder="true" applyAlignment="true" applyProtection="true">
      <alignment horizontal="center" vertical="center" textRotation="0" wrapText="true" indent="0" shrinkToFit="false"/>
      <protection locked="true" hidden="false"/>
    </xf>
    <xf numFmtId="164" fontId="8"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true" applyAlignment="true" applyProtection="false">
      <alignment horizontal="center"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true" indent="0" shrinkToFit="false"/>
      <protection locked="true" hidden="false"/>
    </xf>
    <xf numFmtId="164" fontId="9" fillId="0" borderId="0" xfId="0" applyFont="true" applyBorder="true" applyAlignment="true" applyProtection="false">
      <alignment horizontal="center" vertical="center" textRotation="0" wrapText="true" indent="0" shrinkToFit="false"/>
      <protection locked="true" hidden="false"/>
    </xf>
    <xf numFmtId="164" fontId="9" fillId="0" borderId="0" xfId="0" applyFont="true" applyBorder="true" applyAlignment="true" applyProtection="false">
      <alignment horizontal="center" vertical="center" textRotation="0" wrapText="false" indent="0" shrinkToFit="false"/>
      <protection locked="true" hidden="false"/>
    </xf>
    <xf numFmtId="164" fontId="8" fillId="6" borderId="0"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false" indent="0" shrinkToFit="false"/>
      <protection locked="true" hidden="false"/>
    </xf>
    <xf numFmtId="164" fontId="8" fillId="0" borderId="6" xfId="0" applyFont="true" applyBorder="true" applyAlignment="true" applyProtection="false">
      <alignment horizontal="center" vertical="center" textRotation="0" wrapText="true" indent="0" shrinkToFit="false"/>
      <protection locked="true" hidden="false"/>
    </xf>
    <xf numFmtId="166" fontId="8" fillId="0" borderId="6" xfId="0" applyFont="true" applyBorder="true" applyAlignment="true" applyProtection="false">
      <alignment horizontal="center" vertical="center" textRotation="0" wrapText="false" indent="0" shrinkToFit="false"/>
      <protection locked="true" hidden="false"/>
    </xf>
    <xf numFmtId="164" fontId="8" fillId="0" borderId="7"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72" fontId="9" fillId="0" borderId="0" xfId="17"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72" fontId="8" fillId="0" borderId="0" xfId="17" applyFont="true" applyBorder="true" applyAlignment="true" applyProtection="true">
      <alignment horizontal="center"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true" indent="0" shrinkToFit="false"/>
      <protection locked="true" hidden="false"/>
    </xf>
    <xf numFmtId="164" fontId="8" fillId="0" borderId="0" xfId="0" applyFont="true" applyBorder="true" applyAlignment="true" applyProtection="false">
      <alignment horizontal="general" vertical="center" textRotation="0" wrapText="true" indent="0" shrinkToFit="false"/>
      <protection locked="true" hidden="false"/>
    </xf>
    <xf numFmtId="164" fontId="10" fillId="0" borderId="0" xfId="20" applyFont="true" applyBorder="true" applyAlignment="true" applyProtection="tru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center" textRotation="0" wrapText="true" indent="0" shrinkToFit="false"/>
      <protection locked="true" hidden="false"/>
    </xf>
    <xf numFmtId="164" fontId="6" fillId="0" borderId="0" xfId="20" applyFont="true" applyBorder="true" applyAlignment="true" applyProtection="true">
      <alignment horizontal="left" vertical="center" textRotation="0" wrapText="false" indent="0" shrinkToFit="false"/>
      <protection locked="true" hidden="false"/>
    </xf>
    <xf numFmtId="164" fontId="10" fillId="0" borderId="0" xfId="20" applyFont="true" applyBorder="true" applyAlignment="true" applyProtection="true">
      <alignment horizontal="general" vertical="center" textRotation="0" wrapText="true" indent="0" shrinkToFit="false"/>
      <protection locked="true" hidden="false"/>
    </xf>
    <xf numFmtId="164" fontId="9" fillId="0" borderId="0" xfId="0" applyFont="true" applyBorder="true" applyAlignment="true" applyProtection="false">
      <alignment horizontal="general" vertical="center" textRotation="0" wrapText="true" indent="0" shrinkToFit="false"/>
      <protection locked="true" hidden="false"/>
    </xf>
    <xf numFmtId="172"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false" applyAlignment="true" applyProtection="false">
      <alignment horizontal="general" vertical="center" textRotation="0" wrapText="true" indent="0" shrinkToFit="false"/>
      <protection locked="true" hidden="false"/>
    </xf>
    <xf numFmtId="167" fontId="8" fillId="0" borderId="0" xfId="0" applyFont="true" applyBorder="false" applyAlignment="true" applyProtection="false">
      <alignment horizontal="center" vertical="center" textRotation="0" wrapText="true" indent="0" shrinkToFit="false"/>
      <protection locked="true" hidden="false"/>
    </xf>
    <xf numFmtId="167" fontId="8"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17"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72" fontId="16" fillId="0" borderId="0" xfId="17"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false">
      <alignment horizontal="general" vertical="center" textRotation="0" wrapText="true" indent="0" shrinkToFit="false"/>
      <protection locked="true" hidden="false"/>
    </xf>
    <xf numFmtId="164" fontId="17" fillId="0" borderId="0" xfId="0" applyFont="true" applyBorder="false" applyAlignment="true" applyProtection="false">
      <alignment horizontal="left"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72" fontId="17" fillId="0" borderId="0" xfId="17" applyFont="true" applyBorder="true" applyAlignment="true" applyProtection="true">
      <alignment horizontal="center" vertical="center" textRotation="0" wrapText="false" indent="0" shrinkToFit="false"/>
      <protection locked="true" hidden="false"/>
    </xf>
    <xf numFmtId="164" fontId="17"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72" fontId="17" fillId="0" borderId="0" xfId="17" applyFont="true" applyBorder="true" applyAlignment="true" applyProtection="tru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6" fontId="17"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true" indent="0" shrinkToFit="false"/>
      <protection locked="true" hidden="false"/>
    </xf>
    <xf numFmtId="166" fontId="19" fillId="0" borderId="0" xfId="0" applyFont="true" applyBorder="false" applyAlignment="true" applyProtection="false">
      <alignment horizontal="center" vertical="center" textRotation="0" wrapText="false" indent="0" shrinkToFit="false"/>
      <protection locked="true" hidden="false"/>
    </xf>
    <xf numFmtId="167" fontId="19" fillId="0" borderId="0" xfId="0" applyFont="true" applyBorder="false" applyAlignment="true" applyProtection="false">
      <alignment horizontal="center" vertical="center" textRotation="0" wrapText="false" indent="0" shrinkToFit="false"/>
      <protection locked="true" hidden="false"/>
    </xf>
    <xf numFmtId="171" fontId="19" fillId="0" borderId="0" xfId="0" applyFont="true" applyBorder="false" applyAlignment="true" applyProtection="false">
      <alignment horizontal="center" vertical="center" textRotation="0" wrapText="false" indent="0" shrinkToFit="false"/>
      <protection locked="true" hidden="false"/>
    </xf>
    <xf numFmtId="164" fontId="20" fillId="0" borderId="8" xfId="0" applyFont="true" applyBorder="true" applyAlignment="true" applyProtection="false">
      <alignment horizontal="center" vertical="center" textRotation="0" wrapText="false" indent="0" shrinkToFit="false"/>
      <protection locked="true" hidden="false"/>
    </xf>
    <xf numFmtId="164" fontId="20" fillId="0" borderId="9" xfId="0" applyFont="true" applyBorder="true" applyAlignment="true" applyProtection="false">
      <alignment horizontal="center" vertical="center" textRotation="0" wrapText="false" indent="0" shrinkToFit="false"/>
      <protection locked="true" hidden="false"/>
    </xf>
    <xf numFmtId="164" fontId="20" fillId="0" borderId="10" xfId="0" applyFont="true" applyBorder="tru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6" fontId="20" fillId="0" borderId="9" xfId="0" applyFont="true" applyBorder="true" applyAlignment="true" applyProtection="false">
      <alignment horizontal="center" vertical="center" textRotation="0" wrapText="false" indent="0" shrinkToFit="false"/>
      <protection locked="true" hidden="false"/>
    </xf>
    <xf numFmtId="167" fontId="20" fillId="0" borderId="0" xfId="0" applyFont="true" applyBorder="false" applyAlignment="true" applyProtection="false">
      <alignment horizontal="center" vertical="center" textRotation="0" wrapText="false" indent="0" shrinkToFit="false"/>
      <protection locked="true" hidden="false"/>
    </xf>
    <xf numFmtId="171" fontId="20" fillId="0" borderId="0" xfId="0" applyFont="true" applyBorder="false" applyAlignment="true" applyProtection="false">
      <alignment horizontal="center" vertical="center" textRotation="0" wrapText="false" indent="0" shrinkToFit="false"/>
      <protection locked="true" hidden="false"/>
    </xf>
    <xf numFmtId="166" fontId="20" fillId="0" borderId="0" xfId="0" applyFont="true" applyBorder="false" applyAlignment="true" applyProtection="false">
      <alignment horizontal="center"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center" vertical="center" textRotation="0" wrapText="false" indent="0" shrinkToFit="false"/>
      <protection locked="true" hidden="false"/>
    </xf>
    <xf numFmtId="171" fontId="19"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6" fontId="19" fillId="0" borderId="0" xfId="0" applyFont="true" applyBorder="false" applyAlignment="true" applyProtection="false">
      <alignment horizontal="center" vertical="center" textRotation="0" wrapText="true" indent="0" shrinkToFit="false"/>
      <protection locked="true" hidden="false"/>
    </xf>
    <xf numFmtId="167" fontId="19" fillId="0" borderId="0" xfId="0" applyFont="true" applyBorder="false" applyAlignment="true" applyProtection="false">
      <alignment horizontal="center" vertical="center" textRotation="0" wrapText="true" indent="0" shrinkToFit="false"/>
      <protection locked="true" hidden="false"/>
    </xf>
    <xf numFmtId="169" fontId="19"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7" fontId="0" fillId="0" borderId="0" xfId="0" applyFont="false" applyBorder="false" applyAlignment="true" applyProtection="false">
      <alignment horizontal="center" vertical="center" textRotation="0" wrapText="false" indent="0" shrinkToFit="false"/>
      <protection locked="true" hidden="false"/>
    </xf>
    <xf numFmtId="164" fontId="16" fillId="7" borderId="0" xfId="0" applyFont="true" applyBorder="false" applyAlignment="true" applyProtection="false">
      <alignment horizontal="center" vertical="center" textRotation="0" wrapText="false" indent="0" shrinkToFit="false"/>
      <protection locked="true" hidden="false"/>
    </xf>
    <xf numFmtId="167" fontId="16" fillId="7" borderId="0" xfId="0" applyFont="true" applyBorder="false" applyAlignment="true" applyProtection="false">
      <alignment horizontal="center" vertical="center" textRotation="0" wrapText="false" indent="0" shrinkToFit="false"/>
      <protection locked="true" hidden="false"/>
    </xf>
    <xf numFmtId="164" fontId="0" fillId="7" borderId="0" xfId="0" applyFont="fals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left" vertical="center" textRotation="0" wrapText="false" indent="0" shrinkToFit="false"/>
      <protection locked="true" hidden="false"/>
    </xf>
    <xf numFmtId="166" fontId="0" fillId="0" borderId="0" xfId="0" applyFont="true" applyBorder="false" applyAlignment="true" applyProtection="false">
      <alignment horizontal="center" vertical="center" textRotation="0" wrapText="false" indent="0" shrinkToFit="false"/>
      <protection locked="true" hidden="false"/>
    </xf>
    <xf numFmtId="167"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73" fontId="0"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6" fontId="0" fillId="0" borderId="0" xfId="0" applyFont="true" applyBorder="false" applyAlignment="true" applyProtection="false">
      <alignment horizontal="left" vertical="center" textRotation="0" wrapText="false" indent="0" shrinkToFit="false"/>
      <protection locked="true" hidden="false"/>
    </xf>
    <xf numFmtId="171" fontId="0" fillId="0" borderId="0" xfId="0" applyFont="true" applyBorder="false" applyAlignment="true" applyProtection="false">
      <alignment horizontal="center" vertical="center" textRotation="0" wrapText="false" indent="0" shrinkToFit="false"/>
      <protection locked="true" hidden="false"/>
    </xf>
    <xf numFmtId="169" fontId="0" fillId="0" borderId="0" xfId="0" applyFont="fals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false" indent="0" shrinkToFit="false"/>
      <protection locked="true" hidden="false"/>
    </xf>
    <xf numFmtId="164" fontId="0" fillId="6" borderId="0" xfId="0" applyFont="true" applyBorder="false" applyAlignment="true" applyProtection="false">
      <alignment horizontal="general" vertical="center" textRotation="0" wrapText="false" indent="0" shrinkToFit="false"/>
      <protection locked="true" hidden="false"/>
    </xf>
    <xf numFmtId="166" fontId="0" fillId="6" borderId="0" xfId="0" applyFont="true" applyBorder="false" applyAlignment="true" applyProtection="false">
      <alignment horizontal="left" vertical="center" textRotation="0" wrapText="false" indent="0" shrinkToFit="false"/>
      <protection locked="true" hidden="false"/>
    </xf>
    <xf numFmtId="165" fontId="16" fillId="7"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4" fontId="6" fillId="0" borderId="0" xfId="20" applyFont="true" applyBorder="true" applyAlignment="true" applyProtection="true">
      <alignment horizontal="center" vertical="center" textRotation="0" wrapText="false" indent="0" shrinkToFit="false"/>
      <protection locked="true" hidden="false"/>
    </xf>
    <xf numFmtId="164" fontId="16" fillId="0" borderId="0"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center" vertical="center" textRotation="0" wrapText="false" indent="0" shrinkToFit="false"/>
      <protection locked="true" hidden="false"/>
    </xf>
    <xf numFmtId="171" fontId="0" fillId="0" borderId="0" xfId="0" applyFont="true" applyBorder="false" applyAlignment="true" applyProtection="false">
      <alignment horizontal="general" vertical="center" textRotation="0" wrapText="false" indent="0" shrinkToFit="false"/>
      <protection locked="true" hidden="false"/>
    </xf>
    <xf numFmtId="166"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center" vertical="center" textRotation="0" wrapText="false" indent="0" shrinkToFit="false"/>
      <protection locked="true" hidden="false"/>
    </xf>
    <xf numFmtId="171" fontId="16"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xf numFmtId="166" fontId="0" fillId="0" borderId="0" xfId="0" applyFont="true" applyBorder="true" applyAlignment="true" applyProtection="false">
      <alignment horizontal="center" vertical="center" textRotation="0" wrapText="false" indent="0" shrinkToFit="false"/>
      <protection locked="true" hidden="false"/>
    </xf>
    <xf numFmtId="167" fontId="0" fillId="0" borderId="0" xfId="0" applyFont="true" applyBorder="true" applyAlignment="true" applyProtection="false">
      <alignment horizontal="center" vertical="center" textRotation="0" wrapText="false" indent="0" shrinkToFit="false"/>
      <protection locked="true" hidden="false"/>
    </xf>
    <xf numFmtId="169" fontId="0" fillId="0" borderId="0" xfId="0" applyFont="true" applyBorder="true" applyAlignment="true" applyProtection="false">
      <alignment horizontal="center" vertical="center" textRotation="0" wrapText="false" indent="0" shrinkToFit="false"/>
      <protection locked="true" hidden="false"/>
    </xf>
    <xf numFmtId="164" fontId="25" fillId="0" borderId="0" xfId="0" applyFont="true" applyBorder="true" applyAlignment="true" applyProtection="false">
      <alignment horizontal="general" vertical="top" textRotation="0" wrapText="true" indent="0" shrinkToFit="false"/>
      <protection locked="true" hidden="false"/>
    </xf>
    <xf numFmtId="166" fontId="25" fillId="0" borderId="0" xfId="0" applyFont="true" applyBorder="true" applyAlignment="true" applyProtection="false">
      <alignment horizontal="general" vertical="top" textRotation="0" wrapText="true" indent="0" shrinkToFit="false"/>
      <protection locked="true" hidden="false"/>
    </xf>
    <xf numFmtId="167" fontId="25" fillId="0" borderId="0" xfId="0" applyFont="true" applyBorder="true" applyAlignment="true" applyProtection="false">
      <alignment horizontal="center" vertical="top" textRotation="0" wrapText="true" indent="0" shrinkToFit="false"/>
      <protection locked="true" hidden="false"/>
    </xf>
    <xf numFmtId="166" fontId="26" fillId="0" borderId="0" xfId="20" applyFont="true" applyBorder="true" applyAlignment="true" applyProtection="true">
      <alignment horizontal="general" vertical="top" textRotation="0" wrapText="true" indent="0" shrinkToFit="false"/>
      <protection locked="true" hidden="false"/>
    </xf>
    <xf numFmtId="167" fontId="0" fillId="0" borderId="0" xfId="20" applyFont="true" applyBorder="true" applyAlignment="true" applyProtection="true">
      <alignment horizontal="center" vertical="top" textRotation="0" wrapText="true" indent="0" shrinkToFit="false"/>
      <protection locked="true" hidden="false"/>
    </xf>
    <xf numFmtId="164" fontId="27" fillId="0" borderId="0"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true" applyAlignment="true" applyProtection="false">
      <alignment horizontal="general" vertical="bottom" textRotation="0" wrapText="true" indent="0" shrinkToFit="false"/>
      <protection locked="true" hidden="false"/>
    </xf>
    <xf numFmtId="166" fontId="27" fillId="0" borderId="0" xfId="0" applyFont="true" applyBorder="true" applyAlignment="true" applyProtection="false">
      <alignment horizontal="general" vertical="bottom" textRotation="0" wrapText="true" indent="0" shrinkToFit="false"/>
      <protection locked="true" hidden="false"/>
    </xf>
    <xf numFmtId="167" fontId="27" fillId="0" borderId="0" xfId="0" applyFont="true" applyBorder="true" applyAlignment="true" applyProtection="false">
      <alignment horizontal="center" vertical="bottom" textRotation="0" wrapText="true" indent="0" shrinkToFit="false"/>
      <protection locked="true" hidden="false"/>
    </xf>
    <xf numFmtId="164" fontId="27" fillId="0" borderId="0" xfId="0" applyFont="true" applyBorder="false" applyAlignment="true" applyProtection="false">
      <alignment horizontal="general" vertical="bottom" textRotation="0" wrapText="true" indent="0" shrinkToFit="false"/>
      <protection locked="true" hidden="false"/>
    </xf>
    <xf numFmtId="166" fontId="27" fillId="0" borderId="0" xfId="0" applyFont="true" applyBorder="false" applyAlignment="true" applyProtection="false">
      <alignment horizontal="general" vertical="bottom" textRotation="0" wrapText="true" indent="0" shrinkToFit="false"/>
      <protection locked="true" hidden="false"/>
    </xf>
    <xf numFmtId="167" fontId="27" fillId="0" borderId="0" xfId="0" applyFont="true" applyBorder="false" applyAlignment="true" applyProtection="false">
      <alignment horizontal="center" vertical="bottom" textRotation="0" wrapText="true" indent="0" shrinkToFit="false"/>
      <protection locked="true" hidden="false"/>
    </xf>
    <xf numFmtId="164" fontId="25" fillId="0" borderId="0" xfId="0" applyFont="true" applyBorder="true" applyAlignment="true" applyProtection="false">
      <alignment horizontal="general" vertical="bottom" textRotation="0" wrapText="true" indent="0" shrinkToFit="false"/>
      <protection locked="true" hidden="false"/>
    </xf>
    <xf numFmtId="164" fontId="28" fillId="0" borderId="0" xfId="0" applyFont="true" applyBorder="false" applyAlignment="true" applyProtection="false">
      <alignment horizontal="right" vertical="bottom" textRotation="0" wrapText="true" indent="0" shrinkToFit="false"/>
      <protection locked="true" hidden="false"/>
    </xf>
    <xf numFmtId="166" fontId="25" fillId="0" borderId="0" xfId="0" applyFont="true" applyBorder="false" applyAlignment="true" applyProtection="false">
      <alignment horizontal="general" vertical="top" textRotation="0" wrapText="true" indent="0" shrinkToFit="false"/>
      <protection locked="true" hidden="false"/>
    </xf>
    <xf numFmtId="167" fontId="25" fillId="0" borderId="0" xfId="0" applyFont="true" applyBorder="false" applyAlignment="true" applyProtection="false">
      <alignment horizontal="center" vertical="bottom" textRotation="0" wrapText="true" indent="0" shrinkToFit="false"/>
      <protection locked="true" hidden="false"/>
    </xf>
    <xf numFmtId="164" fontId="29" fillId="0" borderId="0" xfId="0" applyFont="true" applyBorder="false" applyAlignment="true" applyProtection="false">
      <alignment horizontal="center" vertical="center" textRotation="0" wrapText="false" indent="0" shrinkToFit="false"/>
      <protection locked="true" hidden="false"/>
    </xf>
    <xf numFmtId="164" fontId="30" fillId="0" borderId="0" xfId="0" applyFont="true" applyBorder="true" applyAlignment="true" applyProtection="false">
      <alignment horizontal="general" vertical="center" textRotation="0" wrapText="false" indent="0" shrinkToFit="false"/>
      <protection locked="true" hidden="false"/>
    </xf>
    <xf numFmtId="164" fontId="30" fillId="0" borderId="0" xfId="0" applyFont="true" applyBorder="true" applyAlignment="true" applyProtection="false">
      <alignment horizontal="center" vertical="center" textRotation="0" wrapText="false" indent="0" shrinkToFit="false"/>
      <protection locked="true" hidden="false"/>
    </xf>
    <xf numFmtId="169" fontId="16" fillId="0" borderId="0" xfId="17" applyFont="true" applyBorder="true" applyAlignment="true" applyProtection="true">
      <alignment horizontal="center" vertical="center" textRotation="0" wrapText="false" indent="0" shrinkToFit="false"/>
      <protection locked="true" hidden="false"/>
    </xf>
    <xf numFmtId="169" fontId="0" fillId="0" borderId="0" xfId="20" applyFont="true" applyBorder="true" applyAlignment="true" applyProtection="true">
      <alignment horizontal="center" vertical="top"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false" indent="0" shrinkToFit="false"/>
      <protection locked="true" hidden="false"/>
    </xf>
    <xf numFmtId="167" fontId="31" fillId="0" borderId="0" xfId="0" applyFont="true" applyBorder="false" applyAlignment="true" applyProtection="false">
      <alignment horizontal="center" vertical="center" textRotation="0" wrapText="fals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32" fillId="0" borderId="0" xfId="20" applyFont="true" applyBorder="true" applyAlignment="true" applyProtection="true">
      <alignment horizontal="general" vertical="center" textRotation="0" wrapText="false" indent="0" shrinkToFit="false"/>
      <protection locked="true" hidden="false"/>
    </xf>
    <xf numFmtId="164" fontId="6" fillId="0" borderId="0" xfId="20" applyFont="true" applyBorder="true" applyAlignment="true" applyProtection="true">
      <alignment horizontal="general" vertical="center" textRotation="0" wrapText="false" indent="0" shrinkToFit="false"/>
      <protection locked="true" hidden="false"/>
    </xf>
    <xf numFmtId="164" fontId="19" fillId="0" borderId="0" xfId="0" applyFont="true" applyBorder="false" applyAlignment="true" applyProtection="false">
      <alignment horizontal="left" vertical="center" textRotation="0" wrapText="false" indent="0" shrinkToFit="false"/>
      <protection locked="true" hidden="false"/>
    </xf>
    <xf numFmtId="164" fontId="21" fillId="0" borderId="0"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tru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left" vertical="center" textRotation="0" wrapText="true" indent="0" shrinkToFit="false"/>
      <protection locked="true" hidden="false"/>
    </xf>
    <xf numFmtId="164" fontId="21" fillId="0" borderId="0" xfId="0" applyFont="true" applyBorder="false" applyAlignment="true" applyProtection="false">
      <alignment horizontal="general" vertical="center" textRotation="0" wrapText="false" indent="0" shrinkToFit="false"/>
      <protection locked="true" hidden="false"/>
    </xf>
    <xf numFmtId="164" fontId="32" fillId="0" borderId="0" xfId="20" applyFont="true" applyBorder="true" applyAlignment="true" applyProtection="true">
      <alignment horizontal="left" vertical="center" textRotation="0" wrapText="false" indent="0" shrinkToFit="false"/>
      <protection locked="true" hidden="false"/>
    </xf>
    <xf numFmtId="164" fontId="21" fillId="0" borderId="0" xfId="0" applyFont="true" applyBorder="true" applyAlignment="true" applyProtection="false">
      <alignment horizontal="right" vertical="center" textRotation="0" wrapText="false" indent="0" shrinkToFit="false"/>
      <protection locked="true" hidden="false"/>
    </xf>
    <xf numFmtId="164" fontId="19" fillId="0" borderId="0" xfId="20" applyFont="true" applyBorder="true" applyAlignment="true" applyProtection="true">
      <alignment horizontal="left" vertical="center" textRotation="0" wrapText="false" indent="0" shrinkToFit="false"/>
      <protection locked="true" hidden="false"/>
    </xf>
    <xf numFmtId="164" fontId="21" fillId="0" borderId="0"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false" indent="0" shrinkToFit="false"/>
      <protection locked="true" hidden="false"/>
    </xf>
    <xf numFmtId="164" fontId="32" fillId="0" borderId="0" xfId="20" applyFont="true" applyBorder="true" applyAlignment="true" applyProtection="true">
      <alignment horizontal="left" vertical="center" textRotation="0" wrapText="true" indent="0" shrinkToFit="false"/>
      <protection locked="true" hidden="false"/>
    </xf>
    <xf numFmtId="164" fontId="19" fillId="0" borderId="0" xfId="0" applyFont="true" applyBorder="true" applyAlignment="true" applyProtection="false">
      <alignment horizontal="right" vertical="center" textRotation="0" wrapText="false" indent="0" shrinkToFit="false"/>
      <protection locked="true" hidden="false"/>
    </xf>
    <xf numFmtId="165" fontId="19"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true" applyAlignment="true" applyProtection="false">
      <alignment horizontal="center" vertical="center" textRotation="0" wrapText="true" indent="0" shrinkToFit="false"/>
      <protection locked="true" hidden="false"/>
    </xf>
    <xf numFmtId="164" fontId="21"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4" fontId="19" fillId="0" borderId="0" xfId="0" applyFont="true" applyBorder="true" applyAlignment="true" applyProtection="false">
      <alignment horizontal="general" vertical="center" textRotation="0" wrapText="false" indent="0" shrinkToFit="false"/>
      <protection locked="true" hidden="false"/>
    </xf>
    <xf numFmtId="166" fontId="19" fillId="0" borderId="0" xfId="0" applyFont="true" applyBorder="true" applyAlignment="true" applyProtection="false">
      <alignment horizontal="center" vertical="center" textRotation="0" wrapText="false" indent="0" shrinkToFit="false"/>
      <protection locked="true" hidden="false"/>
    </xf>
    <xf numFmtId="164" fontId="33"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0" fillId="0" borderId="0" xfId="26" applyFont="false" applyBorder="false" applyAlignment="true" applyProtection="false">
      <alignment horizontal="center" vertical="center" textRotation="0" wrapText="false" indent="0" shrinkToFit="false"/>
      <protection locked="true" hidden="false"/>
    </xf>
    <xf numFmtId="164" fontId="0" fillId="0" borderId="0" xfId="26" applyFont="true" applyBorder="false" applyAlignment="true" applyProtection="false">
      <alignment horizontal="center" vertical="center" textRotation="0" wrapText="false" indent="0" shrinkToFit="false"/>
      <protection locked="true" hidden="false"/>
    </xf>
    <xf numFmtId="164" fontId="0" fillId="0" borderId="0" xfId="26" applyFont="false" applyBorder="false" applyAlignment="false" applyProtection="false">
      <alignment horizontal="general" vertical="bottom" textRotation="0" wrapText="false" indent="0" shrinkToFit="false"/>
      <protection locked="true" hidden="false"/>
    </xf>
    <xf numFmtId="164" fontId="0" fillId="6" borderId="0" xfId="0" applyFont="true" applyBorder="false" applyAlignment="true" applyProtection="false">
      <alignment horizontal="center" vertical="center" textRotation="0" wrapText="false" indent="0" shrinkToFit="false"/>
      <protection locked="true" hidden="false"/>
    </xf>
    <xf numFmtId="167" fontId="0" fillId="6" borderId="0" xfId="0" applyFont="true" applyBorder="false" applyAlignment="true" applyProtection="false">
      <alignment horizontal="center" vertical="center" textRotation="0" wrapText="false" indent="0" shrinkToFit="false"/>
      <protection locked="true" hidden="false"/>
    </xf>
    <xf numFmtId="165" fontId="16"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false" applyProtection="false">
      <alignment horizontal="general" vertical="bottom" textRotation="0" wrapText="false" indent="0" shrinkToFit="false"/>
      <protection locked="true" hidden="false"/>
    </xf>
    <xf numFmtId="169" fontId="0" fillId="0" borderId="0" xfId="0" applyFont="fals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71" fontId="0"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6" fillId="0" borderId="0" xfId="20" applyFont="true" applyBorder="true" applyAlignment="true" applyProtection="true">
      <alignment horizontal="general" vertical="center" textRotation="0" wrapText="true" indent="0" shrinkToFit="false"/>
      <protection locked="true" hidden="false"/>
    </xf>
    <xf numFmtId="164" fontId="16" fillId="0" borderId="0" xfId="23" applyFont="true" applyBorder="false" applyAlignment="true" applyProtection="false">
      <alignment horizontal="center" vertical="center" textRotation="0" wrapText="false" indent="0" shrinkToFit="false"/>
      <protection locked="true" hidden="false"/>
    </xf>
    <xf numFmtId="167" fontId="16" fillId="0" borderId="0" xfId="23" applyFont="true" applyBorder="false" applyAlignment="true" applyProtection="false">
      <alignment horizontal="center" vertical="center" textRotation="0" wrapText="false" indent="0" shrinkToFit="false"/>
      <protection locked="true" hidden="false"/>
    </xf>
    <xf numFmtId="164" fontId="0" fillId="0" borderId="0" xfId="23" applyFont="true" applyBorder="false" applyAlignment="true" applyProtection="false">
      <alignment horizontal="left" vertical="center" textRotation="0" wrapText="false" indent="0" shrinkToFit="false"/>
      <protection locked="true" hidden="false"/>
    </xf>
    <xf numFmtId="167" fontId="0" fillId="0" borderId="0" xfId="23" applyFont="false" applyBorder="false" applyAlignment="true" applyProtection="false">
      <alignment horizontal="center" vertical="center" textRotation="0" wrapText="false" indent="0" shrinkToFit="false"/>
      <protection locked="true" hidden="false"/>
    </xf>
    <xf numFmtId="164" fontId="0" fillId="0" borderId="0" xfId="23" applyFont="true" applyBorder="false" applyAlignment="true" applyProtection="false">
      <alignment horizontal="center" vertical="center" textRotation="0" wrapText="false" indent="0" shrinkToFit="false"/>
      <protection locked="true" hidden="false"/>
    </xf>
    <xf numFmtId="165" fontId="0" fillId="0" borderId="0" xfId="23" applyFont="true" applyBorder="false" applyAlignment="true" applyProtection="false">
      <alignment horizontal="center" vertical="center" textRotation="0" wrapText="false" indent="0" shrinkToFit="false"/>
      <protection locked="true" hidden="false"/>
    </xf>
    <xf numFmtId="164" fontId="0" fillId="0" borderId="0" xfId="23" applyFont="true" applyBorder="false" applyAlignment="true" applyProtection="false">
      <alignment horizontal="left" vertical="center" textRotation="0" wrapText="fals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false" indent="0" shrinkToFit="false"/>
      <protection locked="true" hidden="false"/>
    </xf>
    <xf numFmtId="164" fontId="35" fillId="0" borderId="0" xfId="24" applyFont="true" applyBorder="false" applyAlignment="true" applyProtection="false">
      <alignment horizontal="center" vertical="center" textRotation="0" wrapText="false" indent="0" shrinkToFit="false"/>
      <protection locked="true" hidden="false"/>
    </xf>
    <xf numFmtId="166" fontId="35" fillId="0" borderId="0" xfId="24" applyFont="true" applyBorder="false" applyAlignment="true" applyProtection="false">
      <alignment horizontal="center" vertical="center" textRotation="0" wrapText="false" indent="0" shrinkToFit="false"/>
      <protection locked="true" hidden="false"/>
    </xf>
    <xf numFmtId="164" fontId="35" fillId="0" borderId="0" xfId="24" applyFont="true" applyBorder="false" applyAlignment="true" applyProtection="false">
      <alignment horizontal="general" vertical="center" textRotation="0" wrapText="false" indent="0" shrinkToFit="false"/>
      <protection locked="true" hidden="false"/>
    </xf>
    <xf numFmtId="166" fontId="0" fillId="0" borderId="0" xfId="24" applyFont="false" applyBorder="false" applyAlignment="false" applyProtection="false">
      <alignment horizontal="general" vertical="bottom" textRotation="0" wrapText="false" indent="0" shrinkToFit="false"/>
      <protection locked="true" hidden="false"/>
    </xf>
    <xf numFmtId="164" fontId="35" fillId="6" borderId="0" xfId="24" applyFont="true" applyBorder="false" applyAlignment="true" applyProtection="false">
      <alignment horizontal="general" vertical="center" textRotation="0" wrapText="false" indent="0" shrinkToFit="false"/>
      <protection locked="true" hidden="false"/>
    </xf>
    <xf numFmtId="166" fontId="35" fillId="6" borderId="0" xfId="24" applyFont="true" applyBorder="false" applyAlignment="true" applyProtection="false">
      <alignment horizontal="center" vertical="center" textRotation="0" wrapText="false" indent="0" shrinkToFit="false"/>
      <protection locked="true" hidden="false"/>
    </xf>
  </cellXfs>
  <cellStyles count="1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1" builtinId="53" customBuiltin="true"/>
    <cellStyle name="Normal 3" xfId="22" builtinId="53" customBuiltin="true"/>
    <cellStyle name="Normal 4" xfId="23" builtinId="53" customBuiltin="true"/>
    <cellStyle name="Normal 5" xfId="24" builtinId="53" customBuiltin="true"/>
    <cellStyle name="Normal 6" xfId="25" builtinId="53" customBuiltin="true"/>
    <cellStyle name="Normal 7" xfId="26"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1DA"/>
      <rgbColor rgb="FF808080"/>
      <rgbColor rgb="FF9999FF"/>
      <rgbColor rgb="FF7030A0"/>
      <rgbColor rgb="FFFDEADA"/>
      <rgbColor rgb="FFCCFFFF"/>
      <rgbColor rgb="FF660066"/>
      <rgbColor rgb="FFFF8080"/>
      <rgbColor rgb="FF0070C0"/>
      <rgbColor rgb="FFE6E0EC"/>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B3A2C7"/>
      <rgbColor rgb="FFFFCCFF"/>
      <rgbColor rgb="FF3366FF"/>
      <rgbColor rgb="FF33CCCC"/>
      <rgbColor rgb="FF92D050"/>
      <rgbColor rgb="FFFFCC00"/>
      <rgbColor rgb="FFFF9900"/>
      <rgbColor rgb="FFFF6600"/>
      <rgbColor rgb="FF666699"/>
      <rgbColor rgb="FF969696"/>
      <rgbColor rgb="FF003366"/>
      <rgbColor rgb="FF339966"/>
      <rgbColor rgb="FF003300"/>
      <rgbColor rgb="FF222222"/>
      <rgbColor rgb="FF993300"/>
      <rgbColor rgb="FF993366"/>
      <rgbColor rgb="FF333399"/>
      <rgbColor rgb="FF40315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45.png"/><Relationship Id="rId2" Type="http://schemas.openxmlformats.org/officeDocument/2006/relationships/image" Target="../media/image146.png"/><Relationship Id="rId3" Type="http://schemas.openxmlformats.org/officeDocument/2006/relationships/image" Target="../media/image147.png"/>
</Relationships>
</file>

<file path=xl/drawings/_rels/drawing2.xml.rels><?xml version="1.0" encoding="UTF-8"?>
<Relationships xmlns="http://schemas.openxmlformats.org/package/2006/relationships"><Relationship Id="rId1" Type="http://schemas.openxmlformats.org/officeDocument/2006/relationships/image" Target="../media/image148.jpeg"/><Relationship Id="rId2" Type="http://schemas.openxmlformats.org/officeDocument/2006/relationships/image" Target="../media/image149.jpeg"/>
</Relationships>
</file>

<file path=xl/drawings/_rels/drawing3.xml.rels><?xml version="1.0" encoding="UTF-8"?>
<Relationships xmlns="http://schemas.openxmlformats.org/package/2006/relationships"><Relationship Id="rId1" Type="http://schemas.openxmlformats.org/officeDocument/2006/relationships/image" Target="../media/image150.jpeg"/><Relationship Id="rId2" Type="http://schemas.openxmlformats.org/officeDocument/2006/relationships/image" Target="../media/image151.jpeg"/><Relationship Id="rId3" Type="http://schemas.openxmlformats.org/officeDocument/2006/relationships/image" Target="../media/image152.jpeg"/><Relationship Id="rId4" Type="http://schemas.openxmlformats.org/officeDocument/2006/relationships/image" Target="../media/image153.jpeg"/><Relationship Id="rId5" Type="http://schemas.openxmlformats.org/officeDocument/2006/relationships/image" Target="../media/image154.jpeg"/><Relationship Id="rId6" Type="http://schemas.openxmlformats.org/officeDocument/2006/relationships/image" Target="../media/image155.jpeg"/><Relationship Id="rId7" Type="http://schemas.openxmlformats.org/officeDocument/2006/relationships/image" Target="../media/image156.jpeg"/>
</Relationships>
</file>

<file path=xl/drawings/_rels/drawing4.xml.rels><?xml version="1.0" encoding="UTF-8"?>
<Relationships xmlns="http://schemas.openxmlformats.org/package/2006/relationships"><Relationship Id="rId1" Type="http://schemas.openxmlformats.org/officeDocument/2006/relationships/image" Target="../media/image157.jpeg"/><Relationship Id="rId2" Type="http://schemas.openxmlformats.org/officeDocument/2006/relationships/image" Target="../media/image158.jpeg"/><Relationship Id="rId3" Type="http://schemas.openxmlformats.org/officeDocument/2006/relationships/image" Target="../media/image159.jpeg"/><Relationship Id="rId4" Type="http://schemas.openxmlformats.org/officeDocument/2006/relationships/image" Target="../media/image160.jpeg"/><Relationship Id="rId5" Type="http://schemas.openxmlformats.org/officeDocument/2006/relationships/image" Target="../media/image161.jpeg"/><Relationship Id="rId6" Type="http://schemas.openxmlformats.org/officeDocument/2006/relationships/image" Target="../media/image162.jpeg"/><Relationship Id="rId7" Type="http://schemas.openxmlformats.org/officeDocument/2006/relationships/image" Target="../media/image163.jpeg"/><Relationship Id="rId8" Type="http://schemas.openxmlformats.org/officeDocument/2006/relationships/image" Target="../media/image164.jpeg"/><Relationship Id="rId9" Type="http://schemas.openxmlformats.org/officeDocument/2006/relationships/image" Target="../media/image165.jpeg"/><Relationship Id="rId10" Type="http://schemas.openxmlformats.org/officeDocument/2006/relationships/image" Target="../media/image166.jpeg"/><Relationship Id="rId11" Type="http://schemas.openxmlformats.org/officeDocument/2006/relationships/image" Target="../media/image167.jpeg"/><Relationship Id="rId12" Type="http://schemas.openxmlformats.org/officeDocument/2006/relationships/image" Target="../media/image168.jpeg"/><Relationship Id="rId13" Type="http://schemas.openxmlformats.org/officeDocument/2006/relationships/image" Target="../media/image169.jpeg"/>
</Relationships>
</file>

<file path=xl/drawings/_rels/drawing5.xml.rels><?xml version="1.0" encoding="UTF-8"?>
<Relationships xmlns="http://schemas.openxmlformats.org/package/2006/relationships"><Relationship Id="rId1" Type="http://schemas.openxmlformats.org/officeDocument/2006/relationships/image" Target="../media/image170.jpeg"/><Relationship Id="rId2" Type="http://schemas.openxmlformats.org/officeDocument/2006/relationships/image" Target="../media/image171.jpeg"/><Relationship Id="rId3" Type="http://schemas.openxmlformats.org/officeDocument/2006/relationships/image" Target="../media/image172.png"/><Relationship Id="rId4" Type="http://schemas.openxmlformats.org/officeDocument/2006/relationships/image" Target="../media/image173.png"/><Relationship Id="rId5" Type="http://schemas.openxmlformats.org/officeDocument/2006/relationships/image" Target="../media/image174.png"/><Relationship Id="rId6" Type="http://schemas.openxmlformats.org/officeDocument/2006/relationships/image" Target="../media/image175.png"/><Relationship Id="rId7" Type="http://schemas.openxmlformats.org/officeDocument/2006/relationships/image" Target="../media/image176.png"/><Relationship Id="rId8" Type="http://schemas.openxmlformats.org/officeDocument/2006/relationships/image" Target="../media/image177.png"/>
</Relationships>
</file>

<file path=xl/drawings/_rels/drawing6.xml.rels><?xml version="1.0" encoding="UTF-8"?>
<Relationships xmlns="http://schemas.openxmlformats.org/package/2006/relationships"><Relationship Id="rId1" Type="http://schemas.openxmlformats.org/officeDocument/2006/relationships/image" Target="../media/image178.jpeg"/>
</Relationships>
</file>

<file path=xl/drawings/_rels/drawing7.xml.rels><?xml version="1.0" encoding="UTF-8"?>
<Relationships xmlns="http://schemas.openxmlformats.org/package/2006/relationships"><Relationship Id="rId1" Type="http://schemas.openxmlformats.org/officeDocument/2006/relationships/image" Target="../media/image179.jpeg"/><Relationship Id="rId2" Type="http://schemas.openxmlformats.org/officeDocument/2006/relationships/image" Target="../media/image180.png"/><Relationship Id="rId3" Type="http://schemas.openxmlformats.org/officeDocument/2006/relationships/image" Target="../media/image181.png"/><Relationship Id="rId4" Type="http://schemas.openxmlformats.org/officeDocument/2006/relationships/image" Target="../media/image182.png"/><Relationship Id="rId5" Type="http://schemas.openxmlformats.org/officeDocument/2006/relationships/image" Target="../media/image183.png"/><Relationship Id="rId6" Type="http://schemas.openxmlformats.org/officeDocument/2006/relationships/image" Target="../media/image184.png"/><Relationship Id="rId7" Type="http://schemas.openxmlformats.org/officeDocument/2006/relationships/image" Target="../media/image185.png"/><Relationship Id="rId8" Type="http://schemas.openxmlformats.org/officeDocument/2006/relationships/image" Target="../media/image186.png"/><Relationship Id="rId9" Type="http://schemas.openxmlformats.org/officeDocument/2006/relationships/image" Target="../media/image187.png"/><Relationship Id="rId10" Type="http://schemas.openxmlformats.org/officeDocument/2006/relationships/image" Target="../media/image188.jpeg"/>
</Relationships>
</file>

<file path=xl/drawings/_rels/drawing8.xml.rels><?xml version="1.0" encoding="UTF-8"?>
<Relationships xmlns="http://schemas.openxmlformats.org/package/2006/relationships"><Relationship Id="rId1" Type="http://schemas.openxmlformats.org/officeDocument/2006/relationships/image" Target="../media/image189.gif"/><Relationship Id="rId2" Type="http://schemas.openxmlformats.org/officeDocument/2006/relationships/image" Target="../media/image190.gif"/><Relationship Id="rId3" Type="http://schemas.openxmlformats.org/officeDocument/2006/relationships/image" Target="../media/image191.jpeg"/><Relationship Id="rId4" Type="http://schemas.openxmlformats.org/officeDocument/2006/relationships/image" Target="../media/image19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1996200</xdr:colOff>
      <xdr:row>0</xdr:row>
      <xdr:rowOff>2643840</xdr:rowOff>
    </xdr:to>
    <xdr:pic>
      <xdr:nvPicPr>
        <xdr:cNvPr id="0" name="Picture 2" descr=""/>
        <xdr:cNvPicPr/>
      </xdr:nvPicPr>
      <xdr:blipFill>
        <a:blip r:embed="rId1"/>
        <a:stretch/>
      </xdr:blipFill>
      <xdr:spPr>
        <a:xfrm>
          <a:off x="0" y="0"/>
          <a:ext cx="1996200" cy="2643840"/>
        </a:xfrm>
        <a:prstGeom prst="rect">
          <a:avLst/>
        </a:prstGeom>
        <a:ln>
          <a:noFill/>
        </a:ln>
      </xdr:spPr>
    </xdr:pic>
    <xdr:clientData/>
  </xdr:twoCellAnchor>
  <xdr:twoCellAnchor editAs="oneCell">
    <xdr:from>
      <xdr:col>0</xdr:col>
      <xdr:colOff>0</xdr:colOff>
      <xdr:row>9</xdr:row>
      <xdr:rowOff>0</xdr:rowOff>
    </xdr:from>
    <xdr:to>
      <xdr:col>2</xdr:col>
      <xdr:colOff>2105280</xdr:colOff>
      <xdr:row>28</xdr:row>
      <xdr:rowOff>121680</xdr:rowOff>
    </xdr:to>
    <xdr:pic>
      <xdr:nvPicPr>
        <xdr:cNvPr id="1" name="Picture 34" descr=""/>
        <xdr:cNvPicPr/>
      </xdr:nvPicPr>
      <xdr:blipFill>
        <a:blip r:embed="rId2"/>
        <a:stretch/>
      </xdr:blipFill>
      <xdr:spPr>
        <a:xfrm>
          <a:off x="0" y="5655240"/>
          <a:ext cx="7454520" cy="5361480"/>
        </a:xfrm>
        <a:prstGeom prst="rect">
          <a:avLst/>
        </a:prstGeom>
        <a:ln>
          <a:noFill/>
        </a:ln>
      </xdr:spPr>
    </xdr:pic>
    <xdr:clientData/>
  </xdr:twoCellAnchor>
  <xdr:twoCellAnchor editAs="oneCell">
    <xdr:from>
      <xdr:col>4</xdr:col>
      <xdr:colOff>91440</xdr:colOff>
      <xdr:row>16</xdr:row>
      <xdr:rowOff>60840</xdr:rowOff>
    </xdr:from>
    <xdr:to>
      <xdr:col>7</xdr:col>
      <xdr:colOff>1069920</xdr:colOff>
      <xdr:row>31</xdr:row>
      <xdr:rowOff>122400</xdr:rowOff>
    </xdr:to>
    <xdr:pic>
      <xdr:nvPicPr>
        <xdr:cNvPr id="2" name="Picture 4" descr=""/>
        <xdr:cNvPicPr/>
      </xdr:nvPicPr>
      <xdr:blipFill>
        <a:blip r:embed="rId3"/>
        <a:stretch/>
      </xdr:blipFill>
      <xdr:spPr>
        <a:xfrm>
          <a:off x="9966960" y="8669880"/>
          <a:ext cx="4376880" cy="29192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12</xdr:row>
      <xdr:rowOff>0</xdr:rowOff>
    </xdr:from>
    <xdr:to>
      <xdr:col>0</xdr:col>
      <xdr:colOff>5242320</xdr:colOff>
      <xdr:row>12</xdr:row>
      <xdr:rowOff>3497400</xdr:rowOff>
    </xdr:to>
    <xdr:pic>
      <xdr:nvPicPr>
        <xdr:cNvPr id="3" name="Picture 1" descr=""/>
        <xdr:cNvPicPr/>
      </xdr:nvPicPr>
      <xdr:blipFill>
        <a:blip r:embed="rId1"/>
        <a:stretch/>
      </xdr:blipFill>
      <xdr:spPr>
        <a:xfrm>
          <a:off x="0" y="6158160"/>
          <a:ext cx="5242320" cy="3497400"/>
        </a:xfrm>
        <a:prstGeom prst="rect">
          <a:avLst/>
        </a:prstGeom>
        <a:ln>
          <a:noFill/>
        </a:ln>
      </xdr:spPr>
    </xdr:pic>
    <xdr:clientData/>
  </xdr:twoCellAnchor>
  <xdr:twoCellAnchor editAs="oneCell">
    <xdr:from>
      <xdr:col>0</xdr:col>
      <xdr:colOff>0</xdr:colOff>
      <xdr:row>13</xdr:row>
      <xdr:rowOff>0</xdr:rowOff>
    </xdr:from>
    <xdr:to>
      <xdr:col>0</xdr:col>
      <xdr:colOff>5242320</xdr:colOff>
      <xdr:row>13</xdr:row>
      <xdr:rowOff>3497400</xdr:rowOff>
    </xdr:to>
    <xdr:pic>
      <xdr:nvPicPr>
        <xdr:cNvPr id="4" name="Picture 2" descr=""/>
        <xdr:cNvPicPr/>
      </xdr:nvPicPr>
      <xdr:blipFill>
        <a:blip r:embed="rId2"/>
        <a:stretch/>
      </xdr:blipFill>
      <xdr:spPr>
        <a:xfrm>
          <a:off x="0" y="10096920"/>
          <a:ext cx="5242320" cy="3497400"/>
        </a:xfrm>
        <a:prstGeom prst="rect">
          <a:avLst/>
        </a:prstGeom>
        <a:ln>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13</xdr:col>
      <xdr:colOff>9360</xdr:colOff>
      <xdr:row>12</xdr:row>
      <xdr:rowOff>123840</xdr:rowOff>
    </xdr:from>
    <xdr:to>
      <xdr:col>14</xdr:col>
      <xdr:colOff>422640</xdr:colOff>
      <xdr:row>16</xdr:row>
      <xdr:rowOff>157680</xdr:rowOff>
    </xdr:to>
    <xdr:pic>
      <xdr:nvPicPr>
        <xdr:cNvPr id="5" name="fancybox-img" descr=""/>
        <xdr:cNvPicPr/>
      </xdr:nvPicPr>
      <xdr:blipFill>
        <a:blip r:embed="rId1"/>
        <a:stretch/>
      </xdr:blipFill>
      <xdr:spPr>
        <a:xfrm>
          <a:off x="12490920" y="3042000"/>
          <a:ext cx="1045440" cy="1006920"/>
        </a:xfrm>
        <a:prstGeom prst="rect">
          <a:avLst/>
        </a:prstGeom>
        <a:ln>
          <a:noFill/>
        </a:ln>
      </xdr:spPr>
    </xdr:pic>
    <xdr:clientData/>
  </xdr:twoCellAnchor>
  <xdr:twoCellAnchor editAs="oneCell">
    <xdr:from>
      <xdr:col>13</xdr:col>
      <xdr:colOff>57240</xdr:colOff>
      <xdr:row>37</xdr:row>
      <xdr:rowOff>76320</xdr:rowOff>
    </xdr:from>
    <xdr:to>
      <xdr:col>15</xdr:col>
      <xdr:colOff>56880</xdr:colOff>
      <xdr:row>42</xdr:row>
      <xdr:rowOff>54000</xdr:rowOff>
    </xdr:to>
    <xdr:pic>
      <xdr:nvPicPr>
        <xdr:cNvPr id="6" name="fancybox-img" descr=""/>
        <xdr:cNvPicPr/>
      </xdr:nvPicPr>
      <xdr:blipFill>
        <a:blip r:embed="rId2"/>
        <a:stretch/>
      </xdr:blipFill>
      <xdr:spPr>
        <a:xfrm>
          <a:off x="12538800" y="9074880"/>
          <a:ext cx="1264320" cy="1193400"/>
        </a:xfrm>
        <a:prstGeom prst="rect">
          <a:avLst/>
        </a:prstGeom>
        <a:ln>
          <a:noFill/>
        </a:ln>
      </xdr:spPr>
    </xdr:pic>
    <xdr:clientData/>
  </xdr:twoCellAnchor>
  <xdr:twoCellAnchor editAs="oneCell">
    <xdr:from>
      <xdr:col>12</xdr:col>
      <xdr:colOff>190440</xdr:colOff>
      <xdr:row>97</xdr:row>
      <xdr:rowOff>228600</xdr:rowOff>
    </xdr:from>
    <xdr:to>
      <xdr:col>12</xdr:col>
      <xdr:colOff>906480</xdr:colOff>
      <xdr:row>100</xdr:row>
      <xdr:rowOff>209160</xdr:rowOff>
    </xdr:to>
    <xdr:pic>
      <xdr:nvPicPr>
        <xdr:cNvPr id="7" name="Picture 4" descr=""/>
        <xdr:cNvPicPr/>
      </xdr:nvPicPr>
      <xdr:blipFill>
        <a:blip r:embed="rId3"/>
        <a:stretch/>
      </xdr:blipFill>
      <xdr:spPr>
        <a:xfrm>
          <a:off x="10644840" y="23819400"/>
          <a:ext cx="716040" cy="709920"/>
        </a:xfrm>
        <a:prstGeom prst="rect">
          <a:avLst/>
        </a:prstGeom>
        <a:ln>
          <a:noFill/>
        </a:ln>
      </xdr:spPr>
    </xdr:pic>
    <xdr:clientData/>
  </xdr:twoCellAnchor>
  <xdr:twoCellAnchor editAs="oneCell">
    <xdr:from>
      <xdr:col>12</xdr:col>
      <xdr:colOff>1447920</xdr:colOff>
      <xdr:row>97</xdr:row>
      <xdr:rowOff>237960</xdr:rowOff>
    </xdr:from>
    <xdr:to>
      <xdr:col>13</xdr:col>
      <xdr:colOff>220680</xdr:colOff>
      <xdr:row>100</xdr:row>
      <xdr:rowOff>218520</xdr:rowOff>
    </xdr:to>
    <xdr:pic>
      <xdr:nvPicPr>
        <xdr:cNvPr id="8" name="Picture 5" descr=""/>
        <xdr:cNvPicPr/>
      </xdr:nvPicPr>
      <xdr:blipFill>
        <a:blip r:embed="rId4"/>
        <a:stretch/>
      </xdr:blipFill>
      <xdr:spPr>
        <a:xfrm>
          <a:off x="11902320" y="23828760"/>
          <a:ext cx="799920" cy="709920"/>
        </a:xfrm>
        <a:prstGeom prst="rect">
          <a:avLst/>
        </a:prstGeom>
        <a:ln>
          <a:noFill/>
        </a:ln>
      </xdr:spPr>
    </xdr:pic>
    <xdr:clientData/>
  </xdr:twoCellAnchor>
  <xdr:twoCellAnchor editAs="oneCell">
    <xdr:from>
      <xdr:col>12</xdr:col>
      <xdr:colOff>200160</xdr:colOff>
      <xdr:row>101</xdr:row>
      <xdr:rowOff>28440</xdr:rowOff>
    </xdr:from>
    <xdr:to>
      <xdr:col>12</xdr:col>
      <xdr:colOff>916200</xdr:colOff>
      <xdr:row>104</xdr:row>
      <xdr:rowOff>9000</xdr:rowOff>
    </xdr:to>
    <xdr:pic>
      <xdr:nvPicPr>
        <xdr:cNvPr id="9" name="Picture 6" descr=""/>
        <xdr:cNvPicPr/>
      </xdr:nvPicPr>
      <xdr:blipFill>
        <a:blip r:embed="rId5"/>
        <a:stretch/>
      </xdr:blipFill>
      <xdr:spPr>
        <a:xfrm>
          <a:off x="10654560" y="24591960"/>
          <a:ext cx="716040" cy="710280"/>
        </a:xfrm>
        <a:prstGeom prst="rect">
          <a:avLst/>
        </a:prstGeom>
        <a:ln>
          <a:noFill/>
        </a:ln>
      </xdr:spPr>
    </xdr:pic>
    <xdr:clientData/>
  </xdr:twoCellAnchor>
  <xdr:twoCellAnchor editAs="oneCell">
    <xdr:from>
      <xdr:col>12</xdr:col>
      <xdr:colOff>1447920</xdr:colOff>
      <xdr:row>101</xdr:row>
      <xdr:rowOff>38160</xdr:rowOff>
    </xdr:from>
    <xdr:to>
      <xdr:col>13</xdr:col>
      <xdr:colOff>220680</xdr:colOff>
      <xdr:row>104</xdr:row>
      <xdr:rowOff>18720</xdr:rowOff>
    </xdr:to>
    <xdr:pic>
      <xdr:nvPicPr>
        <xdr:cNvPr id="10" name="Picture 7" descr=""/>
        <xdr:cNvPicPr/>
      </xdr:nvPicPr>
      <xdr:blipFill>
        <a:blip r:embed="rId6"/>
        <a:stretch/>
      </xdr:blipFill>
      <xdr:spPr>
        <a:xfrm>
          <a:off x="11902320" y="24601680"/>
          <a:ext cx="799920" cy="710280"/>
        </a:xfrm>
        <a:prstGeom prst="rect">
          <a:avLst/>
        </a:prstGeom>
        <a:ln>
          <a:noFill/>
        </a:ln>
      </xdr:spPr>
    </xdr:pic>
    <xdr:clientData/>
  </xdr:twoCellAnchor>
  <xdr:twoCellAnchor editAs="oneCell">
    <xdr:from>
      <xdr:col>14</xdr:col>
      <xdr:colOff>76320</xdr:colOff>
      <xdr:row>99</xdr:row>
      <xdr:rowOff>95400</xdr:rowOff>
    </xdr:from>
    <xdr:to>
      <xdr:col>15</xdr:col>
      <xdr:colOff>182520</xdr:colOff>
      <xdr:row>102</xdr:row>
      <xdr:rowOff>75960</xdr:rowOff>
    </xdr:to>
    <xdr:pic>
      <xdr:nvPicPr>
        <xdr:cNvPr id="11" name="Picture 8" descr=""/>
        <xdr:cNvPicPr/>
      </xdr:nvPicPr>
      <xdr:blipFill>
        <a:blip r:embed="rId7"/>
        <a:stretch/>
      </xdr:blipFill>
      <xdr:spPr>
        <a:xfrm>
          <a:off x="13190040" y="24172560"/>
          <a:ext cx="738720" cy="710280"/>
        </a:xfrm>
        <a:prstGeom prst="rect">
          <a:avLst/>
        </a:prstGeom>
        <a:ln>
          <a:noFill/>
        </a:ln>
      </xdr:spPr>
    </xdr:pic>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36360</xdr:colOff>
      <xdr:row>50</xdr:row>
      <xdr:rowOff>91440</xdr:rowOff>
    </xdr:from>
    <xdr:to>
      <xdr:col>7</xdr:col>
      <xdr:colOff>987840</xdr:colOff>
      <xdr:row>55</xdr:row>
      <xdr:rowOff>127080</xdr:rowOff>
    </xdr:to>
    <xdr:pic>
      <xdr:nvPicPr>
        <xdr:cNvPr id="12" name="Picture 1" descr=""/>
        <xdr:cNvPicPr/>
      </xdr:nvPicPr>
      <xdr:blipFill>
        <a:blip r:embed="rId1"/>
        <a:stretch/>
      </xdr:blipFill>
      <xdr:spPr>
        <a:xfrm>
          <a:off x="16342920" y="9267120"/>
          <a:ext cx="951480" cy="960120"/>
        </a:xfrm>
        <a:prstGeom prst="rect">
          <a:avLst/>
        </a:prstGeom>
        <a:ln>
          <a:noFill/>
        </a:ln>
      </xdr:spPr>
    </xdr:pic>
    <xdr:clientData/>
  </xdr:twoCellAnchor>
  <xdr:twoCellAnchor editAs="oneCell">
    <xdr:from>
      <xdr:col>7</xdr:col>
      <xdr:colOff>63000</xdr:colOff>
      <xdr:row>20</xdr:row>
      <xdr:rowOff>2160</xdr:rowOff>
    </xdr:from>
    <xdr:to>
      <xdr:col>7</xdr:col>
      <xdr:colOff>1015200</xdr:colOff>
      <xdr:row>25</xdr:row>
      <xdr:rowOff>42120</xdr:rowOff>
    </xdr:to>
    <xdr:pic>
      <xdr:nvPicPr>
        <xdr:cNvPr id="13" name="Picture 2" descr=""/>
        <xdr:cNvPicPr/>
      </xdr:nvPicPr>
      <xdr:blipFill>
        <a:blip r:embed="rId2"/>
        <a:stretch/>
      </xdr:blipFill>
      <xdr:spPr>
        <a:xfrm>
          <a:off x="16369560" y="3672360"/>
          <a:ext cx="952200" cy="957600"/>
        </a:xfrm>
        <a:prstGeom prst="rect">
          <a:avLst/>
        </a:prstGeom>
        <a:ln>
          <a:noFill/>
        </a:ln>
      </xdr:spPr>
    </xdr:pic>
    <xdr:clientData/>
  </xdr:twoCellAnchor>
  <xdr:twoCellAnchor editAs="oneCell">
    <xdr:from>
      <xdr:col>6</xdr:col>
      <xdr:colOff>1900080</xdr:colOff>
      <xdr:row>36</xdr:row>
      <xdr:rowOff>50760</xdr:rowOff>
    </xdr:from>
    <xdr:to>
      <xdr:col>7</xdr:col>
      <xdr:colOff>881280</xdr:colOff>
      <xdr:row>40</xdr:row>
      <xdr:rowOff>27720</xdr:rowOff>
    </xdr:to>
    <xdr:pic>
      <xdr:nvPicPr>
        <xdr:cNvPr id="14" name="Picture 3" descr=""/>
        <xdr:cNvPicPr/>
      </xdr:nvPicPr>
      <xdr:blipFill>
        <a:blip r:embed="rId3"/>
        <a:stretch/>
      </xdr:blipFill>
      <xdr:spPr>
        <a:xfrm>
          <a:off x="16149240" y="6657120"/>
          <a:ext cx="1038600" cy="711000"/>
        </a:xfrm>
        <a:prstGeom prst="rect">
          <a:avLst/>
        </a:prstGeom>
        <a:ln>
          <a:noFill/>
        </a:ln>
      </xdr:spPr>
    </xdr:pic>
    <xdr:clientData/>
  </xdr:twoCellAnchor>
  <xdr:twoCellAnchor editAs="oneCell">
    <xdr:from>
      <xdr:col>7</xdr:col>
      <xdr:colOff>10080</xdr:colOff>
      <xdr:row>162</xdr:row>
      <xdr:rowOff>174240</xdr:rowOff>
    </xdr:from>
    <xdr:to>
      <xdr:col>7</xdr:col>
      <xdr:colOff>962280</xdr:colOff>
      <xdr:row>168</xdr:row>
      <xdr:rowOff>29160</xdr:rowOff>
    </xdr:to>
    <xdr:pic>
      <xdr:nvPicPr>
        <xdr:cNvPr id="15" name="Picture 4" descr=""/>
        <xdr:cNvPicPr/>
      </xdr:nvPicPr>
      <xdr:blipFill>
        <a:blip r:embed="rId4"/>
        <a:stretch/>
      </xdr:blipFill>
      <xdr:spPr>
        <a:xfrm>
          <a:off x="16316640" y="30841560"/>
          <a:ext cx="952200" cy="997920"/>
        </a:xfrm>
        <a:prstGeom prst="rect">
          <a:avLst/>
        </a:prstGeom>
        <a:ln>
          <a:noFill/>
        </a:ln>
      </xdr:spPr>
    </xdr:pic>
    <xdr:clientData/>
  </xdr:twoCellAnchor>
  <xdr:twoCellAnchor editAs="oneCell">
    <xdr:from>
      <xdr:col>7</xdr:col>
      <xdr:colOff>40680</xdr:colOff>
      <xdr:row>30</xdr:row>
      <xdr:rowOff>20160</xdr:rowOff>
    </xdr:from>
    <xdr:to>
      <xdr:col>7</xdr:col>
      <xdr:colOff>992880</xdr:colOff>
      <xdr:row>35</xdr:row>
      <xdr:rowOff>60120</xdr:rowOff>
    </xdr:to>
    <xdr:pic>
      <xdr:nvPicPr>
        <xdr:cNvPr id="16" name="Picture 5" descr=""/>
        <xdr:cNvPicPr/>
      </xdr:nvPicPr>
      <xdr:blipFill>
        <a:blip r:embed="rId5"/>
        <a:stretch/>
      </xdr:blipFill>
      <xdr:spPr>
        <a:xfrm>
          <a:off x="16347240" y="5525280"/>
          <a:ext cx="952200" cy="957600"/>
        </a:xfrm>
        <a:prstGeom prst="rect">
          <a:avLst/>
        </a:prstGeom>
        <a:ln>
          <a:noFill/>
        </a:ln>
      </xdr:spPr>
    </xdr:pic>
    <xdr:clientData/>
  </xdr:twoCellAnchor>
  <xdr:twoCellAnchor editAs="oneCell">
    <xdr:from>
      <xdr:col>7</xdr:col>
      <xdr:colOff>60840</xdr:colOff>
      <xdr:row>1</xdr:row>
      <xdr:rowOff>91440</xdr:rowOff>
    </xdr:from>
    <xdr:to>
      <xdr:col>7</xdr:col>
      <xdr:colOff>1013040</xdr:colOff>
      <xdr:row>6</xdr:row>
      <xdr:rowOff>129240</xdr:rowOff>
    </xdr:to>
    <xdr:pic>
      <xdr:nvPicPr>
        <xdr:cNvPr id="17" name="Picture 6" descr=""/>
        <xdr:cNvPicPr/>
      </xdr:nvPicPr>
      <xdr:blipFill>
        <a:blip r:embed="rId6"/>
        <a:stretch/>
      </xdr:blipFill>
      <xdr:spPr>
        <a:xfrm>
          <a:off x="16367400" y="274680"/>
          <a:ext cx="952200" cy="955440"/>
        </a:xfrm>
        <a:prstGeom prst="rect">
          <a:avLst/>
        </a:prstGeom>
        <a:ln>
          <a:noFill/>
        </a:ln>
      </xdr:spPr>
    </xdr:pic>
    <xdr:clientData/>
  </xdr:twoCellAnchor>
  <xdr:twoCellAnchor editAs="oneCell">
    <xdr:from>
      <xdr:col>7</xdr:col>
      <xdr:colOff>30600</xdr:colOff>
      <xdr:row>58</xdr:row>
      <xdr:rowOff>0</xdr:rowOff>
    </xdr:from>
    <xdr:to>
      <xdr:col>7</xdr:col>
      <xdr:colOff>982800</xdr:colOff>
      <xdr:row>63</xdr:row>
      <xdr:rowOff>37800</xdr:rowOff>
    </xdr:to>
    <xdr:pic>
      <xdr:nvPicPr>
        <xdr:cNvPr id="18" name="Picture 7" descr=""/>
        <xdr:cNvPicPr/>
      </xdr:nvPicPr>
      <xdr:blipFill>
        <a:blip r:embed="rId7"/>
        <a:stretch/>
      </xdr:blipFill>
      <xdr:spPr>
        <a:xfrm>
          <a:off x="16337160" y="10671480"/>
          <a:ext cx="952200" cy="983520"/>
        </a:xfrm>
        <a:prstGeom prst="rect">
          <a:avLst/>
        </a:prstGeom>
        <a:ln>
          <a:noFill/>
        </a:ln>
      </xdr:spPr>
    </xdr:pic>
    <xdr:clientData/>
  </xdr:twoCellAnchor>
  <xdr:twoCellAnchor editAs="oneCell">
    <xdr:from>
      <xdr:col>7</xdr:col>
      <xdr:colOff>81360</xdr:colOff>
      <xdr:row>101</xdr:row>
      <xdr:rowOff>30600</xdr:rowOff>
    </xdr:from>
    <xdr:to>
      <xdr:col>7</xdr:col>
      <xdr:colOff>995400</xdr:colOff>
      <xdr:row>106</xdr:row>
      <xdr:rowOff>70560</xdr:rowOff>
    </xdr:to>
    <xdr:pic>
      <xdr:nvPicPr>
        <xdr:cNvPr id="19" name="Picture 8" descr=""/>
        <xdr:cNvPicPr/>
      </xdr:nvPicPr>
      <xdr:blipFill>
        <a:blip r:embed="rId8"/>
        <a:stretch/>
      </xdr:blipFill>
      <xdr:spPr>
        <a:xfrm>
          <a:off x="16387920" y="19077120"/>
          <a:ext cx="914040" cy="992520"/>
        </a:xfrm>
        <a:prstGeom prst="rect">
          <a:avLst/>
        </a:prstGeom>
        <a:ln>
          <a:noFill/>
        </a:ln>
      </xdr:spPr>
    </xdr:pic>
    <xdr:clientData/>
  </xdr:twoCellAnchor>
  <xdr:twoCellAnchor editAs="oneCell">
    <xdr:from>
      <xdr:col>8</xdr:col>
      <xdr:colOff>640080</xdr:colOff>
      <xdr:row>30</xdr:row>
      <xdr:rowOff>111600</xdr:rowOff>
    </xdr:from>
    <xdr:to>
      <xdr:col>8</xdr:col>
      <xdr:colOff>1592280</xdr:colOff>
      <xdr:row>35</xdr:row>
      <xdr:rowOff>151560</xdr:rowOff>
    </xdr:to>
    <xdr:pic>
      <xdr:nvPicPr>
        <xdr:cNvPr id="20" name="Picture 9" descr=""/>
        <xdr:cNvPicPr/>
      </xdr:nvPicPr>
      <xdr:blipFill>
        <a:blip r:embed="rId9"/>
        <a:stretch/>
      </xdr:blipFill>
      <xdr:spPr>
        <a:xfrm>
          <a:off x="17998200" y="5616720"/>
          <a:ext cx="952200" cy="957600"/>
        </a:xfrm>
        <a:prstGeom prst="rect">
          <a:avLst/>
        </a:prstGeom>
        <a:ln>
          <a:noFill/>
        </a:ln>
      </xdr:spPr>
    </xdr:pic>
    <xdr:clientData/>
  </xdr:twoCellAnchor>
  <xdr:twoCellAnchor editAs="oneCell">
    <xdr:from>
      <xdr:col>7</xdr:col>
      <xdr:colOff>30600</xdr:colOff>
      <xdr:row>135</xdr:row>
      <xdr:rowOff>40680</xdr:rowOff>
    </xdr:from>
    <xdr:to>
      <xdr:col>7</xdr:col>
      <xdr:colOff>982800</xdr:colOff>
      <xdr:row>140</xdr:row>
      <xdr:rowOff>78480</xdr:rowOff>
    </xdr:to>
    <xdr:pic>
      <xdr:nvPicPr>
        <xdr:cNvPr id="21" name="Picture 10" descr=""/>
        <xdr:cNvPicPr/>
      </xdr:nvPicPr>
      <xdr:blipFill>
        <a:blip r:embed="rId10"/>
        <a:stretch/>
      </xdr:blipFill>
      <xdr:spPr>
        <a:xfrm>
          <a:off x="16337160" y="25564320"/>
          <a:ext cx="952200" cy="990360"/>
        </a:xfrm>
        <a:prstGeom prst="rect">
          <a:avLst/>
        </a:prstGeom>
        <a:ln>
          <a:noFill/>
        </a:ln>
      </xdr:spPr>
    </xdr:pic>
    <xdr:clientData/>
  </xdr:twoCellAnchor>
  <xdr:twoCellAnchor editAs="oneCell">
    <xdr:from>
      <xdr:col>7</xdr:col>
      <xdr:colOff>30600</xdr:colOff>
      <xdr:row>144</xdr:row>
      <xdr:rowOff>172800</xdr:rowOff>
    </xdr:from>
    <xdr:to>
      <xdr:col>7</xdr:col>
      <xdr:colOff>982800</xdr:colOff>
      <xdr:row>148</xdr:row>
      <xdr:rowOff>157320</xdr:rowOff>
    </xdr:to>
    <xdr:pic>
      <xdr:nvPicPr>
        <xdr:cNvPr id="22" name="Picture 11" descr=""/>
        <xdr:cNvPicPr/>
      </xdr:nvPicPr>
      <xdr:blipFill>
        <a:blip r:embed="rId11"/>
        <a:stretch/>
      </xdr:blipFill>
      <xdr:spPr>
        <a:xfrm>
          <a:off x="16337160" y="27411120"/>
          <a:ext cx="952200" cy="746280"/>
        </a:xfrm>
        <a:prstGeom prst="rect">
          <a:avLst/>
        </a:prstGeom>
        <a:ln>
          <a:noFill/>
        </a:ln>
      </xdr:spPr>
    </xdr:pic>
    <xdr:clientData/>
  </xdr:twoCellAnchor>
  <xdr:twoCellAnchor editAs="oneCell">
    <xdr:from>
      <xdr:col>7</xdr:col>
      <xdr:colOff>71280</xdr:colOff>
      <xdr:row>78</xdr:row>
      <xdr:rowOff>101520</xdr:rowOff>
    </xdr:from>
    <xdr:to>
      <xdr:col>7</xdr:col>
      <xdr:colOff>932040</xdr:colOff>
      <xdr:row>82</xdr:row>
      <xdr:rowOff>47880</xdr:rowOff>
    </xdr:to>
    <xdr:pic>
      <xdr:nvPicPr>
        <xdr:cNvPr id="23" name="Picture 1290" descr=""/>
        <xdr:cNvPicPr/>
      </xdr:nvPicPr>
      <xdr:blipFill>
        <a:blip r:embed="rId12"/>
        <a:stretch/>
      </xdr:blipFill>
      <xdr:spPr>
        <a:xfrm>
          <a:off x="16377840" y="14766840"/>
          <a:ext cx="860760" cy="708120"/>
        </a:xfrm>
        <a:prstGeom prst="rect">
          <a:avLst/>
        </a:prstGeom>
        <a:ln w="9360">
          <a:noFill/>
        </a:ln>
      </xdr:spPr>
    </xdr:pic>
    <xdr:clientData/>
  </xdr:twoCellAnchor>
  <xdr:twoCellAnchor editAs="oneCell">
    <xdr:from>
      <xdr:col>6</xdr:col>
      <xdr:colOff>1960920</xdr:colOff>
      <xdr:row>170</xdr:row>
      <xdr:rowOff>111600</xdr:rowOff>
    </xdr:from>
    <xdr:to>
      <xdr:col>8</xdr:col>
      <xdr:colOff>125640</xdr:colOff>
      <xdr:row>176</xdr:row>
      <xdr:rowOff>165600</xdr:rowOff>
    </xdr:to>
    <xdr:pic>
      <xdr:nvPicPr>
        <xdr:cNvPr id="24" name="fancybox-img" descr=""/>
        <xdr:cNvPicPr/>
      </xdr:nvPicPr>
      <xdr:blipFill>
        <a:blip r:embed="rId13"/>
        <a:stretch/>
      </xdr:blipFill>
      <xdr:spPr>
        <a:xfrm>
          <a:off x="16210080" y="32302800"/>
          <a:ext cx="1273680" cy="1197000"/>
        </a:xfrm>
        <a:prstGeom prst="rect">
          <a:avLst/>
        </a:prstGeom>
        <a:ln>
          <a:noFill/>
        </a:ln>
      </xdr:spPr>
    </xdr:pic>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2</xdr:row>
      <xdr:rowOff>0</xdr:rowOff>
    </xdr:from>
    <xdr:to>
      <xdr:col>15</xdr:col>
      <xdr:colOff>285480</xdr:colOff>
      <xdr:row>19</xdr:row>
      <xdr:rowOff>130680</xdr:rowOff>
    </xdr:to>
    <xdr:pic>
      <xdr:nvPicPr>
        <xdr:cNvPr id="25" name="il_fi" descr=""/>
        <xdr:cNvPicPr/>
      </xdr:nvPicPr>
      <xdr:blipFill>
        <a:blip r:embed="rId1"/>
        <a:stretch/>
      </xdr:blipFill>
      <xdr:spPr>
        <a:xfrm>
          <a:off x="15407640" y="366840"/>
          <a:ext cx="3523680" cy="3250440"/>
        </a:xfrm>
        <a:prstGeom prst="rect">
          <a:avLst/>
        </a:prstGeom>
        <a:ln>
          <a:noFill/>
        </a:ln>
      </xdr:spPr>
    </xdr:pic>
    <xdr:clientData/>
  </xdr:twoCellAnchor>
  <xdr:twoCellAnchor editAs="oneCell">
    <xdr:from>
      <xdr:col>10</xdr:col>
      <xdr:colOff>0</xdr:colOff>
      <xdr:row>47</xdr:row>
      <xdr:rowOff>0</xdr:rowOff>
    </xdr:from>
    <xdr:to>
      <xdr:col>18</xdr:col>
      <xdr:colOff>209160</xdr:colOff>
      <xdr:row>55</xdr:row>
      <xdr:rowOff>117360</xdr:rowOff>
    </xdr:to>
    <xdr:pic>
      <xdr:nvPicPr>
        <xdr:cNvPr id="26" name="il_fi" descr=""/>
        <xdr:cNvPicPr/>
      </xdr:nvPicPr>
      <xdr:blipFill>
        <a:blip r:embed="rId2"/>
        <a:stretch/>
      </xdr:blipFill>
      <xdr:spPr>
        <a:xfrm>
          <a:off x="15407640" y="13827600"/>
          <a:ext cx="5390640" cy="4658760"/>
        </a:xfrm>
        <a:prstGeom prst="rect">
          <a:avLst/>
        </a:prstGeom>
        <a:ln>
          <a:noFill/>
        </a:ln>
      </xdr:spPr>
    </xdr:pic>
    <xdr:clientData/>
  </xdr:twoCellAnchor>
  <xdr:twoCellAnchor editAs="oneCell">
    <xdr:from>
      <xdr:col>8</xdr:col>
      <xdr:colOff>188280</xdr:colOff>
      <xdr:row>53</xdr:row>
      <xdr:rowOff>152280</xdr:rowOff>
    </xdr:from>
    <xdr:to>
      <xdr:col>8</xdr:col>
      <xdr:colOff>2169000</xdr:colOff>
      <xdr:row>53</xdr:row>
      <xdr:rowOff>1601640</xdr:rowOff>
    </xdr:to>
    <xdr:pic>
      <xdr:nvPicPr>
        <xdr:cNvPr id="27" name="Picture 3" descr=""/>
        <xdr:cNvPicPr/>
      </xdr:nvPicPr>
      <xdr:blipFill>
        <a:blip r:embed="rId3"/>
        <a:stretch/>
      </xdr:blipFill>
      <xdr:spPr>
        <a:xfrm>
          <a:off x="11816280" y="16623360"/>
          <a:ext cx="1980720" cy="1449360"/>
        </a:xfrm>
        <a:prstGeom prst="rect">
          <a:avLst/>
        </a:prstGeom>
        <a:ln>
          <a:noFill/>
        </a:ln>
      </xdr:spPr>
    </xdr:pic>
    <xdr:clientData/>
  </xdr:twoCellAnchor>
  <xdr:twoCellAnchor editAs="oneCell">
    <xdr:from>
      <xdr:col>8</xdr:col>
      <xdr:colOff>116640</xdr:colOff>
      <xdr:row>55</xdr:row>
      <xdr:rowOff>45000</xdr:rowOff>
    </xdr:from>
    <xdr:to>
      <xdr:col>8</xdr:col>
      <xdr:colOff>2228760</xdr:colOff>
      <xdr:row>55</xdr:row>
      <xdr:rowOff>2106360</xdr:rowOff>
    </xdr:to>
    <xdr:pic>
      <xdr:nvPicPr>
        <xdr:cNvPr id="28" name="Picture 5" descr=""/>
        <xdr:cNvPicPr/>
      </xdr:nvPicPr>
      <xdr:blipFill>
        <a:blip r:embed="rId4"/>
        <a:stretch/>
      </xdr:blipFill>
      <xdr:spPr>
        <a:xfrm>
          <a:off x="11744640" y="18414000"/>
          <a:ext cx="2112120" cy="2061360"/>
        </a:xfrm>
        <a:prstGeom prst="rect">
          <a:avLst/>
        </a:prstGeom>
        <a:ln>
          <a:noFill/>
        </a:ln>
      </xdr:spPr>
    </xdr:pic>
    <xdr:clientData/>
  </xdr:twoCellAnchor>
  <xdr:twoCellAnchor editAs="oneCell">
    <xdr:from>
      <xdr:col>8</xdr:col>
      <xdr:colOff>224280</xdr:colOff>
      <xdr:row>52</xdr:row>
      <xdr:rowOff>241920</xdr:rowOff>
    </xdr:from>
    <xdr:to>
      <xdr:col>8</xdr:col>
      <xdr:colOff>2129040</xdr:colOff>
      <xdr:row>52</xdr:row>
      <xdr:rowOff>1492560</xdr:rowOff>
    </xdr:to>
    <xdr:pic>
      <xdr:nvPicPr>
        <xdr:cNvPr id="29" name="Picture 7" descr=""/>
        <xdr:cNvPicPr/>
      </xdr:nvPicPr>
      <xdr:blipFill>
        <a:blip r:embed="rId5"/>
        <a:stretch/>
      </xdr:blipFill>
      <xdr:spPr>
        <a:xfrm>
          <a:off x="11852280" y="15022080"/>
          <a:ext cx="1904760" cy="1250640"/>
        </a:xfrm>
        <a:prstGeom prst="rect">
          <a:avLst/>
        </a:prstGeom>
        <a:ln>
          <a:noFill/>
        </a:ln>
      </xdr:spPr>
    </xdr:pic>
    <xdr:clientData/>
  </xdr:twoCellAnchor>
  <xdr:twoCellAnchor editAs="oneCell">
    <xdr:from>
      <xdr:col>8</xdr:col>
      <xdr:colOff>134640</xdr:colOff>
      <xdr:row>42</xdr:row>
      <xdr:rowOff>80640</xdr:rowOff>
    </xdr:from>
    <xdr:to>
      <xdr:col>8</xdr:col>
      <xdr:colOff>1640520</xdr:colOff>
      <xdr:row>42</xdr:row>
      <xdr:rowOff>1688400</xdr:rowOff>
    </xdr:to>
    <xdr:pic>
      <xdr:nvPicPr>
        <xdr:cNvPr id="30" name="Picture 9" descr=""/>
        <xdr:cNvPicPr/>
      </xdr:nvPicPr>
      <xdr:blipFill>
        <a:blip r:embed="rId6"/>
        <a:stretch/>
      </xdr:blipFill>
      <xdr:spPr>
        <a:xfrm>
          <a:off x="11762640" y="7788240"/>
          <a:ext cx="1505880" cy="1607760"/>
        </a:xfrm>
        <a:prstGeom prst="rect">
          <a:avLst/>
        </a:prstGeom>
        <a:ln>
          <a:noFill/>
        </a:ln>
      </xdr:spPr>
    </xdr:pic>
    <xdr:clientData/>
  </xdr:twoCellAnchor>
  <xdr:twoCellAnchor editAs="oneCell">
    <xdr:from>
      <xdr:col>8</xdr:col>
      <xdr:colOff>143280</xdr:colOff>
      <xdr:row>43</xdr:row>
      <xdr:rowOff>98640</xdr:rowOff>
    </xdr:from>
    <xdr:to>
      <xdr:col>8</xdr:col>
      <xdr:colOff>2007720</xdr:colOff>
      <xdr:row>43</xdr:row>
      <xdr:rowOff>1879200</xdr:rowOff>
    </xdr:to>
    <xdr:pic>
      <xdr:nvPicPr>
        <xdr:cNvPr id="31" name="Picture 11" descr=""/>
        <xdr:cNvPicPr/>
      </xdr:nvPicPr>
      <xdr:blipFill>
        <a:blip r:embed="rId7"/>
        <a:stretch/>
      </xdr:blipFill>
      <xdr:spPr>
        <a:xfrm>
          <a:off x="11771280" y="9551880"/>
          <a:ext cx="1864440" cy="1780560"/>
        </a:xfrm>
        <a:prstGeom prst="rect">
          <a:avLst/>
        </a:prstGeom>
        <a:ln>
          <a:noFill/>
        </a:ln>
      </xdr:spPr>
    </xdr:pic>
    <xdr:clientData/>
  </xdr:twoCellAnchor>
  <xdr:twoCellAnchor editAs="oneCell">
    <xdr:from>
      <xdr:col>8</xdr:col>
      <xdr:colOff>170280</xdr:colOff>
      <xdr:row>44</xdr:row>
      <xdr:rowOff>152280</xdr:rowOff>
    </xdr:from>
    <xdr:to>
      <xdr:col>8</xdr:col>
      <xdr:colOff>2113200</xdr:colOff>
      <xdr:row>44</xdr:row>
      <xdr:rowOff>1841760</xdr:rowOff>
    </xdr:to>
    <xdr:pic>
      <xdr:nvPicPr>
        <xdr:cNvPr id="32" name="Picture 13" descr=""/>
        <xdr:cNvPicPr/>
      </xdr:nvPicPr>
      <xdr:blipFill>
        <a:blip r:embed="rId8"/>
        <a:stretch/>
      </xdr:blipFill>
      <xdr:spPr>
        <a:xfrm>
          <a:off x="11798280" y="11624760"/>
          <a:ext cx="1942920" cy="1689480"/>
        </a:xfrm>
        <a:prstGeom prst="rect">
          <a:avLst/>
        </a:prstGeom>
        <a:ln>
          <a:noFill/>
        </a:ln>
      </xdr:spPr>
    </xdr:pic>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10</xdr:col>
      <xdr:colOff>0</xdr:colOff>
      <xdr:row>8</xdr:row>
      <xdr:rowOff>0</xdr:rowOff>
    </xdr:from>
    <xdr:to>
      <xdr:col>13</xdr:col>
      <xdr:colOff>75960</xdr:colOff>
      <xdr:row>11</xdr:row>
      <xdr:rowOff>7200</xdr:rowOff>
    </xdr:to>
    <xdr:pic>
      <xdr:nvPicPr>
        <xdr:cNvPr id="33" name="Picture 1" descr=""/>
        <xdr:cNvPicPr/>
      </xdr:nvPicPr>
      <xdr:blipFill>
        <a:blip r:embed="rId1"/>
        <a:stretch/>
      </xdr:blipFill>
      <xdr:spPr>
        <a:xfrm>
          <a:off x="16359840" y="3068640"/>
          <a:ext cx="3977640" cy="3815280"/>
        </a:xfrm>
        <a:prstGeom prst="rect">
          <a:avLst/>
        </a:prstGeom>
        <a:ln>
          <a:noFill/>
        </a:ln>
      </xdr:spPr>
    </xdr:pic>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0</xdr:colOff>
      <xdr:row>0</xdr:row>
      <xdr:rowOff>0</xdr:rowOff>
    </xdr:from>
    <xdr:to>
      <xdr:col>0</xdr:col>
      <xdr:colOff>1988640</xdr:colOff>
      <xdr:row>0</xdr:row>
      <xdr:rowOff>1539000</xdr:rowOff>
    </xdr:to>
    <xdr:pic>
      <xdr:nvPicPr>
        <xdr:cNvPr id="34" name="Picture 2" descr=""/>
        <xdr:cNvPicPr/>
      </xdr:nvPicPr>
      <xdr:blipFill>
        <a:blip r:embed="rId1"/>
        <a:stretch/>
      </xdr:blipFill>
      <xdr:spPr>
        <a:xfrm>
          <a:off x="0" y="0"/>
          <a:ext cx="1988640" cy="1539000"/>
        </a:xfrm>
        <a:prstGeom prst="rect">
          <a:avLst/>
        </a:prstGeom>
        <a:ln>
          <a:noFill/>
        </a:ln>
      </xdr:spPr>
    </xdr:pic>
    <xdr:clientData/>
  </xdr:twoCellAnchor>
  <xdr:twoCellAnchor editAs="oneCell">
    <xdr:from>
      <xdr:col>0</xdr:col>
      <xdr:colOff>53280</xdr:colOff>
      <xdr:row>1</xdr:row>
      <xdr:rowOff>53280</xdr:rowOff>
    </xdr:from>
    <xdr:to>
      <xdr:col>0</xdr:col>
      <xdr:colOff>2049480</xdr:colOff>
      <xdr:row>1</xdr:row>
      <xdr:rowOff>2049480</xdr:rowOff>
    </xdr:to>
    <xdr:pic>
      <xdr:nvPicPr>
        <xdr:cNvPr id="35" name="Picture 4" descr=""/>
        <xdr:cNvPicPr/>
      </xdr:nvPicPr>
      <xdr:blipFill>
        <a:blip r:embed="rId2"/>
        <a:stretch/>
      </xdr:blipFill>
      <xdr:spPr>
        <a:xfrm>
          <a:off x="53280" y="1699200"/>
          <a:ext cx="1996200" cy="1996200"/>
        </a:xfrm>
        <a:prstGeom prst="rect">
          <a:avLst/>
        </a:prstGeom>
        <a:ln>
          <a:noFill/>
        </a:ln>
      </xdr:spPr>
    </xdr:pic>
    <xdr:clientData/>
  </xdr:twoCellAnchor>
  <xdr:twoCellAnchor editAs="oneCell">
    <xdr:from>
      <xdr:col>0</xdr:col>
      <xdr:colOff>83880</xdr:colOff>
      <xdr:row>2</xdr:row>
      <xdr:rowOff>23040</xdr:rowOff>
    </xdr:from>
    <xdr:to>
      <xdr:col>0</xdr:col>
      <xdr:colOff>2064600</xdr:colOff>
      <xdr:row>2</xdr:row>
      <xdr:rowOff>2179080</xdr:rowOff>
    </xdr:to>
    <xdr:pic>
      <xdr:nvPicPr>
        <xdr:cNvPr id="36" name="Picture 6" descr=""/>
        <xdr:cNvPicPr/>
      </xdr:nvPicPr>
      <xdr:blipFill>
        <a:blip r:embed="rId3"/>
        <a:stretch/>
      </xdr:blipFill>
      <xdr:spPr>
        <a:xfrm>
          <a:off x="83880" y="3840480"/>
          <a:ext cx="1980720" cy="2156040"/>
        </a:xfrm>
        <a:prstGeom prst="rect">
          <a:avLst/>
        </a:prstGeom>
        <a:ln>
          <a:noFill/>
        </a:ln>
      </xdr:spPr>
    </xdr:pic>
    <xdr:clientData/>
  </xdr:twoCellAnchor>
  <xdr:twoCellAnchor editAs="oneCell">
    <xdr:from>
      <xdr:col>0</xdr:col>
      <xdr:colOff>0</xdr:colOff>
      <xdr:row>3</xdr:row>
      <xdr:rowOff>91440</xdr:rowOff>
    </xdr:from>
    <xdr:to>
      <xdr:col>0</xdr:col>
      <xdr:colOff>2003760</xdr:colOff>
      <xdr:row>3</xdr:row>
      <xdr:rowOff>2217240</xdr:rowOff>
    </xdr:to>
    <xdr:pic>
      <xdr:nvPicPr>
        <xdr:cNvPr id="37" name="Picture 8" descr=""/>
        <xdr:cNvPicPr/>
      </xdr:nvPicPr>
      <xdr:blipFill>
        <a:blip r:embed="rId4"/>
        <a:stretch/>
      </xdr:blipFill>
      <xdr:spPr>
        <a:xfrm>
          <a:off x="0" y="6264000"/>
          <a:ext cx="2003760" cy="2125800"/>
        </a:xfrm>
        <a:prstGeom prst="rect">
          <a:avLst/>
        </a:prstGeom>
        <a:ln>
          <a:noFill/>
        </a:ln>
      </xdr:spPr>
    </xdr:pic>
    <xdr:clientData/>
  </xdr:twoCellAnchor>
  <xdr:twoCellAnchor editAs="oneCell">
    <xdr:from>
      <xdr:col>0</xdr:col>
      <xdr:colOff>137160</xdr:colOff>
      <xdr:row>4</xdr:row>
      <xdr:rowOff>106560</xdr:rowOff>
    </xdr:from>
    <xdr:to>
      <xdr:col>0</xdr:col>
      <xdr:colOff>2163600</xdr:colOff>
      <xdr:row>4</xdr:row>
      <xdr:rowOff>2735280</xdr:rowOff>
    </xdr:to>
    <xdr:pic>
      <xdr:nvPicPr>
        <xdr:cNvPr id="38" name="Picture 10" descr=""/>
        <xdr:cNvPicPr/>
      </xdr:nvPicPr>
      <xdr:blipFill>
        <a:blip r:embed="rId5"/>
        <a:stretch/>
      </xdr:blipFill>
      <xdr:spPr>
        <a:xfrm>
          <a:off x="137160" y="8703720"/>
          <a:ext cx="2026440" cy="2628720"/>
        </a:xfrm>
        <a:prstGeom prst="rect">
          <a:avLst/>
        </a:prstGeom>
        <a:ln>
          <a:noFill/>
        </a:ln>
      </xdr:spPr>
    </xdr:pic>
    <xdr:clientData/>
  </xdr:twoCellAnchor>
  <xdr:twoCellAnchor editAs="oneCell">
    <xdr:from>
      <xdr:col>0</xdr:col>
      <xdr:colOff>152280</xdr:colOff>
      <xdr:row>5</xdr:row>
      <xdr:rowOff>213480</xdr:rowOff>
    </xdr:from>
    <xdr:to>
      <xdr:col>0</xdr:col>
      <xdr:colOff>2148480</xdr:colOff>
      <xdr:row>5</xdr:row>
      <xdr:rowOff>2323800</xdr:rowOff>
    </xdr:to>
    <xdr:pic>
      <xdr:nvPicPr>
        <xdr:cNvPr id="39" name="Picture 12" descr=""/>
        <xdr:cNvPicPr/>
      </xdr:nvPicPr>
      <xdr:blipFill>
        <a:blip r:embed="rId6"/>
        <a:stretch/>
      </xdr:blipFill>
      <xdr:spPr>
        <a:xfrm>
          <a:off x="152280" y="11796840"/>
          <a:ext cx="1996200" cy="2110320"/>
        </a:xfrm>
        <a:prstGeom prst="rect">
          <a:avLst/>
        </a:prstGeom>
        <a:ln>
          <a:noFill/>
        </a:ln>
      </xdr:spPr>
    </xdr:pic>
    <xdr:clientData/>
  </xdr:twoCellAnchor>
  <xdr:twoCellAnchor editAs="oneCell">
    <xdr:from>
      <xdr:col>0</xdr:col>
      <xdr:colOff>152280</xdr:colOff>
      <xdr:row>6</xdr:row>
      <xdr:rowOff>1493640</xdr:rowOff>
    </xdr:from>
    <xdr:to>
      <xdr:col>0</xdr:col>
      <xdr:colOff>2117880</xdr:colOff>
      <xdr:row>8</xdr:row>
      <xdr:rowOff>15120</xdr:rowOff>
    </xdr:to>
    <xdr:pic>
      <xdr:nvPicPr>
        <xdr:cNvPr id="40" name="Picture 14" descr=""/>
        <xdr:cNvPicPr/>
      </xdr:nvPicPr>
      <xdr:blipFill>
        <a:blip r:embed="rId7"/>
        <a:stretch/>
      </xdr:blipFill>
      <xdr:spPr>
        <a:xfrm>
          <a:off x="152280" y="15744240"/>
          <a:ext cx="1965600" cy="1784160"/>
        </a:xfrm>
        <a:prstGeom prst="rect">
          <a:avLst/>
        </a:prstGeom>
        <a:ln>
          <a:noFill/>
        </a:ln>
      </xdr:spPr>
    </xdr:pic>
    <xdr:clientData/>
  </xdr:twoCellAnchor>
  <xdr:twoCellAnchor editAs="oneCell">
    <xdr:from>
      <xdr:col>0</xdr:col>
      <xdr:colOff>122040</xdr:colOff>
      <xdr:row>8</xdr:row>
      <xdr:rowOff>792360</xdr:rowOff>
    </xdr:from>
    <xdr:to>
      <xdr:col>0</xdr:col>
      <xdr:colOff>2140920</xdr:colOff>
      <xdr:row>10</xdr:row>
      <xdr:rowOff>29880</xdr:rowOff>
    </xdr:to>
    <xdr:pic>
      <xdr:nvPicPr>
        <xdr:cNvPr id="41" name="Picture 16" descr=""/>
        <xdr:cNvPicPr/>
      </xdr:nvPicPr>
      <xdr:blipFill>
        <a:blip r:embed="rId8"/>
        <a:stretch/>
      </xdr:blipFill>
      <xdr:spPr>
        <a:xfrm>
          <a:off x="122040" y="18305640"/>
          <a:ext cx="2018880" cy="2499840"/>
        </a:xfrm>
        <a:prstGeom prst="rect">
          <a:avLst/>
        </a:prstGeom>
        <a:ln>
          <a:noFill/>
        </a:ln>
      </xdr:spPr>
    </xdr:pic>
    <xdr:clientData/>
  </xdr:twoCellAnchor>
  <xdr:twoCellAnchor editAs="oneCell">
    <xdr:from>
      <xdr:col>0</xdr:col>
      <xdr:colOff>0</xdr:colOff>
      <xdr:row>11</xdr:row>
      <xdr:rowOff>76320</xdr:rowOff>
    </xdr:from>
    <xdr:to>
      <xdr:col>0</xdr:col>
      <xdr:colOff>2026440</xdr:colOff>
      <xdr:row>11</xdr:row>
      <xdr:rowOff>1607760</xdr:rowOff>
    </xdr:to>
    <xdr:pic>
      <xdr:nvPicPr>
        <xdr:cNvPr id="42" name="Picture 18" descr=""/>
        <xdr:cNvPicPr/>
      </xdr:nvPicPr>
      <xdr:blipFill>
        <a:blip r:embed="rId9"/>
        <a:stretch/>
      </xdr:blipFill>
      <xdr:spPr>
        <a:xfrm>
          <a:off x="0" y="22483440"/>
          <a:ext cx="2026440" cy="1531440"/>
        </a:xfrm>
        <a:prstGeom prst="rect">
          <a:avLst/>
        </a:prstGeom>
        <a:ln>
          <a:noFill/>
        </a:ln>
      </xdr:spPr>
    </xdr:pic>
    <xdr:clientData/>
  </xdr:twoCellAnchor>
  <xdr:twoCellAnchor editAs="oneCell">
    <xdr:from>
      <xdr:col>0</xdr:col>
      <xdr:colOff>0</xdr:colOff>
      <xdr:row>14</xdr:row>
      <xdr:rowOff>0</xdr:rowOff>
    </xdr:from>
    <xdr:to>
      <xdr:col>0</xdr:col>
      <xdr:colOff>2521800</xdr:colOff>
      <xdr:row>15</xdr:row>
      <xdr:rowOff>182520</xdr:rowOff>
    </xdr:to>
    <xdr:pic>
      <xdr:nvPicPr>
        <xdr:cNvPr id="43" name="Picture 19" descr=""/>
        <xdr:cNvPicPr/>
      </xdr:nvPicPr>
      <xdr:blipFill>
        <a:blip r:embed="rId10"/>
        <a:stretch/>
      </xdr:blipFill>
      <xdr:spPr>
        <a:xfrm>
          <a:off x="0" y="27300960"/>
          <a:ext cx="2521800" cy="1814040"/>
        </a:xfrm>
        <a:prstGeom prst="rect">
          <a:avLst/>
        </a:prstGeom>
        <a:ln>
          <a:noFill/>
        </a:ln>
      </xdr:spPr>
    </xdr:pic>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0</xdr:colOff>
      <xdr:row>3</xdr:row>
      <xdr:rowOff>0</xdr:rowOff>
    </xdr:from>
    <xdr:to>
      <xdr:col>8</xdr:col>
      <xdr:colOff>114120</xdr:colOff>
      <xdr:row>20</xdr:row>
      <xdr:rowOff>52920</xdr:rowOff>
    </xdr:to>
    <xdr:pic>
      <xdr:nvPicPr>
        <xdr:cNvPr id="44" name="Picture 1" descr=""/>
        <xdr:cNvPicPr/>
      </xdr:nvPicPr>
      <xdr:blipFill>
        <a:blip r:embed="rId1"/>
        <a:stretch/>
      </xdr:blipFill>
      <xdr:spPr>
        <a:xfrm>
          <a:off x="3489840" y="550440"/>
          <a:ext cx="3771720" cy="3172680"/>
        </a:xfrm>
        <a:prstGeom prst="rect">
          <a:avLst/>
        </a:prstGeom>
        <a:ln>
          <a:noFill/>
        </a:ln>
      </xdr:spPr>
    </xdr:pic>
    <xdr:clientData/>
  </xdr:twoCellAnchor>
  <xdr:twoCellAnchor editAs="oneCell">
    <xdr:from>
      <xdr:col>10</xdr:col>
      <xdr:colOff>0</xdr:colOff>
      <xdr:row>3</xdr:row>
      <xdr:rowOff>0</xdr:rowOff>
    </xdr:from>
    <xdr:to>
      <xdr:col>17</xdr:col>
      <xdr:colOff>502560</xdr:colOff>
      <xdr:row>14</xdr:row>
      <xdr:rowOff>106200</xdr:rowOff>
    </xdr:to>
    <xdr:pic>
      <xdr:nvPicPr>
        <xdr:cNvPr id="45" name="Picture 2" descr=""/>
        <xdr:cNvPicPr/>
      </xdr:nvPicPr>
      <xdr:blipFill>
        <a:blip r:embed="rId2"/>
        <a:stretch/>
      </xdr:blipFill>
      <xdr:spPr>
        <a:xfrm>
          <a:off x="8366760" y="550440"/>
          <a:ext cx="4769640" cy="2124720"/>
        </a:xfrm>
        <a:prstGeom prst="rect">
          <a:avLst/>
        </a:prstGeom>
        <a:ln>
          <a:noFill/>
        </a:ln>
      </xdr:spPr>
    </xdr:pic>
    <xdr:clientData/>
  </xdr:twoCellAnchor>
  <xdr:twoCellAnchor editAs="oneCell">
    <xdr:from>
      <xdr:col>10</xdr:col>
      <xdr:colOff>0</xdr:colOff>
      <xdr:row>17</xdr:row>
      <xdr:rowOff>0</xdr:rowOff>
    </xdr:from>
    <xdr:to>
      <xdr:col>19</xdr:col>
      <xdr:colOff>418680</xdr:colOff>
      <xdr:row>33</xdr:row>
      <xdr:rowOff>93240</xdr:rowOff>
    </xdr:to>
    <xdr:pic>
      <xdr:nvPicPr>
        <xdr:cNvPr id="46" name="Picture 3" descr=""/>
        <xdr:cNvPicPr/>
      </xdr:nvPicPr>
      <xdr:blipFill>
        <a:blip r:embed="rId3"/>
        <a:stretch/>
      </xdr:blipFill>
      <xdr:spPr>
        <a:xfrm>
          <a:off x="8366760" y="3119400"/>
          <a:ext cx="5905080" cy="3958200"/>
        </a:xfrm>
        <a:prstGeom prst="rect">
          <a:avLst/>
        </a:prstGeom>
        <a:ln>
          <a:noFill/>
        </a:ln>
      </xdr:spPr>
    </xdr:pic>
    <xdr:clientData/>
  </xdr:twoCellAnchor>
  <xdr:twoCellAnchor editAs="oneCell">
    <xdr:from>
      <xdr:col>2</xdr:col>
      <xdr:colOff>0</xdr:colOff>
      <xdr:row>23</xdr:row>
      <xdr:rowOff>0</xdr:rowOff>
    </xdr:from>
    <xdr:to>
      <xdr:col>9</xdr:col>
      <xdr:colOff>525600</xdr:colOff>
      <xdr:row>38</xdr:row>
      <xdr:rowOff>145800</xdr:rowOff>
    </xdr:to>
    <xdr:pic>
      <xdr:nvPicPr>
        <xdr:cNvPr id="47" name="Picture 4" descr=""/>
        <xdr:cNvPicPr/>
      </xdr:nvPicPr>
      <xdr:blipFill>
        <a:blip r:embed="rId4"/>
        <a:stretch/>
      </xdr:blipFill>
      <xdr:spPr>
        <a:xfrm>
          <a:off x="3489840" y="4220640"/>
          <a:ext cx="4792680" cy="386172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getchill.net/" TargetMode="External"/><Relationship Id="rId2" Type="http://schemas.openxmlformats.org/officeDocument/2006/relationships/hyperlink" Target="http://smartpots.publishpath.com/tan-smart-pots" TargetMode="External"/><Relationship Id="rId3" Type="http://schemas.openxmlformats.org/officeDocument/2006/relationships/drawing" Target="../drawings/drawing1.xml"/>
</Relationships>
</file>

<file path=xl/worksheets/_rels/sheet11.xml.rels><?xml version="1.0" encoding="UTF-8"?>
<Relationships xmlns="http://schemas.openxmlformats.org/package/2006/relationships"><Relationship Id="rId1" Type="http://schemas.openxmlformats.org/officeDocument/2006/relationships/hyperlink" Target="http://www.cloudforest.com/cafe/gardening/fruit-hunt-for-apples-with-tropical-flavors-t803.html" TargetMode="External"/><Relationship Id="rId2" Type="http://schemas.openxmlformats.org/officeDocument/2006/relationships/hyperlink" Target="http://www.territorialseed.com/product/new-zealand-white-clover-cover-crop-seed/legume_cover_crop" TargetMode="External"/><Relationship Id="rId3" Type="http://schemas.openxmlformats.org/officeDocument/2006/relationships/hyperlink" Target="http://www.territorialseed.com/product/miniclover-cover-crop-seed/legume_cover_crop" TargetMode="External"/><Relationship Id="rId4" Type="http://schemas.openxmlformats.org/officeDocument/2006/relationships/hyperlink" Target="http://www.territorialseed.com/product/Groundhog_Daikon_Radish_Cover_Crop_Seed/brassica_cover_crop" TargetMode="External"/><Relationship Id="rId5" Type="http://schemas.openxmlformats.org/officeDocument/2006/relationships/hyperlink" Target="http://www.tomatogrowers.com/HANSEL-HYBRID/productinfo/7385/" TargetMode="External"/><Relationship Id="rId6" Type="http://schemas.openxmlformats.org/officeDocument/2006/relationships/hyperlink" Target="http://www.tomatogrowers.com/LISTADA-DE-GANDIA/productinfo/7255/" TargetMode="External"/><Relationship Id="rId7" Type="http://schemas.openxmlformats.org/officeDocument/2006/relationships/hyperlink" Target="http://www.tomatogrowers.com/ROSA-BIANCA/productinfo/7436/" TargetMode="External"/><Relationship Id="rId8" Type="http://schemas.openxmlformats.org/officeDocument/2006/relationships/hyperlink" Target="http://www.tomatogrowers.com/VIOLETTE-DI-FIRENZE-SOLD-OUT-FOR-2015/productinfo/7909/" TargetMode="External"/><Relationship Id="rId9" Type="http://schemas.openxmlformats.org/officeDocument/2006/relationships/hyperlink" Target="http://www.davewilson.com/community-and-resources/blog/2015/05/new-2016-candy-heart-pluerry&#8482;-plum-cherry" TargetMode="External"/><Relationship Id="rId10" Type="http://schemas.openxmlformats.org/officeDocument/2006/relationships/hyperlink" Target="http://www.fairchildgarden.org/news-pressroom-media-center/articles/artmid/515/articleid/974" TargetMode="External"/><Relationship Id="rId11" Type="http://schemas.openxmlformats.org/officeDocument/2006/relationships/hyperlink" Target="https://www.fourwindsgrowers.com/fruit-trees-vines-and-berries/cane-berries.html" TargetMode="External"/><Relationship Id="rId12" Type="http://schemas.openxmlformats.org/officeDocument/2006/relationships/hyperlink" Target="https://www.fourwindsgrowers.com/fruit-trees-vines-and-berries/blueberries.html" TargetMode="External"/><Relationship Id="rId13" Type="http://schemas.openxmlformats.org/officeDocument/2006/relationships/hyperlink" Target="https://www.mountainvalleygrowers.com/lavendercareandtips.htm" TargetMode="External"/><Relationship Id="rId14" Type="http://schemas.openxmlformats.org/officeDocument/2006/relationships/drawing" Target="../drawings/drawing6.xml"/>
</Relationships>
</file>

<file path=xl/worksheets/_rels/sheet12.xml.rels><?xml version="1.0" encoding="UTF-8"?>
<Relationships xmlns="http://schemas.openxmlformats.org/package/2006/relationships"><Relationship Id="rId1" Type="http://schemas.openxmlformats.org/officeDocument/2006/relationships/drawing" Target="../drawings/drawing7.xml"/>
</Relationships>
</file>

<file path=xl/worksheets/_rels/sheet13.xml.rels><?xml version="1.0" encoding="UTF-8"?>
<Relationships xmlns="http://schemas.openxmlformats.org/package/2006/relationships"><Relationship Id="rId1" Type="http://schemas.openxmlformats.org/officeDocument/2006/relationships/hyperlink" Target="http://www.homedepot.com/p/DIG-1-2-in-Tubing-Stake-10-Pack-R60-10/204758569" TargetMode="External"/>
</Relationships>
</file>

<file path=xl/worksheets/_rels/sheet14.xml.rels><?xml version="1.0" encoding="UTF-8"?>
<Relationships xmlns="http://schemas.openxmlformats.org/package/2006/relationships"><Relationship Id="rId1" Type="http://schemas.openxmlformats.org/officeDocument/2006/relationships/drawing" Target="../drawings/drawing8.xml"/>
</Relationships>
</file>

<file path=xl/worksheets/_rels/sheet15.xml.rels><?xml version="1.0" encoding="UTF-8"?>
<Relationships xmlns="http://schemas.openxmlformats.org/package/2006/relationships"><Relationship Id="rId1" Type="http://schemas.openxmlformats.org/officeDocument/2006/relationships/hyperlink" Target="http://www.specialtyproduce.com/produce/Ice_Cream_Bananas_447.php"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s://www.brentandbeckysbulbs.com/Lilium/martagon--Russian-Morning-/Lily" TargetMode="External"/><Relationship Id="rId2" Type="http://schemas.openxmlformats.org/officeDocument/2006/relationships/hyperlink" Target="https://www.brentandbeckysbulbs.com/Lilium/Pink-Perfection/Lily" TargetMode="External"/><Relationship Id="rId3" Type="http://schemas.openxmlformats.org/officeDocument/2006/relationships/hyperlink" Target="https://www.brentandbeckysbulbs.com/Lilium/regale/Lily-" TargetMode="External"/><Relationship Id="rId4" Type="http://schemas.openxmlformats.org/officeDocument/2006/relationships/hyperlink" Target="https://www.brentandbeckysbulbs.com/Lilium/martagon--Sunny-Morning-/Lily" TargetMode="External"/><Relationship Id="rId5" Type="http://schemas.openxmlformats.org/officeDocument/2006/relationships/hyperlink" Target="https://www.brentandbeckysbulbs.com/Fritillaria-uva-vulpus/Fritillaria" TargetMode="External"/><Relationship Id="rId6" Type="http://schemas.openxmlformats.org/officeDocument/2006/relationships/hyperlink" Target="https://www.brentandbeckysbulbs.com/Lilium/martagon--Gaybird-/Lily"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www.almanac.com/bestdays/timetable" TargetMode="External"/>
</Relationships>
</file>

<file path=xl/worksheets/_rels/sheet2.xml.rels><?xml version="1.0" encoding="UTF-8"?>
<Relationships xmlns="http://schemas.openxmlformats.org/package/2006/relationships"><Relationship Id="rId1" Type="http://schemas.openxmlformats.org/officeDocument/2006/relationships/hyperlink" Target="https://www.landscapecalculator.com/calculators/mulch" TargetMode="External"/><Relationship Id="rId2" Type="http://schemas.openxmlformats.org/officeDocument/2006/relationships/hyperlink" Target="http://pinestraw.com/" TargetMode="External"/><Relationship Id="rId3" Type="http://schemas.openxmlformats.org/officeDocument/2006/relationships/hyperlink" Target="http://www.auctioninc.com/" TargetMode="External"/><Relationship Id="rId4" Type="http://schemas.openxmlformats.org/officeDocument/2006/relationships/hyperlink" Target="http://www.989rock.com/public/downloads/Whittlesey-2016-Price-List.pdf" TargetMode="External"/>
</Relationships>
</file>

<file path=xl/worksheets/_rels/sheet3.xml.rels><?xml version="1.0" encoding="UTF-8"?>
<Relationships xmlns="http://schemas.openxmlformats.org/package/2006/relationships"><Relationship Id="rId1" Type="http://schemas.openxmlformats.org/officeDocument/2006/relationships/hyperlink" Target="https://www.tsunagujapan.com/seven-things-about-persimmons-a-popular-autumn-fruit-in-japan/" TargetMode="External"/><Relationship Id="rId2" Type="http://schemas.openxmlformats.org/officeDocument/2006/relationships/hyperlink" Target="http://www.plantanswers.com/changsha.htm" TargetMode="External"/><Relationship Id="rId3" Type="http://schemas.openxmlformats.org/officeDocument/2006/relationships/hyperlink" Target="http://www.treco.nu/Rootstock.htm" TargetMode="External"/><Relationship Id="rId4" Type="http://schemas.openxmlformats.org/officeDocument/2006/relationships/hyperlink" Target="http://www.davewilson.com/community-and-resources/blog/2015/05/new-2016-candy-heart-pluerry&#8482;-plum-cherry" TargetMode="External"/><Relationship Id="rId5" Type="http://schemas.openxmlformats.org/officeDocument/2006/relationships/hyperlink" Target="http://en.wikipedia.org/wiki/Malus_sieversii" TargetMode="External"/>
</Relationships>
</file>

<file path=xl/worksheets/_rels/sheet4.xml.rels><?xml version="1.0" encoding="UTF-8"?>
<Relationships xmlns="http://schemas.openxmlformats.org/package/2006/relationships"><Relationship Id="rId1" Type="http://schemas.openxmlformats.org/officeDocument/2006/relationships/hyperlink" Target="http://aggie-horticulture.tamu.edu/syllabi/423/MangoFlorida.pdf" TargetMode="External"/><Relationship Id="rId2" Type="http://schemas.openxmlformats.org/officeDocument/2006/relationships/hyperlink" Target="http://www.fairchildgarden.org/horticulture/plant-collections/tropical-fruit-collection/mango-propagation" TargetMode="External"/><Relationship Id="rId3" Type="http://schemas.openxmlformats.org/officeDocument/2006/relationships/hyperlink" Target="http://www.ctahr.hawaii.edu/oc/freepubs/pdf/HITAHR_04-06-93_28-33.pdf" TargetMode="External"/><Relationship Id="rId4" Type="http://schemas.openxmlformats.org/officeDocument/2006/relationships/hyperlink" Target="mailto:Sharon_Oud@Dell.com" TargetMode="External"/><Relationship Id="rId5" Type="http://schemas.openxmlformats.org/officeDocument/2006/relationships/hyperlink" Target="http://www.marinhomestead.com/fruit-trees/tropical-fruit/fairchild-garden-curators-choice-for-mango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wellspringgardens.com/veinte-cohol-banana-plant" TargetMode="External"/><Relationship Id="rId2" Type="http://schemas.openxmlformats.org/officeDocument/2006/relationships/hyperlink" Target="https://edis.ifas.ufl.edu/mg057" TargetMode="External"/><Relationship Id="rId3"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hyperlink" Target="http://www.seedman.com/eggplant.htm" TargetMode="External"/><Relationship Id="rId2" Type="http://schemas.openxmlformats.org/officeDocument/2006/relationships/drawing" Target="../drawings/drawing4.xml"/>
</Relationships>
</file>

<file path=xl/worksheets/_rels/sheet9.xml.rels><?xml version="1.0" encoding="UTF-8"?>
<Relationships xmlns="http://schemas.openxmlformats.org/package/2006/relationships"><Relationship Id="rId1" Type="http://schemas.openxmlformats.org/officeDocument/2006/relationships/drawing" Target="../drawings/drawing5.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R39"/>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L1" activeCellId="0" sqref="L1"/>
    </sheetView>
  </sheetViews>
  <sheetFormatPr defaultRowHeight="15"/>
  <cols>
    <col collapsed="false" hidden="false" max="1" min="1" style="1" width="45.0357142857143"/>
    <col collapsed="false" hidden="false" max="2" min="2" style="1" width="30.780612244898"/>
    <col collapsed="false" hidden="false" max="3" min="3" style="1" width="55.1836734693878"/>
    <col collapsed="false" hidden="false" max="4" min="4" style="1" width="8.96428571428571"/>
    <col collapsed="false" hidden="false" max="5" min="5" style="1" width="8.63775510204082"/>
    <col collapsed="false" hidden="false" max="6" min="6" style="1" width="11.4489795918367"/>
    <col collapsed="false" hidden="false" max="7" min="7" style="1" width="28.0765306122449"/>
    <col collapsed="false" hidden="false" max="8" min="8" style="1" width="17.280612244898"/>
    <col collapsed="false" hidden="false" max="9" min="9" style="1" width="23.6530612244898"/>
    <col collapsed="false" hidden="false" max="10" min="10" style="1" width="24.0816326530612"/>
    <col collapsed="false" hidden="false" max="11" min="11" style="1" width="8.96428571428571"/>
    <col collapsed="false" hidden="false" max="12" min="12" style="1" width="18.1428571428571"/>
    <col collapsed="false" hidden="false" max="13" min="13" style="1" width="27.7551020408163"/>
    <col collapsed="false" hidden="false" max="14" min="14" style="1" width="29.1581632653061"/>
    <col collapsed="false" hidden="false" max="15" min="15" style="1" width="8.96428571428571"/>
    <col collapsed="false" hidden="false" max="16" min="16" style="1" width="29.3724489795918"/>
    <col collapsed="false" hidden="false" max="17" min="17" style="1" width="31.5357142857143"/>
    <col collapsed="false" hidden="false" max="18" min="18" style="1" width="30.1326530612245"/>
    <col collapsed="false" hidden="false" max="1025" min="19" style="1" width="8.96428571428571"/>
  </cols>
  <sheetData>
    <row r="1" customFormat="false" ht="214.15" hidden="false" customHeight="true" outlineLevel="0" collapsed="false">
      <c r="B1" s="1" t="s">
        <v>0</v>
      </c>
      <c r="C1" s="1" t="s">
        <v>1</v>
      </c>
      <c r="G1" s="2" t="s">
        <v>2</v>
      </c>
      <c r="H1" s="1" t="s">
        <v>3</v>
      </c>
    </row>
    <row r="3" customFormat="false" ht="14.45" hidden="false" customHeight="false" outlineLevel="0" collapsed="false">
      <c r="E3" s="3" t="s">
        <v>4</v>
      </c>
      <c r="F3" s="3" t="s">
        <v>5</v>
      </c>
      <c r="G3" s="3" t="s">
        <v>6</v>
      </c>
      <c r="H3" s="3" t="s">
        <v>7</v>
      </c>
      <c r="I3" s="4" t="s">
        <v>8</v>
      </c>
      <c r="J3" s="4" t="s">
        <v>9</v>
      </c>
    </row>
    <row r="4" customFormat="false" ht="14.45" hidden="false" customHeight="false" outlineLevel="0" collapsed="false">
      <c r="A4" s="5" t="s">
        <v>10</v>
      </c>
      <c r="E4" s="6" t="s">
        <v>11</v>
      </c>
      <c r="F4" s="6"/>
      <c r="G4" s="7" t="s">
        <v>12</v>
      </c>
      <c r="H4" s="3"/>
      <c r="I4" s="4"/>
      <c r="J4" s="4"/>
      <c r="L4" s="8" t="n">
        <v>27.75</v>
      </c>
      <c r="M4" s="9" t="n">
        <v>2</v>
      </c>
      <c r="N4" s="10" t="n">
        <v>55.5</v>
      </c>
      <c r="O4" s="10"/>
      <c r="P4" s="10" t="n">
        <v>45</v>
      </c>
      <c r="Q4" s="10" t="n">
        <v>11.25</v>
      </c>
      <c r="R4" s="10" t="n">
        <v>56.25</v>
      </c>
    </row>
    <row r="5" customFormat="false" ht="28.9" hidden="false" customHeight="false" outlineLevel="0" collapsed="false">
      <c r="A5" s="5" t="s">
        <v>13</v>
      </c>
      <c r="E5" s="11" t="s">
        <v>14</v>
      </c>
      <c r="F5" s="11" t="s">
        <v>15</v>
      </c>
      <c r="G5" s="12" t="s">
        <v>16</v>
      </c>
      <c r="H5" s="11" t="s">
        <v>17</v>
      </c>
      <c r="I5" s="13" t="s">
        <v>18</v>
      </c>
      <c r="L5" s="10"/>
      <c r="M5" s="10"/>
      <c r="N5" s="10" t="n">
        <v>5.55</v>
      </c>
      <c r="O5" s="10"/>
      <c r="P5" s="10"/>
      <c r="Q5" s="10"/>
      <c r="R5" s="10" t="n">
        <v>5.625</v>
      </c>
    </row>
    <row r="6" customFormat="false" ht="28.9" hidden="false" customHeight="false" outlineLevel="0" collapsed="false">
      <c r="A6" s="5"/>
      <c r="E6" s="11" t="s">
        <v>19</v>
      </c>
      <c r="F6" s="11" t="s">
        <v>20</v>
      </c>
      <c r="G6" s="1" t="s">
        <v>21</v>
      </c>
      <c r="H6" s="11" t="s">
        <v>22</v>
      </c>
      <c r="I6" s="13" t="s">
        <v>23</v>
      </c>
      <c r="J6" s="1" t="s">
        <v>24</v>
      </c>
      <c r="L6" s="10" t="s">
        <v>25</v>
      </c>
      <c r="M6" s="10"/>
      <c r="N6" s="10"/>
      <c r="O6" s="10"/>
      <c r="P6" s="10"/>
      <c r="Q6" s="10" t="s">
        <v>26</v>
      </c>
      <c r="R6" s="10"/>
    </row>
    <row r="7" customFormat="false" ht="43.15" hidden="false" customHeight="false" outlineLevel="0" collapsed="false">
      <c r="A7" s="5" t="s">
        <v>27</v>
      </c>
      <c r="E7" s="11" t="s">
        <v>28</v>
      </c>
      <c r="F7" s="11" t="s">
        <v>20</v>
      </c>
      <c r="G7" s="14" t="s">
        <v>29</v>
      </c>
      <c r="H7" s="11" t="s">
        <v>30</v>
      </c>
      <c r="I7" s="13" t="s">
        <v>31</v>
      </c>
      <c r="J7" s="1" t="s">
        <v>32</v>
      </c>
    </row>
    <row r="8" customFormat="false" ht="43.15" hidden="false" customHeight="false" outlineLevel="0" collapsed="false">
      <c r="A8" s="5" t="s">
        <v>33</v>
      </c>
      <c r="E8" s="11" t="s">
        <v>34</v>
      </c>
      <c r="F8" s="11" t="s">
        <v>20</v>
      </c>
      <c r="G8" s="15" t="s">
        <v>35</v>
      </c>
      <c r="H8" s="11" t="s">
        <v>36</v>
      </c>
      <c r="I8" s="1" t="s">
        <v>37</v>
      </c>
    </row>
    <row r="9" customFormat="false" ht="43.15" hidden="false" customHeight="false" outlineLevel="0" collapsed="false">
      <c r="E9" s="11" t="s">
        <v>38</v>
      </c>
      <c r="F9" s="11" t="s">
        <v>39</v>
      </c>
      <c r="G9" s="13" t="s">
        <v>40</v>
      </c>
      <c r="H9" s="11" t="s">
        <v>41</v>
      </c>
      <c r="I9" s="1" t="s">
        <v>42</v>
      </c>
    </row>
    <row r="10" customFormat="false" ht="43.15" hidden="false" customHeight="false" outlineLevel="0" collapsed="false">
      <c r="E10" s="11" t="s">
        <v>43</v>
      </c>
      <c r="F10" s="11" t="s">
        <v>20</v>
      </c>
      <c r="G10" s="12" t="s">
        <v>44</v>
      </c>
      <c r="H10" s="11" t="s">
        <v>45</v>
      </c>
      <c r="I10" s="1" t="s">
        <v>46</v>
      </c>
      <c r="M10" s="16" t="n">
        <f aca="false">48.95/10</f>
        <v>4.895</v>
      </c>
    </row>
    <row r="11" customFormat="false" ht="43.15" hidden="false" customHeight="false" outlineLevel="0" collapsed="false">
      <c r="E11" s="11" t="s">
        <v>47</v>
      </c>
      <c r="F11" s="11" t="s">
        <v>48</v>
      </c>
      <c r="G11" s="13" t="s">
        <v>49</v>
      </c>
      <c r="H11" s="11" t="s">
        <v>50</v>
      </c>
      <c r="I11" s="1" t="s">
        <v>51</v>
      </c>
    </row>
    <row r="12" customFormat="false" ht="43.15" hidden="false" customHeight="false" outlineLevel="0" collapsed="false">
      <c r="E12" s="11" t="s">
        <v>52</v>
      </c>
      <c r="F12" s="11" t="s">
        <v>20</v>
      </c>
      <c r="G12" s="1" t="s">
        <v>53</v>
      </c>
      <c r="H12" s="11" t="s">
        <v>54</v>
      </c>
      <c r="I12" s="1" t="s">
        <v>55</v>
      </c>
    </row>
    <row r="13" customFormat="false" ht="43.15" hidden="false" customHeight="false" outlineLevel="0" collapsed="false">
      <c r="E13" s="11" t="s">
        <v>56</v>
      </c>
      <c r="F13" s="11" t="s">
        <v>20</v>
      </c>
      <c r="G13" s="1" t="s">
        <v>20</v>
      </c>
      <c r="H13" s="11" t="s">
        <v>57</v>
      </c>
      <c r="I13" s="1" t="s">
        <v>58</v>
      </c>
    </row>
    <row r="14" customFormat="false" ht="30" hidden="false" customHeight="false" outlineLevel="0" collapsed="false">
      <c r="I14" s="2" t="s">
        <v>59</v>
      </c>
      <c r="L14" s="4" t="s">
        <v>8</v>
      </c>
    </row>
    <row r="15" customFormat="false" ht="15" hidden="false" customHeight="false" outlineLevel="0" collapsed="false">
      <c r="L15" s="1" t="s">
        <v>60</v>
      </c>
    </row>
    <row r="16" customFormat="false" ht="15" hidden="false" customHeight="false" outlineLevel="0" collapsed="false">
      <c r="L16" s="1" t="s">
        <v>61</v>
      </c>
    </row>
    <row r="17" customFormat="false" ht="15" hidden="false" customHeight="false" outlineLevel="0" collapsed="false">
      <c r="L17" s="1" t="s">
        <v>62</v>
      </c>
    </row>
    <row r="18" customFormat="false" ht="15" hidden="false" customHeight="false" outlineLevel="0" collapsed="false">
      <c r="L18" s="1" t="s">
        <v>63</v>
      </c>
    </row>
    <row r="19" customFormat="false" ht="15" hidden="false" customHeight="false" outlineLevel="0" collapsed="false">
      <c r="L19" s="1" t="s">
        <v>64</v>
      </c>
    </row>
    <row r="20" customFormat="false" ht="15" hidden="false" customHeight="false" outlineLevel="0" collapsed="false">
      <c r="L20" s="1" t="s">
        <v>65</v>
      </c>
    </row>
    <row r="21" customFormat="false" ht="15" hidden="false" customHeight="false" outlineLevel="0" collapsed="false">
      <c r="L21" s="1" t="s">
        <v>66</v>
      </c>
    </row>
    <row r="22" customFormat="false" ht="15" hidden="false" customHeight="false" outlineLevel="0" collapsed="false">
      <c r="L22" s="1" t="s">
        <v>67</v>
      </c>
    </row>
    <row r="23" customFormat="false" ht="15" hidden="false" customHeight="false" outlineLevel="0" collapsed="false">
      <c r="L23" s="1" t="s">
        <v>68</v>
      </c>
    </row>
    <row r="24" customFormat="false" ht="15" hidden="false" customHeight="false" outlineLevel="0" collapsed="false">
      <c r="L24" s="1" t="s">
        <v>69</v>
      </c>
    </row>
    <row r="25" customFormat="false" ht="15" hidden="false" customHeight="false" outlineLevel="0" collapsed="false">
      <c r="L25" s="1" t="s">
        <v>70</v>
      </c>
    </row>
    <row r="26" customFormat="false" ht="15" hidden="false" customHeight="false" outlineLevel="0" collapsed="false">
      <c r="L26" s="1" t="s">
        <v>71</v>
      </c>
    </row>
    <row r="27" customFormat="false" ht="15" hidden="false" customHeight="false" outlineLevel="0" collapsed="false">
      <c r="L27" s="1" t="s">
        <v>72</v>
      </c>
    </row>
    <row r="28" customFormat="false" ht="15" hidden="false" customHeight="false" outlineLevel="0" collapsed="false">
      <c r="L28" s="1" t="s">
        <v>73</v>
      </c>
    </row>
    <row r="29" customFormat="false" ht="15" hidden="false" customHeight="false" outlineLevel="0" collapsed="false">
      <c r="L29" s="1" t="s">
        <v>74</v>
      </c>
    </row>
    <row r="34" customFormat="false" ht="15" hidden="false" customHeight="false" outlineLevel="0" collapsed="false">
      <c r="J34" s="17" t="n">
        <f aca="false">15.17/5</f>
        <v>3.034</v>
      </c>
    </row>
    <row r="35" customFormat="false" ht="15" hidden="false" customHeight="false" outlineLevel="0" collapsed="false">
      <c r="J35" s="17" t="n">
        <f aca="false">29.41/12</f>
        <v>2.45083333333333</v>
      </c>
    </row>
    <row r="36" customFormat="false" ht="15" hidden="false" customHeight="false" outlineLevel="0" collapsed="false">
      <c r="J36" s="18" t="n">
        <f aca="false">10.4/3</f>
        <v>3.46666666666667</v>
      </c>
    </row>
    <row r="37" customFormat="false" ht="15" hidden="false" customHeight="false" outlineLevel="0" collapsed="false">
      <c r="J37" s="17" t="n">
        <f aca="false">7.37/2</f>
        <v>3.685</v>
      </c>
    </row>
    <row r="39" customFormat="false" ht="179.45" hidden="false" customHeight="true" outlineLevel="0" collapsed="false">
      <c r="A39" s="19" t="s">
        <v>75</v>
      </c>
      <c r="B39" s="19"/>
      <c r="C39" s="19"/>
    </row>
  </sheetData>
  <mergeCells count="2">
    <mergeCell ref="E4:F4"/>
    <mergeCell ref="A39:C39"/>
  </mergeCells>
  <hyperlinks>
    <hyperlink ref="G1" r:id="rId1" display="http://getchill.net/"/>
    <hyperlink ref="I14" r:id="rId2" display="http://smartpots.publishpath.com/tan-smart-pot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1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C1" activeCellId="0" sqref="C1"/>
    </sheetView>
  </sheetViews>
  <sheetFormatPr defaultRowHeight="15"/>
  <cols>
    <col collapsed="false" hidden="false" max="1" min="1" style="0" width="53.2397959183674"/>
    <col collapsed="false" hidden="false" max="2" min="2" style="0" width="8.63775510204082"/>
    <col collapsed="false" hidden="false" max="3" min="3" style="0" width="35.2040816326531"/>
    <col collapsed="false" hidden="false" max="4" min="4" style="0" width="25.7040816326531"/>
    <col collapsed="false" hidden="false" max="1025" min="5" style="0" width="8.63775510204082"/>
  </cols>
  <sheetData>
    <row r="1" customFormat="false" ht="15" hidden="false" customHeight="false" outlineLevel="0" collapsed="false">
      <c r="A1" s="163" t="s">
        <v>1256</v>
      </c>
    </row>
    <row r="2" customFormat="false" ht="15" hidden="false" customHeight="false" outlineLevel="0" collapsed="false">
      <c r="A2" s="162" t="s">
        <v>1257</v>
      </c>
    </row>
    <row r="3" customFormat="false" ht="15" hidden="false" customHeight="false" outlineLevel="0" collapsed="false">
      <c r="A3" s="162" t="s">
        <v>1258</v>
      </c>
    </row>
    <row r="4" customFormat="false" ht="15" hidden="false" customHeight="false" outlineLevel="0" collapsed="false">
      <c r="A4" s="162" t="s">
        <v>1259</v>
      </c>
    </row>
    <row r="5" customFormat="false" ht="15" hidden="false" customHeight="false" outlineLevel="0" collapsed="false">
      <c r="A5" s="162" t="s">
        <v>1260</v>
      </c>
    </row>
    <row r="6" customFormat="false" ht="15" hidden="false" customHeight="false" outlineLevel="0" collapsed="false">
      <c r="A6" s="162" t="s">
        <v>1261</v>
      </c>
    </row>
    <row r="7" customFormat="false" ht="15" hidden="false" customHeight="false" outlineLevel="0" collapsed="false">
      <c r="A7" s="162" t="s">
        <v>1262</v>
      </c>
    </row>
    <row r="8" customFormat="false" ht="15" hidden="false" customHeight="false" outlineLevel="0" collapsed="false">
      <c r="A8" s="162" t="s">
        <v>1263</v>
      </c>
    </row>
    <row r="9" customFormat="false" ht="15" hidden="false" customHeight="false" outlineLevel="0" collapsed="false">
      <c r="A9" s="162" t="s">
        <v>1264</v>
      </c>
    </row>
    <row r="10" customFormat="false" ht="15" hidden="false" customHeight="false" outlineLevel="0" collapsed="false">
      <c r="A10" s="162" t="s">
        <v>1265</v>
      </c>
    </row>
    <row r="16" customFormat="false" ht="15" hidden="false" customHeight="false" outlineLevel="0" collapsed="false">
      <c r="C16" s="0" t="s">
        <v>1266</v>
      </c>
      <c r="D16" s="0" t="s">
        <v>1267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N6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I11" activeCellId="0" sqref="I11"/>
    </sheetView>
  </sheetViews>
  <sheetFormatPr defaultRowHeight="15.75"/>
  <cols>
    <col collapsed="false" hidden="false" max="1" min="1" style="230" width="14.9030612244898"/>
    <col collapsed="false" hidden="false" max="2" min="2" style="230" width="4.10204081632653"/>
    <col collapsed="false" hidden="false" max="3" min="3" style="230" width="8.96428571428571"/>
    <col collapsed="false" hidden="false" max="4" min="4" style="230" width="2.69897959183673"/>
    <col collapsed="false" hidden="false" max="5" min="5" style="230" width="38.5561224489796"/>
    <col collapsed="false" hidden="false" max="6" min="6" style="140" width="5.72448979591837"/>
    <col collapsed="false" hidden="false" max="7" min="7" style="140" width="42.0102040816327"/>
    <col collapsed="false" hidden="false" max="8" min="8" style="230" width="36.2857142857143"/>
    <col collapsed="false" hidden="false" max="9" min="9" style="230" width="69.6581632653061"/>
    <col collapsed="false" hidden="false" max="10" min="10" style="230" width="8.96428571428571"/>
    <col collapsed="false" hidden="false" max="11" min="11" style="230" width="34.234693877551"/>
    <col collapsed="false" hidden="false" max="12" min="12" style="144" width="8.96428571428571"/>
    <col collapsed="false" hidden="false" max="13" min="13" style="230" width="12.0969387755102"/>
    <col collapsed="false" hidden="false" max="1025" min="14" style="230" width="8.96428571428571"/>
  </cols>
  <sheetData>
    <row r="1" s="231" customFormat="true" ht="36" hidden="false" customHeight="false" outlineLevel="0" collapsed="false">
      <c r="A1" s="231" t="s">
        <v>1268</v>
      </c>
      <c r="C1" s="231" t="s">
        <v>586</v>
      </c>
      <c r="E1" s="231" t="s">
        <v>1269</v>
      </c>
      <c r="F1" s="231" t="s">
        <v>1270</v>
      </c>
      <c r="G1" s="231" t="s">
        <v>532</v>
      </c>
      <c r="H1" s="231" t="s">
        <v>1271</v>
      </c>
      <c r="K1" s="231" t="s">
        <v>1272</v>
      </c>
      <c r="L1" s="232" t="s">
        <v>401</v>
      </c>
      <c r="M1" s="233" t="s">
        <v>1273</v>
      </c>
      <c r="N1" s="231" t="s">
        <v>1274</v>
      </c>
    </row>
    <row r="2" customFormat="false" ht="46.9" hidden="false" customHeight="false" outlineLevel="0" collapsed="false">
      <c r="A2" s="230" t="s">
        <v>1275</v>
      </c>
      <c r="E2" s="230" t="s">
        <v>1276</v>
      </c>
      <c r="H2" s="234" t="s">
        <v>1277</v>
      </c>
      <c r="I2" s="235" t="s">
        <v>1278</v>
      </c>
      <c r="J2" s="236" t="s">
        <v>1279</v>
      </c>
      <c r="K2" s="235" t="s">
        <v>1280</v>
      </c>
      <c r="L2" s="144" t="n">
        <v>9.75</v>
      </c>
      <c r="M2" s="230" t="s">
        <v>1281</v>
      </c>
      <c r="N2" s="237" t="s">
        <v>1282</v>
      </c>
    </row>
    <row r="3" customFormat="false" ht="47.25" hidden="false" customHeight="false" outlineLevel="0" collapsed="false">
      <c r="A3" s="230" t="s">
        <v>1283</v>
      </c>
      <c r="E3" s="238" t="s">
        <v>1284</v>
      </c>
      <c r="H3" s="239" t="s">
        <v>1285</v>
      </c>
      <c r="I3" s="240" t="s">
        <v>1286</v>
      </c>
      <c r="K3" s="235" t="s">
        <v>1287</v>
      </c>
      <c r="L3" s="144" t="n">
        <v>20.95</v>
      </c>
      <c r="N3" s="237" t="s">
        <v>1288</v>
      </c>
    </row>
    <row r="4" customFormat="false" ht="46.9" hidden="false" customHeight="false" outlineLevel="0" collapsed="false">
      <c r="E4" s="241" t="s">
        <v>1289</v>
      </c>
      <c r="H4" s="239" t="s">
        <v>325</v>
      </c>
      <c r="I4" s="242" t="s">
        <v>1290</v>
      </c>
      <c r="K4" s="235" t="s">
        <v>1291</v>
      </c>
      <c r="L4" s="144" t="n">
        <v>7.95</v>
      </c>
      <c r="M4" s="230" t="s">
        <v>1292</v>
      </c>
      <c r="N4" s="237" t="s">
        <v>1293</v>
      </c>
    </row>
    <row r="5" customFormat="false" ht="16.15" hidden="false" customHeight="false" outlineLevel="0" collapsed="false">
      <c r="E5" s="230" t="s">
        <v>1294</v>
      </c>
      <c r="H5" s="239" t="s">
        <v>328</v>
      </c>
      <c r="I5" s="242" t="s">
        <v>329</v>
      </c>
    </row>
    <row r="6" customFormat="false" ht="16.15" hidden="false" customHeight="false" outlineLevel="0" collapsed="false">
      <c r="E6" s="243" t="s">
        <v>1295</v>
      </c>
      <c r="F6" s="244" t="s">
        <v>1296</v>
      </c>
      <c r="G6" s="140" t="s">
        <v>1297</v>
      </c>
      <c r="H6" s="239" t="s">
        <v>330</v>
      </c>
      <c r="I6" s="242" t="s">
        <v>331</v>
      </c>
    </row>
    <row r="7" customFormat="false" ht="16.15" hidden="false" customHeight="false" outlineLevel="0" collapsed="false">
      <c r="E7" s="230" t="s">
        <v>966</v>
      </c>
      <c r="F7" s="244" t="s">
        <v>1298</v>
      </c>
      <c r="G7" s="140" t="s">
        <v>1299</v>
      </c>
      <c r="H7" s="245" t="s">
        <v>1300</v>
      </c>
      <c r="I7" s="140"/>
    </row>
    <row r="8" customFormat="false" ht="16.15" hidden="false" customHeight="false" outlineLevel="0" collapsed="false">
      <c r="E8" s="230" t="s">
        <v>974</v>
      </c>
      <c r="F8" s="244" t="s">
        <v>1301</v>
      </c>
      <c r="G8" s="246" t="s">
        <v>1302</v>
      </c>
      <c r="H8" s="239" t="s">
        <v>334</v>
      </c>
      <c r="I8" s="242" t="s">
        <v>1303</v>
      </c>
    </row>
    <row r="9" customFormat="false" ht="124.9" hidden="false" customHeight="false" outlineLevel="0" collapsed="false">
      <c r="E9" s="230" t="s">
        <v>1304</v>
      </c>
      <c r="F9" s="244" t="s">
        <v>1305</v>
      </c>
      <c r="G9" s="142" t="s">
        <v>1306</v>
      </c>
      <c r="H9" s="239" t="s">
        <v>1307</v>
      </c>
      <c r="I9" s="242"/>
    </row>
    <row r="10" customFormat="false" ht="158.45" hidden="false" customHeight="false" outlineLevel="0" collapsed="false">
      <c r="E10" s="230" t="s">
        <v>1308</v>
      </c>
      <c r="G10" s="142" t="s">
        <v>1309</v>
      </c>
      <c r="H10" s="239" t="s">
        <v>1310</v>
      </c>
      <c r="I10" s="240" t="s">
        <v>1311</v>
      </c>
    </row>
    <row r="11" customFormat="false" ht="16.5" hidden="false" customHeight="false" outlineLevel="0" collapsed="false">
      <c r="E11" s="238" t="s">
        <v>1312</v>
      </c>
      <c r="H11" s="239" t="s">
        <v>337</v>
      </c>
      <c r="I11" s="242" t="s">
        <v>1313</v>
      </c>
    </row>
    <row r="12" customFormat="false" ht="16.15" hidden="false" customHeight="false" outlineLevel="0" collapsed="false">
      <c r="E12" s="238" t="s">
        <v>1314</v>
      </c>
      <c r="H12" s="245" t="s">
        <v>1315</v>
      </c>
      <c r="I12" s="230" t="s">
        <v>1316</v>
      </c>
    </row>
    <row r="13" customFormat="false" ht="16.15" hidden="false" customHeight="false" outlineLevel="0" collapsed="false">
      <c r="E13" s="241" t="s">
        <v>1317</v>
      </c>
      <c r="H13" s="245" t="s">
        <v>1318</v>
      </c>
      <c r="I13" s="140" t="s">
        <v>1319</v>
      </c>
    </row>
    <row r="14" customFormat="false" ht="16.15" hidden="false" customHeight="false" outlineLevel="0" collapsed="false">
      <c r="E14" s="241" t="s">
        <v>1320</v>
      </c>
      <c r="H14" s="247" t="s">
        <v>1321</v>
      </c>
      <c r="I14" s="230" t="s">
        <v>1322</v>
      </c>
    </row>
    <row r="15" customFormat="false" ht="16.15" hidden="false" customHeight="false" outlineLevel="0" collapsed="false">
      <c r="E15" s="238" t="s">
        <v>1323</v>
      </c>
      <c r="H15" s="239" t="s">
        <v>1324</v>
      </c>
      <c r="I15" s="242" t="s">
        <v>1325</v>
      </c>
    </row>
    <row r="16" customFormat="false" ht="46.9" hidden="false" customHeight="false" outlineLevel="0" collapsed="false">
      <c r="E16" s="241" t="s">
        <v>1326</v>
      </c>
      <c r="H16" s="239" t="s">
        <v>339</v>
      </c>
      <c r="I16" s="242" t="s">
        <v>1327</v>
      </c>
    </row>
    <row r="17" customFormat="false" ht="16.15" hidden="false" customHeight="false" outlineLevel="0" collapsed="false">
      <c r="E17" s="241" t="s">
        <v>1328</v>
      </c>
      <c r="H17" s="239" t="s">
        <v>354</v>
      </c>
      <c r="I17" s="242" t="s">
        <v>1329</v>
      </c>
      <c r="K17" s="248"/>
    </row>
    <row r="18" customFormat="false" ht="46.9" hidden="false" customHeight="false" outlineLevel="0" collapsed="false">
      <c r="E18" s="241" t="s">
        <v>1330</v>
      </c>
      <c r="H18" s="239" t="s">
        <v>352</v>
      </c>
      <c r="I18" s="249" t="s">
        <v>353</v>
      </c>
      <c r="K18" s="248"/>
    </row>
    <row r="19" customFormat="false" ht="16.15" hidden="false" customHeight="false" outlineLevel="0" collapsed="false">
      <c r="E19" s="250" t="s">
        <v>349</v>
      </c>
      <c r="H19" s="245" t="s">
        <v>1331</v>
      </c>
      <c r="I19" s="230" t="s">
        <v>1332</v>
      </c>
      <c r="K19" s="248"/>
    </row>
    <row r="20" customFormat="false" ht="16.15" hidden="false" customHeight="false" outlineLevel="0" collapsed="false">
      <c r="E20" s="241" t="s">
        <v>1333</v>
      </c>
      <c r="H20" s="245" t="s">
        <v>1334</v>
      </c>
      <c r="I20" s="140" t="s">
        <v>1335</v>
      </c>
      <c r="K20" s="248"/>
    </row>
    <row r="21" customFormat="false" ht="16.15" hidden="false" customHeight="false" outlineLevel="0" collapsed="false">
      <c r="E21" s="241" t="s">
        <v>1336</v>
      </c>
      <c r="H21" s="239" t="s">
        <v>342</v>
      </c>
      <c r="I21" s="242"/>
      <c r="K21" s="248"/>
    </row>
    <row r="22" customFormat="false" ht="16.15" hidden="false" customHeight="false" outlineLevel="0" collapsed="false">
      <c r="E22" s="241" t="s">
        <v>1337</v>
      </c>
      <c r="H22" s="239" t="s">
        <v>343</v>
      </c>
      <c r="I22" s="242" t="s">
        <v>1338</v>
      </c>
      <c r="K22" s="248"/>
    </row>
    <row r="23" customFormat="false" ht="94.9" hidden="false" customHeight="false" outlineLevel="0" collapsed="false">
      <c r="E23" s="241" t="s">
        <v>1339</v>
      </c>
      <c r="H23" s="239" t="s">
        <v>345</v>
      </c>
      <c r="I23" s="242" t="s">
        <v>1340</v>
      </c>
      <c r="K23" s="248"/>
    </row>
    <row r="24" customFormat="false" ht="16.5" hidden="false" customHeight="false" outlineLevel="0" collapsed="false">
      <c r="E24" s="230" t="s">
        <v>1341</v>
      </c>
      <c r="H24" s="239" t="s">
        <v>347</v>
      </c>
      <c r="I24" s="242" t="s">
        <v>348</v>
      </c>
      <c r="K24" s="248"/>
    </row>
    <row r="25" customFormat="false" ht="16.5" hidden="false" customHeight="false" outlineLevel="0" collapsed="false">
      <c r="E25" s="230" t="s">
        <v>1342</v>
      </c>
      <c r="H25" s="239" t="s">
        <v>1343</v>
      </c>
      <c r="I25" s="242" t="s">
        <v>1344</v>
      </c>
      <c r="K25" s="248"/>
    </row>
    <row r="26" customFormat="false" ht="47.25" hidden="false" customHeight="false" outlineLevel="0" collapsed="false">
      <c r="E26" s="230" t="s">
        <v>1345</v>
      </c>
      <c r="H26" s="245" t="s">
        <v>1346</v>
      </c>
      <c r="I26" s="235" t="s">
        <v>1347</v>
      </c>
      <c r="K26" s="248"/>
    </row>
    <row r="27" customFormat="false" ht="16.5" hidden="false" customHeight="false" outlineLevel="0" collapsed="false">
      <c r="E27" s="230" t="s">
        <v>1348</v>
      </c>
      <c r="H27" s="234" t="s">
        <v>1349</v>
      </c>
      <c r="I27" s="140"/>
      <c r="K27" s="248"/>
    </row>
    <row r="28" customFormat="false" ht="16.5" hidden="false" customHeight="false" outlineLevel="0" collapsed="false">
      <c r="E28" s="230" t="s">
        <v>1350</v>
      </c>
      <c r="H28" s="239" t="s">
        <v>1351</v>
      </c>
      <c r="I28" s="242" t="s">
        <v>1352</v>
      </c>
      <c r="K28" s="248"/>
    </row>
    <row r="29" customFormat="false" ht="16.5" hidden="false" customHeight="false" outlineLevel="0" collapsed="false">
      <c r="E29" s="230" t="s">
        <v>1353</v>
      </c>
      <c r="G29" s="251"/>
      <c r="H29" s="239" t="s">
        <v>365</v>
      </c>
      <c r="I29" s="242"/>
      <c r="K29" s="248"/>
    </row>
    <row r="30" customFormat="false" ht="16.5" hidden="false" customHeight="false" outlineLevel="0" collapsed="false">
      <c r="E30" s="230" t="s">
        <v>1354</v>
      </c>
      <c r="H30" s="245" t="s">
        <v>1355</v>
      </c>
      <c r="I30" s="140"/>
      <c r="K30" s="248"/>
    </row>
    <row r="31" customFormat="false" ht="16.5" hidden="false" customHeight="false" outlineLevel="0" collapsed="false">
      <c r="E31" s="230" t="s">
        <v>1356</v>
      </c>
      <c r="H31" s="239" t="s">
        <v>364</v>
      </c>
      <c r="I31" s="242"/>
      <c r="K31" s="248"/>
    </row>
    <row r="32" customFormat="false" ht="16.5" hidden="false" customHeight="false" outlineLevel="0" collapsed="false">
      <c r="E32" s="241" t="s">
        <v>1357</v>
      </c>
      <c r="H32" s="239" t="s">
        <v>1358</v>
      </c>
      <c r="I32" s="242" t="s">
        <v>1359</v>
      </c>
      <c r="K32" s="248"/>
    </row>
    <row r="33" customFormat="false" ht="16.5" hidden="false" customHeight="false" outlineLevel="0" collapsed="false">
      <c r="E33" s="241" t="s">
        <v>1158</v>
      </c>
      <c r="H33" s="239" t="s">
        <v>1360</v>
      </c>
      <c r="I33" s="252" t="s">
        <v>1361</v>
      </c>
      <c r="J33" s="236" t="s">
        <v>1362</v>
      </c>
      <c r="K33" s="248"/>
    </row>
    <row r="34" customFormat="false" ht="16.5" hidden="false" customHeight="false" outlineLevel="0" collapsed="false">
      <c r="E34" s="241" t="s">
        <v>1363</v>
      </c>
      <c r="H34" s="239" t="s">
        <v>1364</v>
      </c>
      <c r="I34" s="230" t="s">
        <v>1365</v>
      </c>
      <c r="J34" s="236" t="s">
        <v>1366</v>
      </c>
      <c r="K34" s="248"/>
    </row>
    <row r="35" customFormat="false" ht="16.5" hidden="false" customHeight="false" outlineLevel="0" collapsed="false">
      <c r="H35" s="253" t="s">
        <v>1367</v>
      </c>
      <c r="I35" s="252" t="s">
        <v>1368</v>
      </c>
      <c r="J35" s="236" t="s">
        <v>1369</v>
      </c>
      <c r="K35" s="248"/>
    </row>
    <row r="36" customFormat="false" ht="189" hidden="false" customHeight="false" outlineLevel="0" collapsed="false">
      <c r="G36" s="142" t="s">
        <v>1370</v>
      </c>
      <c r="H36" s="254"/>
      <c r="I36" s="252"/>
      <c r="K36" s="248"/>
    </row>
    <row r="37" customFormat="false" ht="15.75" hidden="false" customHeight="false" outlineLevel="0" collapsed="false">
      <c r="E37" s="241"/>
      <c r="H37" s="255"/>
      <c r="I37" s="242"/>
      <c r="K37" s="248"/>
    </row>
    <row r="38" customFormat="false" ht="15.75" hidden="false" customHeight="false" outlineLevel="0" collapsed="false">
      <c r="E38" s="241" t="s">
        <v>1371</v>
      </c>
      <c r="G38" s="244" t="s">
        <v>1372</v>
      </c>
      <c r="H38" s="254"/>
      <c r="I38" s="242"/>
      <c r="K38" s="248"/>
    </row>
    <row r="39" customFormat="false" ht="15.75" hidden="false" customHeight="false" outlineLevel="0" collapsed="false">
      <c r="E39" s="241"/>
      <c r="K39" s="248"/>
    </row>
    <row r="40" customFormat="false" ht="15.75" hidden="false" customHeight="false" outlineLevel="0" collapsed="false">
      <c r="K40" s="248"/>
    </row>
    <row r="41" customFormat="false" ht="15.75" hidden="false" customHeight="false" outlineLevel="0" collapsed="false">
      <c r="K41" s="248"/>
    </row>
    <row r="42" customFormat="false" ht="15.6" hidden="false" customHeight="true" outlineLevel="0" collapsed="false">
      <c r="H42" s="230" t="s">
        <v>1373</v>
      </c>
      <c r="K42" s="242"/>
    </row>
    <row r="43" customFormat="false" ht="15.75" hidden="false" customHeight="false" outlineLevel="0" collapsed="false">
      <c r="K43" s="242"/>
    </row>
    <row r="44" customFormat="false" ht="15.75" hidden="false" customHeight="false" outlineLevel="0" collapsed="false">
      <c r="H44" s="230" t="s">
        <v>1374</v>
      </c>
      <c r="K44" s="242"/>
    </row>
    <row r="45" customFormat="false" ht="15.75" hidden="false" customHeight="false" outlineLevel="0" collapsed="false">
      <c r="H45" s="230" t="s">
        <v>1375</v>
      </c>
      <c r="K45" s="242"/>
    </row>
    <row r="46" customFormat="false" ht="15.75" hidden="false" customHeight="false" outlineLevel="0" collapsed="false">
      <c r="K46" s="242"/>
    </row>
    <row r="47" customFormat="false" ht="15.75" hidden="false" customHeight="false" outlineLevel="0" collapsed="false">
      <c r="E47" s="241"/>
      <c r="F47" s="156"/>
      <c r="G47" s="144"/>
      <c r="H47" s="156"/>
    </row>
    <row r="48" customFormat="false" ht="15.75" hidden="false" customHeight="false" outlineLevel="0" collapsed="false">
      <c r="E48" s="238"/>
      <c r="F48" s="156"/>
      <c r="G48" s="144"/>
      <c r="H48" s="156"/>
    </row>
    <row r="49" customFormat="false" ht="15.75" hidden="false" customHeight="false" outlineLevel="0" collapsed="false">
      <c r="F49" s="156"/>
      <c r="G49" s="144"/>
      <c r="H49" s="156" t="s">
        <v>1376</v>
      </c>
    </row>
    <row r="50" customFormat="false" ht="15.75" hidden="false" customHeight="false" outlineLevel="0" collapsed="false">
      <c r="F50" s="156"/>
      <c r="G50" s="144"/>
      <c r="H50" s="156" t="s">
        <v>1377</v>
      </c>
      <c r="J50" s="256"/>
    </row>
    <row r="51" customFormat="false" ht="15.75" hidden="false" customHeight="false" outlineLevel="0" collapsed="false">
      <c r="F51" s="156"/>
      <c r="G51" s="144"/>
      <c r="H51" s="156" t="s">
        <v>1378</v>
      </c>
      <c r="J51" s="256"/>
    </row>
    <row r="52" customFormat="false" ht="15.75" hidden="false" customHeight="false" outlineLevel="0" collapsed="false">
      <c r="F52" s="156"/>
      <c r="G52" s="144"/>
      <c r="H52" s="156" t="s">
        <v>1379</v>
      </c>
      <c r="J52" s="256"/>
    </row>
    <row r="53" customFormat="false" ht="15.75" hidden="false" customHeight="false" outlineLevel="0" collapsed="false">
      <c r="F53" s="156"/>
      <c r="G53" s="144"/>
      <c r="H53" s="156" t="s">
        <v>1380</v>
      </c>
      <c r="J53" s="256"/>
    </row>
    <row r="54" customFormat="false" ht="15.75" hidden="false" customHeight="false" outlineLevel="0" collapsed="false">
      <c r="F54" s="156"/>
      <c r="G54" s="144"/>
      <c r="H54" s="156" t="s">
        <v>1381</v>
      </c>
      <c r="J54" s="256"/>
    </row>
    <row r="55" customFormat="false" ht="15.75" hidden="false" customHeight="false" outlineLevel="0" collapsed="false">
      <c r="F55" s="156"/>
      <c r="G55" s="144"/>
      <c r="H55" s="156" t="s">
        <v>1382</v>
      </c>
      <c r="J55" s="256"/>
    </row>
    <row r="56" customFormat="false" ht="15.75" hidden="false" customHeight="false" outlineLevel="0" collapsed="false">
      <c r="F56" s="156"/>
      <c r="G56" s="144"/>
      <c r="H56" s="156" t="s">
        <v>1383</v>
      </c>
      <c r="J56" s="256"/>
    </row>
    <row r="57" customFormat="false" ht="15.75" hidden="false" customHeight="false" outlineLevel="0" collapsed="false">
      <c r="F57" s="156"/>
      <c r="G57" s="144"/>
      <c r="H57" s="156" t="s">
        <v>495</v>
      </c>
      <c r="J57" s="256"/>
    </row>
    <row r="58" customFormat="false" ht="15.75" hidden="false" customHeight="false" outlineLevel="0" collapsed="false">
      <c r="F58" s="156"/>
      <c r="G58" s="144"/>
      <c r="H58" s="156" t="s">
        <v>544</v>
      </c>
      <c r="J58" s="256"/>
    </row>
    <row r="59" customFormat="false" ht="15.75" hidden="false" customHeight="false" outlineLevel="0" collapsed="false">
      <c r="F59" s="156"/>
      <c r="G59" s="144"/>
      <c r="H59" s="156" t="s">
        <v>1384</v>
      </c>
      <c r="J59" s="256"/>
    </row>
    <row r="60" customFormat="false" ht="15.75" hidden="false" customHeight="false" outlineLevel="0" collapsed="false">
      <c r="F60" s="156"/>
      <c r="G60" s="144"/>
      <c r="H60" s="156" t="s">
        <v>1385</v>
      </c>
      <c r="J60" s="256"/>
    </row>
    <row r="66" customFormat="false" ht="16.5" hidden="false" customHeight="false" outlineLevel="0" collapsed="false"/>
  </sheetData>
  <hyperlinks>
    <hyperlink ref="J2" r:id="rId1" display="http://www.cloudforest.com/cafe/gardening/fruit-hunt-for-apples-with-tropical-flavors-t803.html"/>
    <hyperlink ref="N2" r:id="rId2" display="http://www.territorialseed.com/product/new-zealand-white-clover-cover-crop-seed/legume_cover_crop"/>
    <hyperlink ref="N3" r:id="rId3" display="http://www.territorialseed.com/product/miniclover-cover-crop-seed/legume_cover_crop"/>
    <hyperlink ref="N4" r:id="rId4" display="http://www.territorialseed.com/product/Groundhog_Daikon_Radish_Cover_Crop_Seed/brassica_cover_crop"/>
    <hyperlink ref="F6" r:id="rId5" display="http://www.tomatogrowers.com/HANSEL-HYBRID/productinfo/7385/"/>
    <hyperlink ref="F7" r:id="rId6" display="http://www.tomatogrowers.com/LISTADA-DE-GANDIA/productinfo/7255/"/>
    <hyperlink ref="F8" r:id="rId7" display="http://www.tomatogrowers.com/ROSA-BIANCA/productinfo/7436/"/>
    <hyperlink ref="F9" r:id="rId8" display="http://www.tomatogrowers.com/VIOLETTE-DI-FIRENZE-SOLD-OUT-FOR-2015/productinfo/7909/"/>
    <hyperlink ref="I18" r:id="rId9" display="http://www.davewilson.com/community-and-resources/blog/2015/05/new-2016-candy-heart-pluerry%E2%84%A2-plum-cherry"/>
    <hyperlink ref="J33" r:id="rId10" display="http://www.fairchildgarden.org/news-pressroom-media-center/articles/artmid/515/articleid/974"/>
    <hyperlink ref="J34" r:id="rId11" display="https://www.fourwindsgrowers.com/fruit-trees-vines-and-berries/cane-berries.html"/>
    <hyperlink ref="J35" r:id="rId12" display="https://www.fourwindsgrowers.com/fruit-trees-vines-and-berries/blueberries.html"/>
    <hyperlink ref="G38" r:id="rId13" display="https://www.mountainvalleygrowers.com/lavendercareandtips.ht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4"/>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23"/>
  <sheetViews>
    <sheetView showFormulas="false" showGridLines="true" showRowColHeaders="true" showZeros="true" rightToLeft="false" tabSelected="false" showOutlineSymbols="true" defaultGridColor="true" view="normal" topLeftCell="A16" colorId="64" zoomScale="50" zoomScaleNormal="50" zoomScalePageLayoutView="100" workbookViewId="0">
      <selection pane="topLeft" activeCell="I2" activeCellId="0" sqref="I2"/>
    </sheetView>
  </sheetViews>
  <sheetFormatPr defaultRowHeight="128.45"/>
  <cols>
    <col collapsed="false" hidden="false" max="1" min="1" style="166" width="82.7244897959184"/>
    <col collapsed="false" hidden="false" max="2" min="2" style="138" width="38.1224489795918"/>
    <col collapsed="false" hidden="false" max="3" min="3" style="138" width="71.2755102040816"/>
    <col collapsed="false" hidden="false" max="1025" min="4" style="119" width="8.96428571428571"/>
  </cols>
  <sheetData>
    <row r="1" customFormat="false" ht="129.6" hidden="false" customHeight="true" outlineLevel="0" collapsed="false">
      <c r="A1" s="192"/>
      <c r="B1" s="138" t="s">
        <v>1386</v>
      </c>
      <c r="C1" s="138" t="s">
        <v>1387</v>
      </c>
    </row>
    <row r="2" customFormat="false" ht="171" hidden="false" customHeight="true" outlineLevel="0" collapsed="false">
      <c r="B2" s="138" t="s">
        <v>1388</v>
      </c>
      <c r="C2" s="138" t="s">
        <v>1389</v>
      </c>
    </row>
    <row r="3" customFormat="false" ht="185.45" hidden="false" customHeight="true" outlineLevel="0" collapsed="false">
      <c r="B3" s="138" t="s">
        <v>1390</v>
      </c>
      <c r="C3" s="138" t="s">
        <v>1391</v>
      </c>
    </row>
    <row r="4" customFormat="false" ht="190.9" hidden="false" customHeight="true" outlineLevel="0" collapsed="false">
      <c r="B4" s="138" t="s">
        <v>1392</v>
      </c>
      <c r="C4" s="138" t="s">
        <v>1393</v>
      </c>
    </row>
    <row r="5" customFormat="false" ht="235.15" hidden="false" customHeight="true" outlineLevel="0" collapsed="false">
      <c r="B5" s="138" t="s">
        <v>1394</v>
      </c>
      <c r="C5" s="138" t="s">
        <v>1395</v>
      </c>
    </row>
    <row r="6" customFormat="false" ht="210" hidden="false" customHeight="true" outlineLevel="0" collapsed="false">
      <c r="B6" s="138" t="s">
        <v>1396</v>
      </c>
      <c r="C6" s="138" t="s">
        <v>1397</v>
      </c>
    </row>
    <row r="7" customFormat="false" ht="128.45" hidden="false" customHeight="true" outlineLevel="0" collapsed="false">
      <c r="B7" s="138" t="s">
        <v>1398</v>
      </c>
      <c r="C7" s="138" t="s">
        <v>1399</v>
      </c>
    </row>
    <row r="8" customFormat="false" ht="128.45" hidden="false" customHeight="true" outlineLevel="0" collapsed="false">
      <c r="B8" s="138" t="s">
        <v>1400</v>
      </c>
      <c r="C8" s="138" t="s">
        <v>1401</v>
      </c>
    </row>
    <row r="9" customFormat="false" ht="128.45" hidden="false" customHeight="true" outlineLevel="0" collapsed="false">
      <c r="B9" s="138" t="s">
        <v>1402</v>
      </c>
      <c r="C9" s="138" t="s">
        <v>1403</v>
      </c>
    </row>
    <row r="10" customFormat="false" ht="128.45" hidden="false" customHeight="true" outlineLevel="0" collapsed="false">
      <c r="B10" s="138" t="s">
        <v>1404</v>
      </c>
      <c r="C10" s="138" t="s">
        <v>1405</v>
      </c>
    </row>
    <row r="11" customFormat="false" ht="128.45" hidden="false" customHeight="true" outlineLevel="0" collapsed="false">
      <c r="B11" s="138" t="s">
        <v>1406</v>
      </c>
      <c r="C11" s="138" t="s">
        <v>1407</v>
      </c>
    </row>
    <row r="12" customFormat="false" ht="128.45" hidden="false" customHeight="true" outlineLevel="0" collapsed="false">
      <c r="B12" s="138" t="s">
        <v>1408</v>
      </c>
      <c r="C12" s="138" t="s">
        <v>1409</v>
      </c>
    </row>
    <row r="13" customFormat="false" ht="128.45" hidden="false" customHeight="true" outlineLevel="0" collapsed="false">
      <c r="B13" s="138" t="s">
        <v>1410</v>
      </c>
      <c r="C13" s="138" t="s">
        <v>1411</v>
      </c>
    </row>
    <row r="14" customFormat="false" ht="128.45" hidden="false" customHeight="true" outlineLevel="0" collapsed="false">
      <c r="B14" s="138" t="s">
        <v>1412</v>
      </c>
      <c r="C14" s="138" t="s">
        <v>1413</v>
      </c>
    </row>
    <row r="15" customFormat="false" ht="128.45" hidden="false" customHeight="true" outlineLevel="0" collapsed="false">
      <c r="A15" s="257"/>
      <c r="B15" s="138" t="s">
        <v>1414</v>
      </c>
      <c r="C15" s="138" t="s">
        <v>1415</v>
      </c>
    </row>
    <row r="16" customFormat="false" ht="128.45" hidden="false" customHeight="true" outlineLevel="0" collapsed="false">
      <c r="C16" s="138" t="s">
        <v>1416</v>
      </c>
    </row>
    <row r="17" customFormat="false" ht="128.45" hidden="false" customHeight="true" outlineLevel="0" collapsed="false">
      <c r="C17" s="138" t="s">
        <v>1417</v>
      </c>
    </row>
    <row r="18" customFormat="false" ht="128.45" hidden="false" customHeight="true" outlineLevel="0" collapsed="false">
      <c r="C18" s="138" t="s">
        <v>1418</v>
      </c>
    </row>
    <row r="19" customFormat="false" ht="128.45" hidden="false" customHeight="true" outlineLevel="0" collapsed="false">
      <c r="C19" s="138" t="s">
        <v>1419</v>
      </c>
    </row>
    <row r="22" customFormat="false" ht="302.45" hidden="false" customHeight="true" outlineLevel="0" collapsed="false"/>
    <row r="23" customFormat="false" ht="297.6"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3.xml><?xml version="1.0" encoding="utf-8"?>
<worksheet xmlns="http://schemas.openxmlformats.org/spreadsheetml/2006/main" xmlns:r="http://schemas.openxmlformats.org/officeDocument/2006/relationships">
  <sheetPr filterMode="false">
    <pageSetUpPr fitToPage="false"/>
  </sheetPr>
  <dimension ref="A1:G69"/>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39" activeCellId="0" sqref="A39"/>
    </sheetView>
  </sheetViews>
  <sheetFormatPr defaultRowHeight="15"/>
  <cols>
    <col collapsed="false" hidden="false" max="1" min="1" style="0" width="16.6326530612245"/>
    <col collapsed="false" hidden="false" max="2" min="2" style="0" width="51.515306122449"/>
    <col collapsed="false" hidden="false" max="3" min="3" style="258" width="20.734693877551"/>
    <col collapsed="false" hidden="false" max="4" min="4" style="167" width="14.9030612244898"/>
    <col collapsed="false" hidden="false" max="5" min="5" style="0" width="23.219387755102"/>
    <col collapsed="false" hidden="false" max="6" min="6" style="259" width="13.8214285714286"/>
    <col collapsed="false" hidden="false" max="11" min="7" style="258" width="8.96428571428571"/>
    <col collapsed="false" hidden="false" max="1025" min="12" style="0" width="8.63775510204082"/>
  </cols>
  <sheetData>
    <row r="1" customFormat="false" ht="14.45" hidden="false" customHeight="false" outlineLevel="0" collapsed="false">
      <c r="A1" s="163" t="s">
        <v>1420</v>
      </c>
      <c r="B1" s="163" t="s">
        <v>1421</v>
      </c>
      <c r="C1" s="195" t="s">
        <v>521</v>
      </c>
      <c r="E1" s="0" t="s">
        <v>1422</v>
      </c>
    </row>
    <row r="2" customFormat="false" ht="14.45" hidden="false" customHeight="false" outlineLevel="0" collapsed="false">
      <c r="A2" s="171" t="s">
        <v>1423</v>
      </c>
      <c r="B2" s="171" t="s">
        <v>1424</v>
      </c>
      <c r="C2" s="174" t="n">
        <v>12.99</v>
      </c>
      <c r="D2" s="0"/>
      <c r="E2" s="260" t="n">
        <v>7.25</v>
      </c>
      <c r="F2" s="261" t="s">
        <v>1425</v>
      </c>
      <c r="G2" s="261" t="s">
        <v>1426</v>
      </c>
    </row>
    <row r="3" customFormat="false" ht="14.45" hidden="false" customHeight="false" outlineLevel="0" collapsed="false">
      <c r="A3" s="171" t="s">
        <v>1423</v>
      </c>
      <c r="B3" s="171" t="s">
        <v>1427</v>
      </c>
      <c r="C3" s="174" t="n">
        <v>10.99</v>
      </c>
      <c r="D3" s="195"/>
      <c r="E3" s="260" t="n">
        <f aca="false">(7.25*0.0825)+7.25</f>
        <v>7.848125</v>
      </c>
      <c r="F3" s="262"/>
      <c r="G3" s="262"/>
    </row>
    <row r="4" customFormat="false" ht="14.45" hidden="false" customHeight="false" outlineLevel="0" collapsed="false">
      <c r="A4" s="171" t="s">
        <v>1423</v>
      </c>
      <c r="B4" s="171" t="s">
        <v>1428</v>
      </c>
      <c r="C4" s="174" t="n">
        <v>9.99</v>
      </c>
      <c r="D4" s="195"/>
    </row>
    <row r="5" customFormat="false" ht="14.45" hidden="false" customHeight="false" outlineLevel="0" collapsed="false">
      <c r="A5" s="171" t="s">
        <v>1423</v>
      </c>
      <c r="B5" s="171" t="s">
        <v>1429</v>
      </c>
      <c r="C5" s="174" t="n">
        <v>20.99</v>
      </c>
      <c r="D5" s="195"/>
    </row>
    <row r="6" customFormat="false" ht="14.45" hidden="false" customHeight="false" outlineLevel="0" collapsed="false">
      <c r="A6" s="171" t="s">
        <v>1423</v>
      </c>
      <c r="B6" s="171" t="s">
        <v>1430</v>
      </c>
      <c r="C6" s="174" t="n">
        <v>10.99</v>
      </c>
      <c r="D6" s="195"/>
    </row>
    <row r="7" customFormat="false" ht="14.45" hidden="false" customHeight="false" outlineLevel="0" collapsed="false">
      <c r="A7" s="171" t="s">
        <v>1423</v>
      </c>
      <c r="B7" s="171" t="s">
        <v>1431</v>
      </c>
      <c r="C7" s="174" t="n">
        <v>34.99</v>
      </c>
      <c r="D7" s="195"/>
    </row>
    <row r="8" customFormat="false" ht="14.45" hidden="false" customHeight="false" outlineLevel="0" collapsed="false">
      <c r="A8" s="171" t="s">
        <v>1423</v>
      </c>
      <c r="B8" s="171" t="s">
        <v>1432</v>
      </c>
      <c r="C8" s="174" t="n">
        <v>42</v>
      </c>
      <c r="D8" s="195"/>
    </row>
    <row r="9" customFormat="false" ht="14.45" hidden="false" customHeight="false" outlineLevel="0" collapsed="false">
      <c r="A9" s="171" t="s">
        <v>1423</v>
      </c>
      <c r="B9" s="171" t="s">
        <v>1433</v>
      </c>
      <c r="C9" s="174" t="n">
        <v>40</v>
      </c>
      <c r="D9" s="195"/>
    </row>
    <row r="10" customFormat="false" ht="14.45" hidden="false" customHeight="false" outlineLevel="0" collapsed="false">
      <c r="A10" s="171" t="s">
        <v>1423</v>
      </c>
      <c r="B10" s="171" t="s">
        <v>1434</v>
      </c>
      <c r="C10" s="174" t="n">
        <v>21.99</v>
      </c>
      <c r="D10" s="195"/>
    </row>
    <row r="11" customFormat="false" ht="14.45" hidden="false" customHeight="false" outlineLevel="0" collapsed="false">
      <c r="A11" s="171" t="s">
        <v>1423</v>
      </c>
      <c r="B11" s="171" t="s">
        <v>1435</v>
      </c>
      <c r="C11" s="174" t="n">
        <v>5.49</v>
      </c>
      <c r="D11" s="195"/>
    </row>
    <row r="12" customFormat="false" ht="14.45" hidden="false" customHeight="false" outlineLevel="0" collapsed="false">
      <c r="A12" s="171" t="s">
        <v>1423</v>
      </c>
      <c r="B12" s="171" t="s">
        <v>1436</v>
      </c>
      <c r="C12" s="174" t="n">
        <v>5.49</v>
      </c>
      <c r="D12" s="195"/>
    </row>
    <row r="13" customFormat="false" ht="14.45" hidden="false" customHeight="false" outlineLevel="0" collapsed="false">
      <c r="A13" s="171" t="s">
        <v>712</v>
      </c>
      <c r="B13" s="171" t="s">
        <v>1437</v>
      </c>
      <c r="C13" s="174" t="n">
        <v>24.95</v>
      </c>
      <c r="D13" s="195"/>
    </row>
    <row r="14" customFormat="false" ht="14.45" hidden="false" customHeight="false" outlineLevel="0" collapsed="false">
      <c r="A14" s="171" t="s">
        <v>712</v>
      </c>
      <c r="B14" s="263" t="s">
        <v>1438</v>
      </c>
      <c r="C14" s="264" t="n">
        <v>24.95</v>
      </c>
      <c r="D14" s="195"/>
    </row>
    <row r="15" customFormat="false" ht="14.45" hidden="false" customHeight="false" outlineLevel="0" collapsed="false">
      <c r="A15" s="171" t="s">
        <v>712</v>
      </c>
      <c r="B15" s="263" t="s">
        <v>1439</v>
      </c>
      <c r="C15" s="264"/>
      <c r="D15" s="195"/>
    </row>
    <row r="16" customFormat="false" ht="14.45" hidden="false" customHeight="false" outlineLevel="0" collapsed="false">
      <c r="A16" s="171" t="s">
        <v>712</v>
      </c>
      <c r="B16" s="171" t="s">
        <v>1440</v>
      </c>
      <c r="C16" s="174" t="n">
        <v>27.95</v>
      </c>
      <c r="D16" s="195"/>
    </row>
    <row r="17" customFormat="false" ht="14.45" hidden="false" customHeight="false" outlineLevel="0" collapsed="false">
      <c r="A17" s="171" t="s">
        <v>712</v>
      </c>
      <c r="B17" s="171" t="s">
        <v>1441</v>
      </c>
      <c r="C17" s="174" t="n">
        <v>10.95</v>
      </c>
      <c r="D17" s="195"/>
    </row>
    <row r="18" customFormat="false" ht="14.45" hidden="false" customHeight="false" outlineLevel="0" collapsed="false">
      <c r="A18" s="171" t="s">
        <v>712</v>
      </c>
      <c r="B18" s="171" t="s">
        <v>1442</v>
      </c>
      <c r="C18" s="174" t="n">
        <v>36.95</v>
      </c>
      <c r="D18" s="195"/>
    </row>
    <row r="19" customFormat="false" ht="14.45" hidden="false" customHeight="false" outlineLevel="0" collapsed="false">
      <c r="A19" s="171" t="s">
        <v>712</v>
      </c>
      <c r="B19" s="171" t="s">
        <v>1443</v>
      </c>
      <c r="C19" s="174" t="n">
        <v>21.95</v>
      </c>
      <c r="D19" s="195"/>
    </row>
    <row r="20" customFormat="false" ht="14.45" hidden="false" customHeight="false" outlineLevel="0" collapsed="false">
      <c r="A20" s="171" t="s">
        <v>712</v>
      </c>
      <c r="B20" s="171" t="s">
        <v>1444</v>
      </c>
      <c r="C20" s="174" t="n">
        <v>36.95</v>
      </c>
      <c r="D20" s="195"/>
    </row>
    <row r="21" customFormat="false" ht="14.45" hidden="false" customHeight="false" outlineLevel="0" collapsed="false">
      <c r="A21" s="171" t="s">
        <v>712</v>
      </c>
      <c r="B21" s="171" t="s">
        <v>1445</v>
      </c>
      <c r="C21" s="174" t="n">
        <v>18.95</v>
      </c>
      <c r="D21" s="195"/>
    </row>
    <row r="22" customFormat="false" ht="14.45" hidden="false" customHeight="false" outlineLevel="0" collapsed="false">
      <c r="A22" s="171" t="s">
        <v>712</v>
      </c>
      <c r="B22" s="171" t="s">
        <v>1446</v>
      </c>
      <c r="C22" s="174" t="n">
        <v>22.95</v>
      </c>
      <c r="D22" s="195"/>
    </row>
    <row r="23" customFormat="false" ht="14.45" hidden="false" customHeight="false" outlineLevel="0" collapsed="false">
      <c r="A23" s="171" t="s">
        <v>712</v>
      </c>
      <c r="B23" s="171" t="s">
        <v>1447</v>
      </c>
      <c r="C23" s="174" t="n">
        <v>45.95</v>
      </c>
      <c r="D23" s="195"/>
    </row>
    <row r="24" customFormat="false" ht="14.45" hidden="false" customHeight="false" outlineLevel="0" collapsed="false">
      <c r="A24" s="171" t="s">
        <v>712</v>
      </c>
      <c r="B24" s="171" t="s">
        <v>1448</v>
      </c>
      <c r="C24" s="174" t="n">
        <v>56.95</v>
      </c>
      <c r="D24" s="195"/>
    </row>
    <row r="25" customFormat="false" ht="14.45" hidden="false" customHeight="false" outlineLevel="0" collapsed="false">
      <c r="A25" s="171" t="s">
        <v>712</v>
      </c>
      <c r="B25" s="171" t="s">
        <v>1449</v>
      </c>
      <c r="C25" s="174" t="n">
        <v>41.95</v>
      </c>
      <c r="D25" s="195"/>
    </row>
    <row r="26" customFormat="false" ht="14.45" hidden="false" customHeight="false" outlineLevel="0" collapsed="false">
      <c r="A26" s="171" t="s">
        <v>712</v>
      </c>
      <c r="B26" s="171" t="s">
        <v>1450</v>
      </c>
      <c r="C26" s="174" t="n">
        <v>26.95</v>
      </c>
      <c r="D26" s="195"/>
    </row>
    <row r="27" customFormat="false" ht="14.45" hidden="false" customHeight="false" outlineLevel="0" collapsed="false">
      <c r="A27" s="171" t="s">
        <v>712</v>
      </c>
      <c r="B27" s="171" t="s">
        <v>1451</v>
      </c>
      <c r="C27" s="174" t="n">
        <v>44.95</v>
      </c>
      <c r="D27" s="195"/>
    </row>
    <row r="28" customFormat="false" ht="14.45" hidden="false" customHeight="false" outlineLevel="0" collapsed="false">
      <c r="A28" s="171" t="s">
        <v>712</v>
      </c>
      <c r="B28" s="171" t="s">
        <v>1452</v>
      </c>
      <c r="C28" s="174" t="n">
        <v>12.95</v>
      </c>
      <c r="D28" s="195"/>
    </row>
    <row r="29" customFormat="false" ht="14.45" hidden="false" customHeight="false" outlineLevel="0" collapsed="false">
      <c r="A29" s="171" t="s">
        <v>712</v>
      </c>
      <c r="B29" s="171" t="s">
        <v>1453</v>
      </c>
      <c r="C29" s="174" t="n">
        <v>16.95</v>
      </c>
      <c r="D29" s="195"/>
    </row>
    <row r="30" customFormat="false" ht="14.45" hidden="false" customHeight="false" outlineLevel="0" collapsed="false">
      <c r="A30" s="171" t="s">
        <v>712</v>
      </c>
      <c r="B30" s="171" t="s">
        <v>1454</v>
      </c>
      <c r="C30" s="174" t="n">
        <v>46.95</v>
      </c>
      <c r="D30" s="265"/>
    </row>
    <row r="31" customFormat="false" ht="14.45" hidden="false" customHeight="false" outlineLevel="0" collapsed="false">
      <c r="A31" s="171" t="s">
        <v>712</v>
      </c>
      <c r="B31" s="171" t="s">
        <v>1455</v>
      </c>
      <c r="C31" s="174" t="n">
        <v>25.95</v>
      </c>
      <c r="D31" s="195"/>
    </row>
    <row r="32" customFormat="false" ht="14.45" hidden="false" customHeight="false" outlineLevel="0" collapsed="false">
      <c r="A32" s="171" t="s">
        <v>712</v>
      </c>
      <c r="B32" s="171" t="s">
        <v>1456</v>
      </c>
      <c r="C32" s="174" t="n">
        <v>35.95</v>
      </c>
      <c r="D32" s="195"/>
    </row>
    <row r="33" customFormat="false" ht="14.45" hidden="false" customHeight="false" outlineLevel="0" collapsed="false">
      <c r="A33" s="171" t="s">
        <v>1457</v>
      </c>
      <c r="B33" s="171" t="s">
        <v>1458</v>
      </c>
      <c r="C33" s="174" t="n">
        <v>2.41</v>
      </c>
      <c r="D33" s="195"/>
    </row>
    <row r="34" customFormat="false" ht="14.45" hidden="false" customHeight="false" outlineLevel="0" collapsed="false">
      <c r="A34" s="171" t="s">
        <v>1459</v>
      </c>
      <c r="B34" s="171" t="s">
        <v>1460</v>
      </c>
      <c r="C34" s="174" t="n">
        <v>10.98</v>
      </c>
      <c r="D34" s="195"/>
    </row>
    <row r="35" customFormat="false" ht="14.45" hidden="false" customHeight="false" outlineLevel="0" collapsed="false">
      <c r="A35" s="171" t="s">
        <v>1459</v>
      </c>
      <c r="B35" s="171" t="s">
        <v>1461</v>
      </c>
      <c r="C35" s="174" t="n">
        <v>29.98</v>
      </c>
      <c r="D35" s="195"/>
    </row>
    <row r="36" customFormat="false" ht="14.45" hidden="false" customHeight="false" outlineLevel="0" collapsed="false">
      <c r="A36" s="171" t="s">
        <v>1459</v>
      </c>
      <c r="B36" s="171" t="s">
        <v>1462</v>
      </c>
      <c r="C36" s="174" t="n">
        <v>3.49</v>
      </c>
      <c r="D36" s="174" t="n">
        <f aca="false">C36/10</f>
        <v>0.349</v>
      </c>
      <c r="E36" s="139" t="s">
        <v>1463</v>
      </c>
    </row>
    <row r="37" customFormat="false" ht="14.45" hidden="false" customHeight="false" outlineLevel="0" collapsed="false">
      <c r="A37" s="171" t="s">
        <v>1459</v>
      </c>
      <c r="B37" s="171" t="s">
        <v>1464</v>
      </c>
      <c r="C37" s="174" t="n">
        <v>0.37</v>
      </c>
      <c r="D37" s="195"/>
    </row>
    <row r="38" customFormat="false" ht="14.45" hidden="false" customHeight="false" outlineLevel="0" collapsed="false">
      <c r="A38" s="171" t="s">
        <v>1457</v>
      </c>
      <c r="B38" s="171" t="s">
        <v>1465</v>
      </c>
      <c r="C38" s="174" t="n">
        <v>2.31</v>
      </c>
      <c r="D38" s="195" t="n">
        <f aca="false">C38/3</f>
        <v>0.77</v>
      </c>
    </row>
    <row r="39" customFormat="false" ht="14.45" hidden="false" customHeight="false" outlineLevel="0" collapsed="false">
      <c r="A39" s="171" t="s">
        <v>1457</v>
      </c>
      <c r="B39" s="171" t="s">
        <v>1466</v>
      </c>
      <c r="C39" s="174" t="n">
        <v>0.49</v>
      </c>
      <c r="D39" s="195"/>
    </row>
    <row r="40" customFormat="false" ht="15" hidden="false" customHeight="false" outlineLevel="0" collapsed="false">
      <c r="A40" s="171"/>
      <c r="B40" s="171"/>
      <c r="C40" s="174"/>
      <c r="D40" s="195"/>
    </row>
    <row r="41" customFormat="false" ht="15" hidden="false" customHeight="false" outlineLevel="0" collapsed="false">
      <c r="A41" s="171"/>
      <c r="B41" s="171"/>
      <c r="C41" s="174"/>
      <c r="D41" s="195"/>
    </row>
    <row r="42" customFormat="false" ht="15" hidden="false" customHeight="false" outlineLevel="0" collapsed="false">
      <c r="A42" s="171"/>
      <c r="B42" s="171"/>
      <c r="C42" s="174"/>
      <c r="D42" s="195"/>
    </row>
    <row r="43" customFormat="false" ht="15" hidden="false" customHeight="false" outlineLevel="0" collapsed="false">
      <c r="A43" s="171"/>
      <c r="B43" s="171"/>
      <c r="C43" s="198"/>
      <c r="D43" s="195"/>
    </row>
    <row r="44" customFormat="false" ht="15" hidden="false" customHeight="false" outlineLevel="0" collapsed="false">
      <c r="B44" s="187" t="s">
        <v>1467</v>
      </c>
      <c r="C44" s="185" t="n">
        <v>1</v>
      </c>
      <c r="D44" s="167" t="n">
        <v>10.95</v>
      </c>
      <c r="F44" s="259" t="n">
        <f aca="false">C44*D44</f>
        <v>10.95</v>
      </c>
    </row>
    <row r="45" customFormat="false" ht="15" hidden="false" customHeight="false" outlineLevel="0" collapsed="false">
      <c r="B45" s="187" t="s">
        <v>1468</v>
      </c>
      <c r="C45" s="185" t="n">
        <v>1</v>
      </c>
      <c r="D45" s="167" t="n">
        <v>29.95</v>
      </c>
      <c r="F45" s="259" t="n">
        <f aca="false">C45*D45</f>
        <v>29.95</v>
      </c>
    </row>
    <row r="46" customFormat="false" ht="15" hidden="false" customHeight="false" outlineLevel="0" collapsed="false">
      <c r="B46" s="187" t="s">
        <v>1469</v>
      </c>
      <c r="C46" s="185" t="n">
        <v>1</v>
      </c>
      <c r="D46" s="167" t="n">
        <v>24.95</v>
      </c>
      <c r="F46" s="259" t="n">
        <f aca="false">C46*D46</f>
        <v>24.95</v>
      </c>
    </row>
    <row r="47" customFormat="false" ht="15" hidden="false" customHeight="false" outlineLevel="0" collapsed="false">
      <c r="B47" s="187" t="s">
        <v>1470</v>
      </c>
      <c r="C47" s="185" t="n">
        <v>1</v>
      </c>
      <c r="D47" s="167" t="n">
        <v>27.95</v>
      </c>
      <c r="F47" s="259" t="n">
        <f aca="false">C47*D47</f>
        <v>27.95</v>
      </c>
    </row>
    <row r="48" customFormat="false" ht="15" hidden="false" customHeight="false" outlineLevel="0" collapsed="false">
      <c r="B48" s="187" t="s">
        <v>1471</v>
      </c>
      <c r="C48" s="185" t="n">
        <v>22</v>
      </c>
      <c r="D48" s="167" t="n">
        <v>5.97</v>
      </c>
      <c r="E48" s="0" t="s">
        <v>1472</v>
      </c>
      <c r="F48" s="259" t="n">
        <f aca="false">C48*D48</f>
        <v>131.34</v>
      </c>
    </row>
    <row r="49" customFormat="false" ht="15" hidden="false" customHeight="false" outlineLevel="0" collapsed="false">
      <c r="B49" s="187" t="s">
        <v>1473</v>
      </c>
      <c r="C49" s="185" t="n">
        <f aca="false">6/1.5</f>
        <v>4</v>
      </c>
      <c r="D49" s="167" t="n">
        <v>5.97</v>
      </c>
      <c r="E49" s="0" t="s">
        <v>1474</v>
      </c>
      <c r="F49" s="259" t="n">
        <f aca="false">C49*D49</f>
        <v>23.88</v>
      </c>
    </row>
    <row r="50" customFormat="false" ht="15" hidden="false" customHeight="false" outlineLevel="0" collapsed="false">
      <c r="B50" s="187" t="s">
        <v>83</v>
      </c>
      <c r="C50" s="185" t="n">
        <f aca="false">(36/5)+8+5</f>
        <v>20.2</v>
      </c>
      <c r="D50" s="167" t="n">
        <v>7.95</v>
      </c>
      <c r="F50" s="259" t="n">
        <f aca="false">C50*D50</f>
        <v>160.59</v>
      </c>
    </row>
    <row r="51" customFormat="false" ht="15" hidden="false" customHeight="false" outlineLevel="0" collapsed="false">
      <c r="B51" s="187" t="s">
        <v>1475</v>
      </c>
      <c r="C51" s="185" t="n">
        <v>10</v>
      </c>
      <c r="D51" s="167" t="n">
        <v>7.95</v>
      </c>
      <c r="F51" s="259" t="n">
        <f aca="false">C51*D51</f>
        <v>79.5</v>
      </c>
    </row>
    <row r="52" customFormat="false" ht="15" hidden="false" customHeight="false" outlineLevel="0" collapsed="false">
      <c r="B52" s="187"/>
      <c r="C52" s="185"/>
      <c r="F52" s="259" t="n">
        <f aca="false">C52*D52</f>
        <v>0</v>
      </c>
    </row>
    <row r="53" customFormat="false" ht="15" hidden="false" customHeight="false" outlineLevel="0" collapsed="false">
      <c r="B53" s="187"/>
      <c r="C53" s="185"/>
      <c r="F53" s="259" t="n">
        <f aca="false">C53*D53</f>
        <v>0</v>
      </c>
    </row>
    <row r="54" customFormat="false" ht="15" hidden="false" customHeight="false" outlineLevel="0" collapsed="false">
      <c r="B54" s="187"/>
      <c r="C54" s="185"/>
      <c r="F54" s="259" t="n">
        <f aca="false">C54*D54</f>
        <v>0</v>
      </c>
    </row>
    <row r="55" customFormat="false" ht="15" hidden="false" customHeight="false" outlineLevel="0" collapsed="false">
      <c r="B55" s="187"/>
      <c r="C55" s="185"/>
    </row>
    <row r="56" customFormat="false" ht="15" hidden="false" customHeight="false" outlineLevel="0" collapsed="false">
      <c r="B56" s="187" t="s">
        <v>1476</v>
      </c>
      <c r="C56" s="185"/>
      <c r="D56" s="167" t="n">
        <v>7.95</v>
      </c>
    </row>
    <row r="57" customFormat="false" ht="15" hidden="false" customHeight="false" outlineLevel="0" collapsed="false">
      <c r="B57" s="187" t="s">
        <v>1477</v>
      </c>
      <c r="C57" s="185"/>
      <c r="D57" s="167" t="n">
        <v>7.95</v>
      </c>
    </row>
    <row r="58" customFormat="false" ht="15" hidden="false" customHeight="false" outlineLevel="0" collapsed="false">
      <c r="B58" s="187"/>
      <c r="C58" s="185"/>
    </row>
    <row r="59" customFormat="false" ht="15" hidden="false" customHeight="false" outlineLevel="0" collapsed="false">
      <c r="B59" s="187"/>
      <c r="C59" s="185"/>
    </row>
    <row r="60" customFormat="false" ht="15" hidden="false" customHeight="false" outlineLevel="0" collapsed="false">
      <c r="B60" s="187"/>
      <c r="C60" s="185"/>
      <c r="F60" s="266" t="n">
        <f aca="false">SUM(F44:F59)</f>
        <v>489.11</v>
      </c>
    </row>
    <row r="61" customFormat="false" ht="15" hidden="false" customHeight="false" outlineLevel="0" collapsed="false">
      <c r="B61" s="187"/>
      <c r="C61" s="185"/>
    </row>
    <row r="62" customFormat="false" ht="15" hidden="false" customHeight="false" outlineLevel="0" collapsed="false">
      <c r="B62" s="187"/>
      <c r="C62" s="185"/>
    </row>
    <row r="63" customFormat="false" ht="15" hidden="false" customHeight="false" outlineLevel="0" collapsed="false">
      <c r="B63" s="187"/>
      <c r="C63" s="185"/>
      <c r="D63" s="167" t="n">
        <f aca="false">1.5*3.97</f>
        <v>5.955</v>
      </c>
    </row>
    <row r="64" customFormat="false" ht="15" hidden="false" customHeight="false" outlineLevel="0" collapsed="false">
      <c r="B64" s="187"/>
      <c r="C64" s="185"/>
    </row>
    <row r="65" customFormat="false" ht="15" hidden="false" customHeight="false" outlineLevel="0" collapsed="false">
      <c r="B65" s="187"/>
      <c r="C65" s="185"/>
    </row>
    <row r="66" customFormat="false" ht="15" hidden="false" customHeight="false" outlineLevel="0" collapsed="false">
      <c r="B66" s="187" t="s">
        <v>1478</v>
      </c>
      <c r="C66" s="267"/>
    </row>
    <row r="67" customFormat="false" ht="15" hidden="false" customHeight="false" outlineLevel="0" collapsed="false">
      <c r="B67" s="162"/>
      <c r="C67" s="267"/>
    </row>
    <row r="68" customFormat="false" ht="15" hidden="false" customHeight="false" outlineLevel="0" collapsed="false">
      <c r="B68" s="162" t="s">
        <v>1479</v>
      </c>
      <c r="C68" s="267" t="s">
        <v>1480</v>
      </c>
      <c r="D68" s="167" t="n">
        <v>3.08</v>
      </c>
      <c r="E68" s="0" t="s">
        <v>1481</v>
      </c>
    </row>
    <row r="69" customFormat="false" ht="15" hidden="false" customHeight="false" outlineLevel="0" collapsed="false">
      <c r="C69" s="258" t="s">
        <v>1482</v>
      </c>
      <c r="D69" s="167" t="s">
        <v>1483</v>
      </c>
      <c r="E69" s="0" t="s">
        <v>1481</v>
      </c>
      <c r="F69" s="259" t="n">
        <v>25.06</v>
      </c>
    </row>
  </sheetData>
  <hyperlinks>
    <hyperlink ref="E36" r:id="rId1" display="http://www.homedepot.com/p/DIG-1-2-in-Tubing-Stake-10-Pack-R60-10/204758569"/>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116"/>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J7" activeCellId="0" sqref="J7"/>
    </sheetView>
  </sheetViews>
  <sheetFormatPr defaultRowHeight="15"/>
  <cols>
    <col collapsed="false" hidden="false" max="1" min="1" style="0" width="40.5"/>
    <col collapsed="false" hidden="false" max="1025" min="3" style="0" width="8.63775510204082"/>
  </cols>
  <sheetData>
    <row r="1" customFormat="false" ht="14.45" hidden="false" customHeight="false" outlineLevel="0" collapsed="false">
      <c r="A1" s="268" t="s">
        <v>1484</v>
      </c>
    </row>
    <row r="2" customFormat="false" ht="14.45" hidden="false" customHeight="false" outlineLevel="0" collapsed="false">
      <c r="A2" s="0" t="s">
        <v>1485</v>
      </c>
    </row>
    <row r="3" customFormat="false" ht="14.45" hidden="false" customHeight="false" outlineLevel="0" collapsed="false">
      <c r="A3" s="0" t="s">
        <v>1486</v>
      </c>
    </row>
    <row r="4" customFormat="false" ht="14.45" hidden="false" customHeight="false" outlineLevel="0" collapsed="false">
      <c r="A4" s="0" t="s">
        <v>1487</v>
      </c>
    </row>
    <row r="5" customFormat="false" ht="14.45" hidden="false" customHeight="false" outlineLevel="0" collapsed="false">
      <c r="A5" s="0" t="s">
        <v>1488</v>
      </c>
    </row>
    <row r="6" customFormat="false" ht="14.45" hidden="false" customHeight="false" outlineLevel="0" collapsed="false">
      <c r="A6" s="0" t="s">
        <v>1489</v>
      </c>
    </row>
    <row r="7" customFormat="false" ht="14.45" hidden="false" customHeight="false" outlineLevel="0" collapsed="false">
      <c r="A7" s="0" t="s">
        <v>1490</v>
      </c>
    </row>
    <row r="8" customFormat="false" ht="14.45" hidden="false" customHeight="false" outlineLevel="0" collapsed="false">
      <c r="A8" s="0" t="s">
        <v>1491</v>
      </c>
    </row>
    <row r="9" customFormat="false" ht="14.45" hidden="false" customHeight="false" outlineLevel="0" collapsed="false">
      <c r="A9" s="0" t="s">
        <v>1492</v>
      </c>
    </row>
    <row r="10" customFormat="false" ht="14.45" hidden="false" customHeight="false" outlineLevel="0" collapsed="false">
      <c r="A10" s="0" t="s">
        <v>1493</v>
      </c>
    </row>
    <row r="11" customFormat="false" ht="14.45" hidden="false" customHeight="false" outlineLevel="0" collapsed="false"/>
    <row r="12" customFormat="false" ht="14.45" hidden="false" customHeight="false" outlineLevel="0" collapsed="false">
      <c r="A12" s="268" t="s">
        <v>1494</v>
      </c>
    </row>
    <row r="13" customFormat="false" ht="14.45" hidden="false" customHeight="false" outlineLevel="0" collapsed="false">
      <c r="A13" s="0" t="s">
        <v>1495</v>
      </c>
    </row>
    <row r="14" customFormat="false" ht="14.45" hidden="false" customHeight="false" outlineLevel="0" collapsed="false">
      <c r="A14" s="0" t="s">
        <v>1496</v>
      </c>
    </row>
    <row r="15" customFormat="false" ht="14.45" hidden="false" customHeight="false" outlineLevel="0" collapsed="false">
      <c r="A15" s="0" t="s">
        <v>1497</v>
      </c>
    </row>
    <row r="16" customFormat="false" ht="14.45" hidden="false" customHeight="false" outlineLevel="0" collapsed="false">
      <c r="A16" s="0" t="s">
        <v>1498</v>
      </c>
    </row>
    <row r="17" customFormat="false" ht="14.45" hidden="false" customHeight="false" outlineLevel="0" collapsed="false"/>
    <row r="18" customFormat="false" ht="14.45" hidden="false" customHeight="false" outlineLevel="0" collapsed="false">
      <c r="A18" s="0" t="s">
        <v>1499</v>
      </c>
    </row>
    <row r="19" customFormat="false" ht="14.45" hidden="false" customHeight="false" outlineLevel="0" collapsed="false">
      <c r="A19" s="0" t="s">
        <v>1500</v>
      </c>
    </row>
    <row r="20" customFormat="false" ht="14.45" hidden="false" customHeight="false" outlineLevel="0" collapsed="false">
      <c r="A20" s="0" t="s">
        <v>1501</v>
      </c>
    </row>
    <row r="21" customFormat="false" ht="14.45" hidden="false" customHeight="false" outlineLevel="0" collapsed="false">
      <c r="A21" s="0" t="s">
        <v>1502</v>
      </c>
    </row>
    <row r="22" customFormat="false" ht="14.45" hidden="false" customHeight="false" outlineLevel="0" collapsed="false">
      <c r="A22" s="0" t="s">
        <v>1503</v>
      </c>
    </row>
    <row r="23" customFormat="false" ht="14.45" hidden="false" customHeight="false" outlineLevel="0" collapsed="false">
      <c r="A23" s="0" t="s">
        <v>1504</v>
      </c>
    </row>
    <row r="24" customFormat="false" ht="14.45" hidden="false" customHeight="false" outlineLevel="0" collapsed="false">
      <c r="A24" s="0" t="s">
        <v>1505</v>
      </c>
    </row>
    <row r="25" customFormat="false" ht="14.45" hidden="false" customHeight="false" outlineLevel="0" collapsed="false">
      <c r="A25" s="0" t="s">
        <v>1506</v>
      </c>
    </row>
    <row r="26" customFormat="false" ht="14.45" hidden="false" customHeight="false" outlineLevel="0" collapsed="false">
      <c r="A26" s="0" t="s">
        <v>1507</v>
      </c>
    </row>
    <row r="27" customFormat="false" ht="14.45" hidden="false" customHeight="false" outlineLevel="0" collapsed="false">
      <c r="A27" s="0" t="s">
        <v>1508</v>
      </c>
    </row>
    <row r="30" customFormat="false" ht="14.45" hidden="false" customHeight="false" outlineLevel="0" collapsed="false"/>
    <row r="31" customFormat="false" ht="86.45" hidden="false" customHeight="false" outlineLevel="0" collapsed="false">
      <c r="A31" s="269" t="s">
        <v>1509</v>
      </c>
    </row>
    <row r="32" customFormat="false" ht="14.45" hidden="false" customHeight="false" outlineLevel="0" collapsed="false"/>
    <row r="33" customFormat="false" ht="14.45" hidden="false" customHeight="false" outlineLevel="0" collapsed="false"/>
    <row r="34" customFormat="false" ht="15" hidden="false" customHeight="false" outlineLevel="0" collapsed="false">
      <c r="A34" s="268" t="s">
        <v>1510</v>
      </c>
    </row>
    <row r="35" customFormat="false" ht="15" hidden="false" customHeight="false" outlineLevel="0" collapsed="false">
      <c r="A35" s="0" t="s">
        <v>1511</v>
      </c>
    </row>
    <row r="36" customFormat="false" ht="15" hidden="false" customHeight="false" outlineLevel="0" collapsed="false">
      <c r="A36" s="0" t="s">
        <v>1512</v>
      </c>
    </row>
    <row r="37" customFormat="false" ht="15" hidden="false" customHeight="false" outlineLevel="0" collapsed="false">
      <c r="A37" s="0" t="s">
        <v>1513</v>
      </c>
    </row>
    <row r="38" customFormat="false" ht="15" hidden="false" customHeight="false" outlineLevel="0" collapsed="false">
      <c r="A38" s="0" t="s">
        <v>1514</v>
      </c>
    </row>
    <row r="39" customFormat="false" ht="15" hidden="false" customHeight="false" outlineLevel="0" collapsed="false">
      <c r="A39" s="0" t="s">
        <v>1515</v>
      </c>
    </row>
    <row r="40" customFormat="false" ht="15" hidden="false" customHeight="false" outlineLevel="0" collapsed="false">
      <c r="A40" s="0" t="s">
        <v>1516</v>
      </c>
    </row>
    <row r="41" customFormat="false" ht="15" hidden="false" customHeight="false" outlineLevel="0" collapsed="false">
      <c r="A41" s="0" t="s">
        <v>1517</v>
      </c>
    </row>
    <row r="42" customFormat="false" ht="15" hidden="false" customHeight="false" outlineLevel="0" collapsed="false">
      <c r="A42" s="0" t="s">
        <v>1518</v>
      </c>
    </row>
    <row r="43" customFormat="false" ht="15" hidden="false" customHeight="false" outlineLevel="0" collapsed="false">
      <c r="A43" s="0" t="s">
        <v>1519</v>
      </c>
    </row>
    <row r="44" customFormat="false" ht="15" hidden="false" customHeight="false" outlineLevel="0" collapsed="false">
      <c r="A44" s="0" t="s">
        <v>1520</v>
      </c>
    </row>
    <row r="45" customFormat="false" ht="15" hidden="false" customHeight="false" outlineLevel="0" collapsed="false">
      <c r="A45" s="0" t="s">
        <v>1521</v>
      </c>
    </row>
    <row r="46" customFormat="false" ht="15" hidden="false" customHeight="false" outlineLevel="0" collapsed="false">
      <c r="A46" s="0" t="s">
        <v>1522</v>
      </c>
    </row>
    <row r="48" customFormat="false" ht="15" hidden="false" customHeight="false" outlineLevel="0" collapsed="false">
      <c r="A48" s="268" t="s">
        <v>1523</v>
      </c>
    </row>
    <row r="49" customFormat="false" ht="15" hidden="false" customHeight="false" outlineLevel="0" collapsed="false">
      <c r="A49" s="0" t="s">
        <v>1524</v>
      </c>
    </row>
    <row r="50" customFormat="false" ht="15" hidden="false" customHeight="false" outlineLevel="0" collapsed="false">
      <c r="A50" s="0" t="s">
        <v>1525</v>
      </c>
    </row>
    <row r="51" customFormat="false" ht="15" hidden="false" customHeight="false" outlineLevel="0" collapsed="false">
      <c r="A51" s="0" t="s">
        <v>1526</v>
      </c>
    </row>
    <row r="52" customFormat="false" ht="15" hidden="false" customHeight="false" outlineLevel="0" collapsed="false">
      <c r="A52" s="0" t="s">
        <v>1527</v>
      </c>
    </row>
    <row r="53" customFormat="false" ht="15" hidden="false" customHeight="false" outlineLevel="0" collapsed="false">
      <c r="A53" s="0" t="s">
        <v>1528</v>
      </c>
    </row>
    <row r="54" customFormat="false" ht="15" hidden="false" customHeight="false" outlineLevel="0" collapsed="false">
      <c r="A54" s="0" t="s">
        <v>1516</v>
      </c>
    </row>
    <row r="55" customFormat="false" ht="15" hidden="false" customHeight="false" outlineLevel="0" collapsed="false">
      <c r="A55" s="0" t="s">
        <v>1529</v>
      </c>
    </row>
    <row r="56" customFormat="false" ht="15" hidden="false" customHeight="false" outlineLevel="0" collapsed="false">
      <c r="A56" s="0" t="s">
        <v>1530</v>
      </c>
    </row>
    <row r="57" customFormat="false" ht="15" hidden="false" customHeight="false" outlineLevel="0" collapsed="false">
      <c r="A57" s="0" t="s">
        <v>1531</v>
      </c>
    </row>
    <row r="58" customFormat="false" ht="15" hidden="false" customHeight="false" outlineLevel="0" collapsed="false">
      <c r="A58" s="0" t="s">
        <v>1532</v>
      </c>
    </row>
    <row r="59" customFormat="false" ht="15" hidden="false" customHeight="false" outlineLevel="0" collapsed="false">
      <c r="A59" s="0" t="s">
        <v>1533</v>
      </c>
    </row>
    <row r="60" customFormat="false" ht="15" hidden="false" customHeight="false" outlineLevel="0" collapsed="false">
      <c r="A60" s="0" t="s">
        <v>1534</v>
      </c>
    </row>
    <row r="61" customFormat="false" ht="15" hidden="false" customHeight="false" outlineLevel="0" collapsed="false">
      <c r="A61" s="0" t="s">
        <v>1535</v>
      </c>
    </row>
    <row r="62" customFormat="false" ht="15" hidden="false" customHeight="false" outlineLevel="0" collapsed="false">
      <c r="A62" s="0" t="s">
        <v>1536</v>
      </c>
    </row>
    <row r="66" customFormat="false" ht="15" hidden="false" customHeight="false" outlineLevel="0" collapsed="false">
      <c r="A66" s="0" t="s">
        <v>1537</v>
      </c>
    </row>
    <row r="68" customFormat="false" ht="15" hidden="false" customHeight="false" outlineLevel="0" collapsed="false">
      <c r="A68" s="0" t="s">
        <v>1538</v>
      </c>
    </row>
    <row r="70" customFormat="false" ht="15" hidden="false" customHeight="false" outlineLevel="0" collapsed="false">
      <c r="A70" s="0" t="s">
        <v>1539</v>
      </c>
    </row>
    <row r="71" customFormat="false" ht="15" hidden="false" customHeight="false" outlineLevel="0" collapsed="false">
      <c r="A71" s="0" t="s">
        <v>1484</v>
      </c>
    </row>
    <row r="72" customFormat="false" ht="15" hidden="false" customHeight="false" outlineLevel="0" collapsed="false">
      <c r="A72" s="0" t="s">
        <v>1485</v>
      </c>
    </row>
    <row r="73" customFormat="false" ht="15" hidden="false" customHeight="false" outlineLevel="0" collapsed="false">
      <c r="A73" s="0" t="s">
        <v>1486</v>
      </c>
    </row>
    <row r="74" customFormat="false" ht="15" hidden="false" customHeight="false" outlineLevel="0" collapsed="false">
      <c r="A74" s="0" t="s">
        <v>1487</v>
      </c>
    </row>
    <row r="75" customFormat="false" ht="15" hidden="false" customHeight="false" outlineLevel="0" collapsed="false">
      <c r="A75" s="0" t="s">
        <v>1488</v>
      </c>
    </row>
    <row r="76" customFormat="false" ht="15" hidden="false" customHeight="false" outlineLevel="0" collapsed="false">
      <c r="A76" s="0" t="s">
        <v>1489</v>
      </c>
    </row>
    <row r="77" customFormat="false" ht="15" hidden="false" customHeight="false" outlineLevel="0" collapsed="false">
      <c r="A77" s="0" t="s">
        <v>1490</v>
      </c>
    </row>
    <row r="78" customFormat="false" ht="15" hidden="false" customHeight="false" outlineLevel="0" collapsed="false">
      <c r="A78" s="0" t="s">
        <v>1491</v>
      </c>
    </row>
    <row r="79" customFormat="false" ht="15" hidden="false" customHeight="false" outlineLevel="0" collapsed="false">
      <c r="A79" s="0" t="s">
        <v>1492</v>
      </c>
    </row>
    <row r="80" customFormat="false" ht="15" hidden="false" customHeight="false" outlineLevel="0" collapsed="false">
      <c r="A80" s="0" t="s">
        <v>1493</v>
      </c>
    </row>
    <row r="82" customFormat="false" ht="15" hidden="false" customHeight="false" outlineLevel="0" collapsed="false">
      <c r="A82" s="0" t="s">
        <v>1540</v>
      </c>
    </row>
    <row r="84" customFormat="false" ht="15" hidden="false" customHeight="false" outlineLevel="0" collapsed="false">
      <c r="A84" s="0" t="s">
        <v>1541</v>
      </c>
    </row>
    <row r="85" customFormat="false" ht="15" hidden="false" customHeight="false" outlineLevel="0" collapsed="false">
      <c r="A85" s="0" t="s">
        <v>1542</v>
      </c>
    </row>
    <row r="86" customFormat="false" ht="15" hidden="false" customHeight="false" outlineLevel="0" collapsed="false">
      <c r="A86" s="0" t="s">
        <v>1495</v>
      </c>
    </row>
    <row r="87" customFormat="false" ht="15" hidden="false" customHeight="false" outlineLevel="0" collapsed="false">
      <c r="A87" s="0" t="s">
        <v>1496</v>
      </c>
    </row>
    <row r="88" customFormat="false" ht="15" hidden="false" customHeight="false" outlineLevel="0" collapsed="false">
      <c r="A88" s="0" t="s">
        <v>1497</v>
      </c>
    </row>
    <row r="89" customFormat="false" ht="15" hidden="false" customHeight="false" outlineLevel="0" collapsed="false">
      <c r="A89" s="0" t="s">
        <v>1498</v>
      </c>
    </row>
    <row r="91" customFormat="false" ht="15" hidden="false" customHeight="false" outlineLevel="0" collapsed="false">
      <c r="A91" s="0" t="s">
        <v>1499</v>
      </c>
    </row>
    <row r="92" customFormat="false" ht="15" hidden="false" customHeight="false" outlineLevel="0" collapsed="false">
      <c r="A92" s="0" t="s">
        <v>1500</v>
      </c>
    </row>
    <row r="93" customFormat="false" ht="15" hidden="false" customHeight="false" outlineLevel="0" collapsed="false">
      <c r="A93" s="0" t="s">
        <v>1501</v>
      </c>
    </row>
    <row r="94" customFormat="false" ht="15" hidden="false" customHeight="false" outlineLevel="0" collapsed="false">
      <c r="A94" s="0" t="s">
        <v>1502</v>
      </c>
    </row>
    <row r="95" customFormat="false" ht="15" hidden="false" customHeight="false" outlineLevel="0" collapsed="false">
      <c r="A95" s="0" t="s">
        <v>1503</v>
      </c>
    </row>
    <row r="96" customFormat="false" ht="15" hidden="false" customHeight="false" outlineLevel="0" collapsed="false">
      <c r="A96" s="0" t="s">
        <v>1504</v>
      </c>
    </row>
    <row r="97" customFormat="false" ht="15" hidden="false" customHeight="false" outlineLevel="0" collapsed="false">
      <c r="A97" s="0" t="s">
        <v>1505</v>
      </c>
    </row>
    <row r="98" customFormat="false" ht="15" hidden="false" customHeight="false" outlineLevel="0" collapsed="false">
      <c r="A98" s="0" t="s">
        <v>1506</v>
      </c>
    </row>
    <row r="99" customFormat="false" ht="15" hidden="false" customHeight="false" outlineLevel="0" collapsed="false">
      <c r="A99" s="0" t="s">
        <v>1507</v>
      </c>
    </row>
    <row r="100" customFormat="false" ht="15" hidden="false" customHeight="false" outlineLevel="0" collapsed="false">
      <c r="A100" s="0" t="s">
        <v>1508</v>
      </c>
    </row>
    <row r="102" customFormat="false" ht="15" hidden="false" customHeight="false" outlineLevel="0" collapsed="false">
      <c r="A102" s="0" t="s">
        <v>1543</v>
      </c>
    </row>
    <row r="103" customFormat="false" ht="15" hidden="false" customHeight="false" outlineLevel="0" collapsed="false">
      <c r="A103" s="0" t="s">
        <v>1544</v>
      </c>
    </row>
    <row r="104" customFormat="false" ht="15" hidden="false" customHeight="false" outlineLevel="0" collapsed="false">
      <c r="A104" s="0" t="s">
        <v>1545</v>
      </c>
    </row>
    <row r="105" customFormat="false" ht="15" hidden="false" customHeight="false" outlineLevel="0" collapsed="false">
      <c r="A105" s="0" t="s">
        <v>1546</v>
      </c>
    </row>
    <row r="106" customFormat="false" ht="15" hidden="false" customHeight="false" outlineLevel="0" collapsed="false">
      <c r="A106" s="0" t="s">
        <v>1547</v>
      </c>
    </row>
    <row r="108" customFormat="false" ht="15" hidden="false" customHeight="false" outlineLevel="0" collapsed="false">
      <c r="A108" s="0" t="s">
        <v>1548</v>
      </c>
    </row>
    <row r="110" customFormat="false" ht="15" hidden="false" customHeight="false" outlineLevel="0" collapsed="false">
      <c r="A110" s="0" t="s">
        <v>1549</v>
      </c>
    </row>
    <row r="112" customFormat="false" ht="15" hidden="false" customHeight="false" outlineLevel="0" collapsed="false">
      <c r="A112" s="0" t="s">
        <v>1550</v>
      </c>
    </row>
    <row r="114" customFormat="false" ht="15" hidden="false" customHeight="false" outlineLevel="0" collapsed="false">
      <c r="A114" s="0" t="s">
        <v>1551</v>
      </c>
    </row>
    <row r="116" customFormat="false" ht="15" hidden="false" customHeight="false" outlineLevel="0" collapsed="false">
      <c r="A116" s="0" t="s">
        <v>1552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52"/>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13" activeCellId="0" sqref="B13"/>
    </sheetView>
  </sheetViews>
  <sheetFormatPr defaultRowHeight="15"/>
  <cols>
    <col collapsed="false" hidden="false" max="1" min="1" style="162" width="23.6530612244898"/>
    <col collapsed="false" hidden="false" max="2" min="2" style="164" width="173.545918367347"/>
    <col collapsed="false" hidden="false" max="3" min="3" style="184" width="9.71938775510204"/>
    <col collapsed="false" hidden="false" max="1025" min="4" style="162" width="8.96428571428571"/>
  </cols>
  <sheetData>
    <row r="1" customFormat="false" ht="14.45" hidden="false" customHeight="false" outlineLevel="0" collapsed="false">
      <c r="C1" s="184" t="s">
        <v>1553</v>
      </c>
    </row>
    <row r="2" customFormat="false" ht="14.45" hidden="false" customHeight="false" outlineLevel="0" collapsed="false">
      <c r="A2" s="162" t="s">
        <v>1554</v>
      </c>
      <c r="B2" s="164" t="s">
        <v>1555</v>
      </c>
      <c r="C2" s="184" t="s">
        <v>1556</v>
      </c>
    </row>
    <row r="3" customFormat="false" ht="28.9" hidden="false" customHeight="false" outlineLevel="0" collapsed="false">
      <c r="A3" s="162" t="s">
        <v>1557</v>
      </c>
      <c r="B3" s="164" t="s">
        <v>1558</v>
      </c>
      <c r="C3" s="184" t="n">
        <v>42446</v>
      </c>
    </row>
    <row r="4" customFormat="false" ht="45" hidden="false" customHeight="false" outlineLevel="0" collapsed="false">
      <c r="A4" s="162" t="s">
        <v>1559</v>
      </c>
      <c r="B4" s="164" t="s">
        <v>1560</v>
      </c>
      <c r="C4" s="184" t="n">
        <v>42446</v>
      </c>
    </row>
    <row r="5" customFormat="false" ht="45" hidden="false" customHeight="false" outlineLevel="0" collapsed="false">
      <c r="A5" s="162" t="s">
        <v>1561</v>
      </c>
      <c r="B5" s="164" t="s">
        <v>1562</v>
      </c>
      <c r="C5" s="270" t="s">
        <v>1563</v>
      </c>
    </row>
    <row r="6" customFormat="false" ht="14.45" hidden="false" customHeight="false" outlineLevel="0" collapsed="false">
      <c r="A6" s="271" t="s">
        <v>1564</v>
      </c>
      <c r="B6" s="164" t="s">
        <v>1565</v>
      </c>
      <c r="C6" s="184" t="n">
        <v>42446</v>
      </c>
    </row>
    <row r="7" customFormat="false" ht="14.45" hidden="false" customHeight="false" outlineLevel="0" collapsed="false">
      <c r="A7" s="271" t="s">
        <v>1566</v>
      </c>
      <c r="C7" s="184" t="n">
        <v>42446</v>
      </c>
    </row>
    <row r="8" customFormat="false" ht="43.15" hidden="false" customHeight="false" outlineLevel="0" collapsed="false">
      <c r="A8" s="271" t="s">
        <v>1567</v>
      </c>
      <c r="B8" s="164" t="s">
        <v>1568</v>
      </c>
      <c r="C8" s="184" t="n">
        <v>42446</v>
      </c>
    </row>
    <row r="9" customFormat="false" ht="28.9" hidden="false" customHeight="false" outlineLevel="0" collapsed="false">
      <c r="A9" s="271" t="s">
        <v>1569</v>
      </c>
      <c r="B9" s="164" t="s">
        <v>1570</v>
      </c>
      <c r="C9" s="184" t="n">
        <v>42446</v>
      </c>
    </row>
    <row r="10" customFormat="false" ht="28.9" hidden="false" customHeight="false" outlineLevel="0" collapsed="false">
      <c r="A10" s="271" t="s">
        <v>1571</v>
      </c>
      <c r="B10" s="164" t="s">
        <v>1572</v>
      </c>
      <c r="C10" s="184" t="n">
        <v>42446</v>
      </c>
    </row>
    <row r="11" customFormat="false" ht="14.45" hidden="false" customHeight="false" outlineLevel="0" collapsed="false">
      <c r="A11" s="271" t="s">
        <v>1573</v>
      </c>
      <c r="B11" s="164" t="s">
        <v>1574</v>
      </c>
      <c r="C11" s="184" t="n">
        <v>42446</v>
      </c>
    </row>
    <row r="12" customFormat="false" ht="28.9" hidden="false" customHeight="false" outlineLevel="0" collapsed="false">
      <c r="A12" s="271" t="s">
        <v>1575</v>
      </c>
      <c r="B12" s="164" t="s">
        <v>1576</v>
      </c>
      <c r="C12" s="184" t="n">
        <v>42446</v>
      </c>
    </row>
    <row r="13" customFormat="false" ht="90" hidden="false" customHeight="false" outlineLevel="0" collapsed="false">
      <c r="A13" s="271" t="s">
        <v>1577</v>
      </c>
      <c r="B13" s="164" t="s">
        <v>1578</v>
      </c>
      <c r="C13" s="184" t="n">
        <v>42446</v>
      </c>
    </row>
    <row r="14" customFormat="false" ht="75" hidden="false" customHeight="false" outlineLevel="0" collapsed="false">
      <c r="A14" s="271" t="s">
        <v>1579</v>
      </c>
      <c r="B14" s="164" t="s">
        <v>1580</v>
      </c>
      <c r="C14" s="184" t="n">
        <v>42446</v>
      </c>
    </row>
    <row r="15" customFormat="false" ht="14.45" hidden="false" customHeight="false" outlineLevel="0" collapsed="false">
      <c r="A15" s="162" t="s">
        <v>1581</v>
      </c>
      <c r="C15" s="184" t="s">
        <v>1582</v>
      </c>
    </row>
    <row r="16" customFormat="false" ht="14.45" hidden="false" customHeight="false" outlineLevel="0" collapsed="false">
      <c r="A16" s="162" t="s">
        <v>1583</v>
      </c>
    </row>
    <row r="17" customFormat="false" ht="14.45" hidden="false" customHeight="false" outlineLevel="0" collapsed="false">
      <c r="A17" s="162" t="s">
        <v>1584</v>
      </c>
    </row>
    <row r="18" customFormat="false" ht="14.45" hidden="false" customHeight="false" outlineLevel="0" collapsed="false">
      <c r="A18" s="162" t="s">
        <v>1585</v>
      </c>
    </row>
    <row r="19" customFormat="false" ht="15" hidden="false" customHeight="false" outlineLevel="0" collapsed="false">
      <c r="A19" s="162" t="s">
        <v>1586</v>
      </c>
    </row>
    <row r="20" customFormat="false" ht="15" hidden="false" customHeight="false" outlineLevel="0" collapsed="false">
      <c r="A20" s="162" t="s">
        <v>1587</v>
      </c>
    </row>
    <row r="21" customFormat="false" ht="15" hidden="false" customHeight="false" outlineLevel="0" collapsed="false">
      <c r="A21" s="162" t="s">
        <v>1588</v>
      </c>
    </row>
    <row r="22" customFormat="false" ht="15" hidden="false" customHeight="false" outlineLevel="0" collapsed="false">
      <c r="A22" s="162" t="s">
        <v>1589</v>
      </c>
    </row>
    <row r="23" customFormat="false" ht="15" hidden="false" customHeight="false" outlineLevel="0" collapsed="false">
      <c r="A23" s="162" t="s">
        <v>1590</v>
      </c>
    </row>
    <row r="24" customFormat="false" ht="60" hidden="false" customHeight="false" outlineLevel="0" collapsed="false">
      <c r="A24" s="162" t="s">
        <v>1591</v>
      </c>
      <c r="B24" s="164" t="s">
        <v>1592</v>
      </c>
    </row>
    <row r="25" customFormat="false" ht="45" hidden="false" customHeight="false" outlineLevel="0" collapsed="false">
      <c r="A25" s="162" t="s">
        <v>1593</v>
      </c>
      <c r="B25" s="164" t="s">
        <v>1594</v>
      </c>
    </row>
    <row r="26" customFormat="false" ht="45" hidden="false" customHeight="false" outlineLevel="0" collapsed="false">
      <c r="A26" s="162" t="s">
        <v>1595</v>
      </c>
      <c r="B26" s="164" t="s">
        <v>1596</v>
      </c>
    </row>
    <row r="27" customFormat="false" ht="15" hidden="false" customHeight="false" outlineLevel="0" collapsed="false">
      <c r="A27" s="271" t="s">
        <v>1597</v>
      </c>
      <c r="B27" s="164" t="s">
        <v>1598</v>
      </c>
    </row>
    <row r="28" customFormat="false" ht="75" hidden="false" customHeight="false" outlineLevel="0" collapsed="false">
      <c r="A28" s="162" t="s">
        <v>1599</v>
      </c>
      <c r="B28" s="164" t="s">
        <v>1600</v>
      </c>
    </row>
    <row r="29" customFormat="false" ht="15" hidden="false" customHeight="false" outlineLevel="0" collapsed="false">
      <c r="A29" s="162" t="s">
        <v>1601</v>
      </c>
      <c r="B29" s="164" t="s">
        <v>1602</v>
      </c>
    </row>
    <row r="30" customFormat="false" ht="30" hidden="false" customHeight="false" outlineLevel="0" collapsed="false">
      <c r="A30" s="162" t="s">
        <v>1603</v>
      </c>
      <c r="B30" s="164" t="s">
        <v>1604</v>
      </c>
    </row>
    <row r="31" customFormat="false" ht="45" hidden="false" customHeight="false" outlineLevel="0" collapsed="false">
      <c r="A31" s="162" t="s">
        <v>1605</v>
      </c>
      <c r="B31" s="164" t="s">
        <v>1606</v>
      </c>
    </row>
    <row r="32" customFormat="false" ht="45" hidden="false" customHeight="false" outlineLevel="0" collapsed="false">
      <c r="A32" s="162" t="s">
        <v>285</v>
      </c>
      <c r="B32" s="164" t="s">
        <v>286</v>
      </c>
    </row>
    <row r="33" customFormat="false" ht="45" hidden="false" customHeight="false" outlineLevel="0" collapsed="false">
      <c r="A33" s="162" t="s">
        <v>1607</v>
      </c>
      <c r="B33" s="164" t="s">
        <v>1608</v>
      </c>
      <c r="C33" s="184" t="n">
        <v>42446</v>
      </c>
    </row>
    <row r="34" customFormat="false" ht="45" hidden="false" customHeight="false" outlineLevel="0" collapsed="false">
      <c r="A34" s="162" t="s">
        <v>1609</v>
      </c>
      <c r="B34" s="164" t="s">
        <v>1610</v>
      </c>
    </row>
    <row r="35" customFormat="false" ht="45" hidden="false" customHeight="false" outlineLevel="0" collapsed="false">
      <c r="A35" s="162" t="s">
        <v>1611</v>
      </c>
      <c r="B35" s="164" t="s">
        <v>1612</v>
      </c>
    </row>
    <row r="36" customFormat="false" ht="30" hidden="false" customHeight="false" outlineLevel="0" collapsed="false">
      <c r="A36" s="162" t="s">
        <v>1613</v>
      </c>
      <c r="B36" s="164" t="s">
        <v>1614</v>
      </c>
    </row>
    <row r="37" customFormat="false" ht="30" hidden="false" customHeight="false" outlineLevel="0" collapsed="false">
      <c r="A37" s="162" t="s">
        <v>1615</v>
      </c>
      <c r="B37" s="164" t="s">
        <v>1616</v>
      </c>
    </row>
    <row r="38" customFormat="false" ht="45" hidden="false" customHeight="false" outlineLevel="0" collapsed="false">
      <c r="A38" s="162" t="s">
        <v>1617</v>
      </c>
      <c r="B38" s="164" t="s">
        <v>1618</v>
      </c>
    </row>
    <row r="39" customFormat="false" ht="30" hidden="false" customHeight="false" outlineLevel="0" collapsed="false">
      <c r="A39" s="271" t="s">
        <v>1619</v>
      </c>
      <c r="B39" s="164" t="s">
        <v>1620</v>
      </c>
    </row>
    <row r="40" customFormat="false" ht="30" hidden="false" customHeight="false" outlineLevel="0" collapsed="false">
      <c r="A40" s="162" t="s">
        <v>1621</v>
      </c>
      <c r="B40" s="164" t="s">
        <v>1622</v>
      </c>
    </row>
    <row r="41" customFormat="false" ht="45" hidden="false" customHeight="false" outlineLevel="0" collapsed="false">
      <c r="A41" s="162" t="s">
        <v>1623</v>
      </c>
      <c r="B41" s="164" t="s">
        <v>1624</v>
      </c>
    </row>
    <row r="42" customFormat="false" ht="45" hidden="false" customHeight="false" outlineLevel="0" collapsed="false">
      <c r="A42" s="271" t="s">
        <v>1625</v>
      </c>
      <c r="B42" s="164" t="s">
        <v>1626</v>
      </c>
    </row>
    <row r="43" customFormat="false" ht="15" hidden="false" customHeight="false" outlineLevel="0" collapsed="false">
      <c r="A43" s="162" t="s">
        <v>1627</v>
      </c>
    </row>
    <row r="46" customFormat="false" ht="15" hidden="false" customHeight="false" outlineLevel="0" collapsed="false">
      <c r="A46" s="162" t="s">
        <v>1628</v>
      </c>
      <c r="B46" s="272" t="s">
        <v>1629</v>
      </c>
    </row>
    <row r="47" customFormat="false" ht="45" hidden="false" customHeight="false" outlineLevel="0" collapsed="false">
      <c r="A47" s="162" t="s">
        <v>1630</v>
      </c>
      <c r="B47" s="164" t="s">
        <v>1631</v>
      </c>
    </row>
    <row r="48" customFormat="false" ht="45" hidden="false" customHeight="false" outlineLevel="0" collapsed="false">
      <c r="A48" s="162" t="s">
        <v>1632</v>
      </c>
      <c r="B48" s="164" t="s">
        <v>1633</v>
      </c>
    </row>
    <row r="49" customFormat="false" ht="15" hidden="false" customHeight="false" outlineLevel="0" collapsed="false">
      <c r="A49" s="162" t="s">
        <v>1634</v>
      </c>
    </row>
    <row r="50" customFormat="false" ht="15" hidden="false" customHeight="false" outlineLevel="0" collapsed="false">
      <c r="A50" s="162" t="s">
        <v>1635</v>
      </c>
    </row>
    <row r="51" customFormat="false" ht="15" hidden="false" customHeight="false" outlineLevel="0" collapsed="false">
      <c r="A51" s="162" t="s">
        <v>1636</v>
      </c>
    </row>
    <row r="52" customFormat="false" ht="15" hidden="false" customHeight="false" outlineLevel="0" collapsed="false">
      <c r="A52" s="162" t="s">
        <v>1637</v>
      </c>
    </row>
  </sheetData>
  <hyperlinks>
    <hyperlink ref="B46" r:id="rId1" display="http://www.specialtyproduce.com/produce/Ice_Cream_Bananas_447.php"/>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P2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L5" activeCellId="0" sqref="L5"/>
    </sheetView>
  </sheetViews>
  <sheetFormatPr defaultRowHeight="15"/>
  <cols>
    <col collapsed="false" hidden="false" max="1" min="1" style="171" width="21.2755102040816"/>
    <col collapsed="false" hidden="false" max="2" min="2" style="167" width="8.96428571428571"/>
    <col collapsed="false" hidden="false" max="3" min="3" style="171" width="8.96428571428571"/>
    <col collapsed="false" hidden="false" max="4" min="4" style="167" width="8.96428571428571"/>
    <col collapsed="false" hidden="false" max="5" min="5" style="171" width="8.96428571428571"/>
    <col collapsed="false" hidden="false" max="6" min="6" style="167" width="8.96428571428571"/>
    <col collapsed="false" hidden="false" max="8" min="7" style="171" width="8.96428571428571"/>
    <col collapsed="false" hidden="false" max="9" min="9" style="171" width="12.3112244897959"/>
    <col collapsed="false" hidden="false" max="10" min="10" style="171" width="67.8214285714286"/>
    <col collapsed="false" hidden="false" max="11" min="11" style="171" width="22.7857142857143"/>
    <col collapsed="false" hidden="false" max="12" min="12" style="171" width="8.96428571428571"/>
    <col collapsed="false" hidden="false" max="13" min="13" style="171" width="7.66836734693878"/>
    <col collapsed="false" hidden="false" max="14" min="14" style="171" width="6.58673469387755"/>
    <col collapsed="false" hidden="false" max="15" min="15" style="171" width="22.7857142857143"/>
    <col collapsed="false" hidden="false" max="1025" min="16" style="171" width="8.96428571428571"/>
  </cols>
  <sheetData>
    <row r="1" customFormat="false" ht="14.45" hidden="false" customHeight="false" outlineLevel="0" collapsed="false">
      <c r="A1" s="273" t="s">
        <v>1638</v>
      </c>
      <c r="B1" s="274" t="s">
        <v>1639</v>
      </c>
      <c r="C1" s="273" t="s">
        <v>1640</v>
      </c>
      <c r="D1" s="274" t="s">
        <v>1641</v>
      </c>
      <c r="E1" s="273" t="s">
        <v>1640</v>
      </c>
      <c r="F1" s="274" t="s">
        <v>1642</v>
      </c>
      <c r="G1" s="273" t="s">
        <v>1640</v>
      </c>
      <c r="K1" s="171" t="s">
        <v>1203</v>
      </c>
      <c r="M1" s="171" t="s">
        <v>1643</v>
      </c>
    </row>
    <row r="2" customFormat="false" ht="14.45" hidden="false" customHeight="false" outlineLevel="0" collapsed="false">
      <c r="A2" s="275" t="s">
        <v>1644</v>
      </c>
      <c r="B2" s="276" t="n">
        <f aca="false">36/15</f>
        <v>2.4</v>
      </c>
      <c r="C2" s="277" t="s">
        <v>1645</v>
      </c>
      <c r="D2" s="276" t="n">
        <f aca="false">3.49/3</f>
        <v>1.16333333333333</v>
      </c>
      <c r="E2" s="278" t="s">
        <v>1646</v>
      </c>
      <c r="F2" s="276" t="n">
        <f aca="false">9.5/5</f>
        <v>1.9</v>
      </c>
      <c r="G2" s="278" t="s">
        <v>1647</v>
      </c>
      <c r="I2" s="185" t="n">
        <v>1180</v>
      </c>
      <c r="J2" s="187" t="s">
        <v>1648</v>
      </c>
      <c r="K2" s="185" t="n">
        <v>9</v>
      </c>
      <c r="L2" s="167" t="n">
        <f aca="false">3.49*3</f>
        <v>10.47</v>
      </c>
      <c r="M2" s="171" t="s">
        <v>1646</v>
      </c>
    </row>
    <row r="3" customFormat="false" ht="14.45" hidden="false" customHeight="false" outlineLevel="0" collapsed="false">
      <c r="A3" s="275" t="s">
        <v>1649</v>
      </c>
      <c r="B3" s="276" t="n">
        <f aca="false">19/5</f>
        <v>3.8</v>
      </c>
      <c r="C3" s="277" t="s">
        <v>1650</v>
      </c>
      <c r="D3" s="276" t="n">
        <v>4.99</v>
      </c>
      <c r="E3" s="277" t="s">
        <v>1651</v>
      </c>
      <c r="F3" s="276" t="n">
        <v>5</v>
      </c>
      <c r="G3" s="277" t="s">
        <v>1645</v>
      </c>
      <c r="I3" s="185" t="n">
        <v>4915</v>
      </c>
      <c r="J3" s="187" t="s">
        <v>1652</v>
      </c>
      <c r="K3" s="185" t="n">
        <v>1</v>
      </c>
      <c r="L3" s="167" t="n">
        <v>2.99</v>
      </c>
      <c r="M3" s="171" t="s">
        <v>1653</v>
      </c>
    </row>
    <row r="4" customFormat="false" ht="14.45" hidden="false" customHeight="false" outlineLevel="0" collapsed="false">
      <c r="A4" s="275" t="s">
        <v>1654</v>
      </c>
      <c r="B4" s="276" t="n">
        <f aca="false">18.5/25</f>
        <v>0.74</v>
      </c>
      <c r="C4" s="277" t="s">
        <v>1655</v>
      </c>
      <c r="D4" s="276"/>
      <c r="E4" s="277"/>
      <c r="F4" s="276"/>
      <c r="G4" s="277"/>
      <c r="I4" s="185" t="n">
        <v>4923</v>
      </c>
      <c r="J4" s="187" t="s">
        <v>1656</v>
      </c>
      <c r="K4" s="185" t="n">
        <v>10</v>
      </c>
      <c r="L4" s="167" t="n">
        <v>1.99</v>
      </c>
      <c r="M4" s="171" t="s">
        <v>1657</v>
      </c>
    </row>
    <row r="5" customFormat="false" ht="14.45" hidden="false" customHeight="false" outlineLevel="0" collapsed="false">
      <c r="A5" s="279" t="s">
        <v>1658</v>
      </c>
      <c r="F5" s="167" t="n">
        <f aca="false">3/10</f>
        <v>0.3</v>
      </c>
      <c r="G5" s="171" t="s">
        <v>1659</v>
      </c>
      <c r="I5" s="185" t="n">
        <v>85535</v>
      </c>
      <c r="J5" s="187" t="s">
        <v>1660</v>
      </c>
      <c r="K5" s="185" t="n">
        <v>1</v>
      </c>
      <c r="L5" s="167" t="n">
        <v>5.99</v>
      </c>
      <c r="M5" s="171" t="s">
        <v>1661</v>
      </c>
    </row>
    <row r="6" customFormat="false" ht="14.45" hidden="false" customHeight="false" outlineLevel="0" collapsed="false">
      <c r="A6" s="279" t="s">
        <v>1662</v>
      </c>
      <c r="F6" s="167" t="n">
        <v>12</v>
      </c>
      <c r="G6" s="171" t="s">
        <v>1645</v>
      </c>
      <c r="I6" s="185" t="n">
        <v>65803</v>
      </c>
      <c r="J6" s="187" t="s">
        <v>1663</v>
      </c>
      <c r="K6" s="185" t="n">
        <v>20</v>
      </c>
      <c r="L6" s="167" t="n">
        <v>0.99</v>
      </c>
      <c r="M6" s="171" t="s">
        <v>1664</v>
      </c>
    </row>
    <row r="7" customFormat="false" ht="14.45" hidden="false" customHeight="false" outlineLevel="0" collapsed="false">
      <c r="A7" s="279" t="s">
        <v>1665</v>
      </c>
      <c r="D7" s="167" t="n">
        <f aca="false">1.99/10</f>
        <v>0.199</v>
      </c>
      <c r="E7" s="171" t="s">
        <v>1657</v>
      </c>
      <c r="F7" s="167" t="n">
        <f aca="false">4/10</f>
        <v>0.4</v>
      </c>
      <c r="G7" s="171" t="s">
        <v>1666</v>
      </c>
      <c r="L7" s="167" t="n">
        <f aca="false">SUM(L3:L6)</f>
        <v>11.96</v>
      </c>
    </row>
    <row r="8" customFormat="false" ht="14.45" hidden="false" customHeight="false" outlineLevel="0" collapsed="false">
      <c r="A8" s="171" t="s">
        <v>1667</v>
      </c>
      <c r="B8" s="167" t="n">
        <f aca="false">31/50</f>
        <v>0.62</v>
      </c>
      <c r="C8" s="171" t="s">
        <v>1659</v>
      </c>
      <c r="F8" s="167" t="n">
        <f aca="false">4.5/5</f>
        <v>0.9</v>
      </c>
      <c r="G8" s="171" t="s">
        <v>1659</v>
      </c>
      <c r="L8" s="167" t="n">
        <f aca="false">21.91-L7</f>
        <v>9.95</v>
      </c>
    </row>
    <row r="18" customFormat="false" ht="36" hidden="false" customHeight="false" outlineLevel="0" collapsed="false">
      <c r="I18" s="280" t="s">
        <v>1668</v>
      </c>
      <c r="J18" s="281" t="s">
        <v>1669</v>
      </c>
      <c r="K18" s="281" t="s">
        <v>1670</v>
      </c>
      <c r="L18" s="280" t="s">
        <v>1671</v>
      </c>
      <c r="M18" s="280" t="s">
        <v>1672</v>
      </c>
      <c r="N18" s="281" t="s">
        <v>1673</v>
      </c>
    </row>
    <row r="19" customFormat="false" ht="14.45" hidden="false" customHeight="false" outlineLevel="0" collapsed="false">
      <c r="I19" s="177" t="s">
        <v>1674</v>
      </c>
      <c r="J19" s="171" t="s">
        <v>1675</v>
      </c>
      <c r="K19" s="185" t="n">
        <v>3</v>
      </c>
      <c r="L19" s="167" t="n">
        <v>4</v>
      </c>
      <c r="M19" s="167" t="n">
        <v>12</v>
      </c>
      <c r="N19" s="167" t="n">
        <v>12</v>
      </c>
      <c r="O19" s="171" t="s">
        <v>1676</v>
      </c>
      <c r="P19" s="192" t="s">
        <v>1677</v>
      </c>
    </row>
    <row r="20" customFormat="false" ht="14.45" hidden="false" customHeight="false" outlineLevel="0" collapsed="false">
      <c r="I20" s="177" t="s">
        <v>1678</v>
      </c>
      <c r="J20" s="171" t="s">
        <v>1679</v>
      </c>
      <c r="K20" s="185" t="n">
        <v>5</v>
      </c>
      <c r="L20" s="167" t="n">
        <v>2.9</v>
      </c>
      <c r="M20" s="167" t="n">
        <v>14.5</v>
      </c>
      <c r="N20" s="167" t="n">
        <v>14.5</v>
      </c>
      <c r="O20" s="171" t="s">
        <v>1680</v>
      </c>
      <c r="P20" s="192" t="s">
        <v>1681</v>
      </c>
    </row>
    <row r="21" customFormat="false" ht="14.45" hidden="false" customHeight="false" outlineLevel="0" collapsed="false">
      <c r="I21" s="177" t="s">
        <v>1682</v>
      </c>
      <c r="J21" s="171" t="s">
        <v>1683</v>
      </c>
      <c r="K21" s="185" t="n">
        <v>5</v>
      </c>
      <c r="L21" s="167" t="n">
        <v>2.9</v>
      </c>
      <c r="M21" s="167" t="n">
        <v>14.5</v>
      </c>
      <c r="N21" s="167" t="n">
        <v>14.5</v>
      </c>
      <c r="O21" s="171" t="s">
        <v>1680</v>
      </c>
      <c r="P21" s="192" t="s">
        <v>1684</v>
      </c>
    </row>
    <row r="22" customFormat="false" ht="14.45" hidden="false" customHeight="false" outlineLevel="0" collapsed="false">
      <c r="I22" s="177" t="s">
        <v>1685</v>
      </c>
      <c r="J22" s="171" t="s">
        <v>650</v>
      </c>
      <c r="K22" s="185" t="n">
        <v>3</v>
      </c>
      <c r="L22" s="167" t="n">
        <v>4</v>
      </c>
      <c r="M22" s="167" t="n">
        <v>12</v>
      </c>
      <c r="N22" s="167" t="n">
        <v>12</v>
      </c>
      <c r="O22" s="171" t="s">
        <v>1676</v>
      </c>
      <c r="P22" s="192" t="s">
        <v>1686</v>
      </c>
    </row>
    <row r="23" customFormat="false" ht="14.45" hidden="false" customHeight="false" outlineLevel="0" collapsed="false">
      <c r="I23" s="171" t="s">
        <v>1687</v>
      </c>
      <c r="J23" s="171" t="s">
        <v>1658</v>
      </c>
      <c r="K23" s="185" t="n">
        <v>10</v>
      </c>
      <c r="O23" s="171" t="s">
        <v>1688</v>
      </c>
      <c r="P23" s="192" t="s">
        <v>1689</v>
      </c>
    </row>
    <row r="24" customFormat="false" ht="14.45" hidden="false" customHeight="false" outlineLevel="0" collapsed="false">
      <c r="I24" s="171" t="s">
        <v>1690</v>
      </c>
      <c r="J24" s="171" t="s">
        <v>1691</v>
      </c>
      <c r="O24" s="171" t="s">
        <v>1676</v>
      </c>
      <c r="P24" s="192" t="s">
        <v>1692</v>
      </c>
    </row>
    <row r="25" customFormat="false" ht="14.45" hidden="false" customHeight="false" outlineLevel="0" collapsed="false">
      <c r="N25" s="167" t="n">
        <f aca="false">SUM(N19:N24)</f>
        <v>53</v>
      </c>
    </row>
    <row r="28" customFormat="false" ht="14.45" hidden="false" customHeight="false" outlineLevel="0" collapsed="false"/>
  </sheetData>
  <hyperlinks>
    <hyperlink ref="P19" r:id="rId1" display="https://www.brentandbeckysbulbs.com/Lilium/martagon--Russian-Morning-/Lily"/>
    <hyperlink ref="P20" r:id="rId2" display="https://www.brentandbeckysbulbs.com/Lilium/Pink-Perfection/Lily"/>
    <hyperlink ref="P21" r:id="rId3" display="https://www.brentandbeckysbulbs.com/Lilium/regale/Lily-"/>
    <hyperlink ref="P22" r:id="rId4" display="https://www.brentandbeckysbulbs.com/Lilium/martagon--Sunny-Morning-/Lily"/>
    <hyperlink ref="P23" r:id="rId5" display="https://www.brentandbeckysbulbs.com/Fritillaria-uva-vulpus/Fritillaria"/>
    <hyperlink ref="P24" r:id="rId6" display="https://www.brentandbeckysbulbs.com/Lilium/martagon--Gaybird-/Lil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22"/>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D18" activeCellId="0" sqref="D18"/>
    </sheetView>
  </sheetViews>
  <sheetFormatPr defaultRowHeight="15"/>
  <cols>
    <col collapsed="false" hidden="false" max="1" min="1" style="0" width="35.6377551020408"/>
    <col collapsed="false" hidden="false" max="2" min="2" style="0" width="11.7704081632653"/>
    <col collapsed="false" hidden="false" max="3" min="3" style="0" width="31.9642857142857"/>
    <col collapsed="false" hidden="false" max="1025" min="4" style="0" width="8.63775510204082"/>
  </cols>
  <sheetData>
    <row r="1" customFormat="false" ht="18" hidden="false" customHeight="false" outlineLevel="0" collapsed="false">
      <c r="A1" s="282" t="s">
        <v>1693</v>
      </c>
      <c r="B1" s="283" t="s">
        <v>1694</v>
      </c>
      <c r="C1" s="283" t="s">
        <v>1695</v>
      </c>
      <c r="E1" s="139" t="s">
        <v>1696</v>
      </c>
    </row>
    <row r="2" customFormat="false" ht="19.5" hidden="false" customHeight="false" outlineLevel="0" collapsed="false">
      <c r="A2" s="284" t="s">
        <v>1697</v>
      </c>
      <c r="B2" s="285"/>
      <c r="C2" s="283" t="s">
        <v>1698</v>
      </c>
    </row>
    <row r="3" customFormat="false" ht="19.5" hidden="false" customHeight="false" outlineLevel="0" collapsed="false">
      <c r="A3" s="284" t="s">
        <v>1699</v>
      </c>
      <c r="B3" s="285"/>
      <c r="C3" s="283" t="s">
        <v>1700</v>
      </c>
    </row>
    <row r="4" customFormat="false" ht="19.5" hidden="false" customHeight="false" outlineLevel="0" collapsed="false">
      <c r="A4" s="284" t="s">
        <v>1701</v>
      </c>
      <c r="B4" s="285"/>
      <c r="C4" s="283" t="s">
        <v>1702</v>
      </c>
    </row>
    <row r="5" customFormat="false" ht="19.5" hidden="false" customHeight="false" outlineLevel="0" collapsed="false">
      <c r="A5" s="284" t="s">
        <v>1703</v>
      </c>
      <c r="B5" s="285"/>
      <c r="C5" s="283" t="s">
        <v>1704</v>
      </c>
    </row>
    <row r="6" customFormat="false" ht="19.5" hidden="false" customHeight="false" outlineLevel="0" collapsed="false">
      <c r="A6" s="286" t="s">
        <v>1705</v>
      </c>
      <c r="B6" s="287" t="s">
        <v>1706</v>
      </c>
      <c r="C6" s="283" t="s">
        <v>1707</v>
      </c>
    </row>
    <row r="7" customFormat="false" ht="19.5" hidden="false" customHeight="false" outlineLevel="0" collapsed="false">
      <c r="A7" s="284" t="s">
        <v>1708</v>
      </c>
      <c r="B7" s="285"/>
      <c r="C7" s="283" t="s">
        <v>1709</v>
      </c>
    </row>
    <row r="8" customFormat="false" ht="19.5" hidden="false" customHeight="false" outlineLevel="0" collapsed="false">
      <c r="A8" s="286" t="s">
        <v>1710</v>
      </c>
      <c r="B8" s="287"/>
      <c r="C8" s="287" t="s">
        <v>1711</v>
      </c>
    </row>
    <row r="9" customFormat="false" ht="18" hidden="false" customHeight="false" outlineLevel="0" collapsed="false">
      <c r="A9" s="284" t="s">
        <v>1712</v>
      </c>
      <c r="B9" s="283" t="n">
        <v>30</v>
      </c>
      <c r="C9" s="283" t="n">
        <v>28</v>
      </c>
    </row>
    <row r="10" customFormat="false" ht="19.5" hidden="false" customHeight="false" outlineLevel="0" collapsed="false">
      <c r="A10" s="284" t="s">
        <v>1713</v>
      </c>
      <c r="B10" s="285"/>
      <c r="C10" s="283" t="s">
        <v>1714</v>
      </c>
    </row>
    <row r="11" customFormat="false" ht="19.5" hidden="false" customHeight="false" outlineLevel="0" collapsed="false">
      <c r="A11" s="284" t="s">
        <v>1715</v>
      </c>
      <c r="B11" s="285"/>
      <c r="C11" s="283" t="s">
        <v>1716</v>
      </c>
    </row>
    <row r="12" customFormat="false" ht="19.5" hidden="false" customHeight="false" outlineLevel="0" collapsed="false">
      <c r="A12" s="286" t="s">
        <v>1717</v>
      </c>
      <c r="B12" s="287"/>
      <c r="C12" s="287" t="s">
        <v>1718</v>
      </c>
    </row>
    <row r="13" customFormat="false" ht="19.5" hidden="false" customHeight="false" outlineLevel="0" collapsed="false">
      <c r="A13" s="286" t="s">
        <v>1719</v>
      </c>
      <c r="B13" s="287"/>
      <c r="C13" s="287" t="s">
        <v>1702</v>
      </c>
    </row>
    <row r="14" customFormat="false" ht="19.5" hidden="false" customHeight="false" outlineLevel="0" collapsed="false">
      <c r="A14" s="286" t="s">
        <v>1720</v>
      </c>
      <c r="B14" s="287"/>
      <c r="C14" s="287" t="s">
        <v>1721</v>
      </c>
    </row>
    <row r="15" customFormat="false" ht="19.5" hidden="false" customHeight="false" outlineLevel="0" collapsed="false">
      <c r="A15" s="284" t="s">
        <v>1722</v>
      </c>
      <c r="B15" s="285"/>
      <c r="C15" s="283" t="s">
        <v>1723</v>
      </c>
    </row>
    <row r="16" customFormat="false" ht="19.5" hidden="false" customHeight="false" outlineLevel="0" collapsed="false">
      <c r="A16" s="286" t="s">
        <v>1724</v>
      </c>
      <c r="B16" s="287"/>
      <c r="C16" s="287" t="s">
        <v>1725</v>
      </c>
    </row>
    <row r="17" customFormat="false" ht="19.5" hidden="false" customHeight="false" outlineLevel="0" collapsed="false">
      <c r="A17" s="286" t="s">
        <v>1726</v>
      </c>
      <c r="B17" s="287"/>
      <c r="C17" s="287" t="s">
        <v>1727</v>
      </c>
    </row>
    <row r="18" customFormat="false" ht="19.5" hidden="false" customHeight="false" outlineLevel="0" collapsed="false">
      <c r="A18" s="286" t="s">
        <v>1728</v>
      </c>
      <c r="B18" s="287" t="s">
        <v>1729</v>
      </c>
      <c r="C18" s="287" t="s">
        <v>1714</v>
      </c>
    </row>
    <row r="19" customFormat="false" ht="19.5" hidden="false" customHeight="false" outlineLevel="0" collapsed="false">
      <c r="A19" s="286" t="s">
        <v>1730</v>
      </c>
      <c r="B19" s="287"/>
      <c r="C19" s="287" t="s">
        <v>1731</v>
      </c>
    </row>
    <row r="20" customFormat="false" ht="19.5" hidden="false" customHeight="false" outlineLevel="0" collapsed="false">
      <c r="A20" s="284" t="s">
        <v>1732</v>
      </c>
      <c r="B20" s="285"/>
      <c r="C20" s="283" t="s">
        <v>1700</v>
      </c>
    </row>
    <row r="21" customFormat="false" ht="19.5" hidden="false" customHeight="false" outlineLevel="0" collapsed="false">
      <c r="A21" s="284" t="s">
        <v>1733</v>
      </c>
      <c r="B21" s="285"/>
      <c r="C21" s="283" t="s">
        <v>1702</v>
      </c>
    </row>
    <row r="22" customFormat="false" ht="18" hidden="false" customHeight="false" outlineLevel="0" collapsed="false">
      <c r="A22" s="284" t="s">
        <v>1734</v>
      </c>
      <c r="B22" s="285"/>
      <c r="C22" s="283" t="n">
        <v>30</v>
      </c>
    </row>
  </sheetData>
  <hyperlinks>
    <hyperlink ref="E1" r:id="rId1" display="http://www.almanac.com/bestdays/timetabl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P64"/>
  <sheetViews>
    <sheetView showFormulas="false" showGridLines="true" showRowColHeaders="true" showZeros="true" rightToLeft="false" tabSelected="false" showOutlineSymbols="true" defaultGridColor="true" view="normal" topLeftCell="C1" colorId="64" zoomScale="50" zoomScaleNormal="50" zoomScalePageLayoutView="100" workbookViewId="0">
      <selection pane="topLeft" activeCell="G3" activeCellId="0" sqref="G3"/>
    </sheetView>
  </sheetViews>
  <sheetFormatPr defaultRowHeight="15.75"/>
  <cols>
    <col collapsed="false" hidden="false" max="1" min="1" style="20" width="51.9438775510204"/>
    <col collapsed="false" hidden="false" max="2" min="2" style="20" width="26.780612244898"/>
    <col collapsed="false" hidden="false" max="3" min="3" style="20" width="22.030612244898"/>
    <col collapsed="false" hidden="false" max="4" min="4" style="21" width="12.2040816326531"/>
    <col collapsed="false" hidden="false" max="5" min="5" style="21" width="9.39795918367347"/>
    <col collapsed="false" hidden="false" max="6" min="6" style="21" width="11.7704081632653"/>
    <col collapsed="false" hidden="false" max="7" min="7" style="21" width="10.1530612244898"/>
    <col collapsed="false" hidden="false" max="8" min="8" style="21" width="8.63775510204082"/>
    <col collapsed="false" hidden="false" max="9" min="9" style="21" width="25.7040816326531"/>
    <col collapsed="false" hidden="false" max="10" min="10" style="21" width="23.0051020408163"/>
    <col collapsed="false" hidden="false" max="11" min="11" style="21" width="30.1326530612245"/>
    <col collapsed="false" hidden="false" max="12" min="12" style="21" width="21.9234693877551"/>
    <col collapsed="false" hidden="false" max="13" min="13" style="21" width="21.3826530612245"/>
    <col collapsed="false" hidden="false" max="14" min="14" style="21" width="25.3775510204082"/>
    <col collapsed="false" hidden="false" max="15" min="15" style="20" width="28.0765306122449"/>
    <col collapsed="false" hidden="false" max="16" min="16" style="20" width="25.9183673469388"/>
    <col collapsed="false" hidden="false" max="1025" min="17" style="20" width="8.96428571428571"/>
  </cols>
  <sheetData>
    <row r="1" s="29" customFormat="true" ht="15.6" hidden="false" customHeight="true" outlineLevel="0" collapsed="false">
      <c r="A1" s="22"/>
      <c r="B1" s="22"/>
      <c r="C1" s="23"/>
      <c r="D1" s="24"/>
      <c r="E1" s="25" t="s">
        <v>76</v>
      </c>
      <c r="F1" s="25"/>
      <c r="G1" s="26" t="s">
        <v>77</v>
      </c>
      <c r="H1" s="26"/>
      <c r="I1" s="27"/>
      <c r="J1" s="28" t="s">
        <v>78</v>
      </c>
      <c r="K1" s="27"/>
      <c r="L1" s="27"/>
      <c r="M1" s="27"/>
      <c r="N1" s="27"/>
    </row>
    <row r="2" customFormat="false" ht="31.15" hidden="false" customHeight="false" outlineLevel="0" collapsed="false">
      <c r="A2" s="30" t="s">
        <v>79</v>
      </c>
      <c r="B2" s="30" t="s">
        <v>80</v>
      </c>
      <c r="C2" s="30" t="s">
        <v>81</v>
      </c>
      <c r="D2" s="31" t="s">
        <v>82</v>
      </c>
      <c r="E2" s="32" t="s">
        <v>83</v>
      </c>
      <c r="F2" s="32" t="s">
        <v>84</v>
      </c>
      <c r="G2" s="33" t="s">
        <v>83</v>
      </c>
      <c r="H2" s="33" t="s">
        <v>85</v>
      </c>
      <c r="I2" s="27"/>
      <c r="J2" s="27"/>
      <c r="K2" s="27"/>
      <c r="L2" s="27"/>
      <c r="M2" s="27"/>
      <c r="N2" s="27"/>
    </row>
    <row r="3" customFormat="false" ht="15.6" hidden="false" customHeight="false" outlineLevel="0" collapsed="false">
      <c r="A3" s="34" t="s">
        <v>86</v>
      </c>
      <c r="B3" s="35" t="n">
        <v>15</v>
      </c>
      <c r="C3" s="36" t="n">
        <v>3.5</v>
      </c>
      <c r="D3" s="37" t="n">
        <f aca="false">B3*C3</f>
        <v>52.5</v>
      </c>
      <c r="E3" s="38" t="n">
        <f aca="false">B3*C3*0.17</f>
        <v>8.925</v>
      </c>
      <c r="F3" s="38" t="n">
        <f aca="false">B3*C3*0.25</f>
        <v>13.125</v>
      </c>
      <c r="G3" s="39" t="e">
        <f aca="false">#REF!/29</f>
        <v>#REF!</v>
      </c>
      <c r="H3" s="39" t="e">
        <f aca="false">#REF!/29</f>
        <v>#REF!</v>
      </c>
      <c r="I3" s="27"/>
      <c r="J3" s="27"/>
      <c r="K3" s="27"/>
      <c r="L3" s="27"/>
      <c r="M3" s="27"/>
      <c r="N3" s="27"/>
    </row>
    <row r="4" customFormat="false" ht="15.6" hidden="false" customHeight="false" outlineLevel="0" collapsed="false">
      <c r="A4" s="34" t="s">
        <v>87</v>
      </c>
      <c r="B4" s="35" t="n">
        <v>8</v>
      </c>
      <c r="C4" s="36" t="n">
        <v>2.5</v>
      </c>
      <c r="D4" s="37" t="n">
        <f aca="false">B4*C4</f>
        <v>20</v>
      </c>
      <c r="E4" s="38" t="n">
        <f aca="false">B4*C4*0.17</f>
        <v>3.4</v>
      </c>
      <c r="F4" s="38" t="n">
        <f aca="false">B4*C4*0.25</f>
        <v>5</v>
      </c>
      <c r="G4" s="39" t="e">
        <f aca="false">#REF!/29</f>
        <v>#REF!</v>
      </c>
      <c r="H4" s="39" t="e">
        <f aca="false">#REF!/29</f>
        <v>#REF!</v>
      </c>
      <c r="I4" s="27"/>
      <c r="J4" s="27"/>
      <c r="K4" s="27"/>
      <c r="L4" s="27"/>
      <c r="M4" s="27"/>
      <c r="N4" s="27"/>
    </row>
    <row r="5" customFormat="false" ht="15.6" hidden="false" customHeight="false" outlineLevel="0" collapsed="false">
      <c r="A5" s="34" t="s">
        <v>88</v>
      </c>
      <c r="B5" s="35" t="n">
        <v>6</v>
      </c>
      <c r="C5" s="35" t="n">
        <v>2</v>
      </c>
      <c r="D5" s="37" t="n">
        <f aca="false">B5*C5</f>
        <v>12</v>
      </c>
      <c r="E5" s="38" t="n">
        <f aca="false">B5*C5*0.17</f>
        <v>2.04</v>
      </c>
      <c r="F5" s="38" t="n">
        <f aca="false">B5*C5*0.25</f>
        <v>3</v>
      </c>
      <c r="G5" s="39"/>
      <c r="H5" s="39"/>
      <c r="I5" s="27"/>
      <c r="J5" s="40" t="s">
        <v>89</v>
      </c>
      <c r="K5" s="27" t="s">
        <v>90</v>
      </c>
      <c r="L5" s="27" t="s">
        <v>91</v>
      </c>
      <c r="M5" s="27" t="s">
        <v>92</v>
      </c>
      <c r="N5" s="27" t="s">
        <v>93</v>
      </c>
      <c r="O5" s="29" t="s">
        <v>94</v>
      </c>
    </row>
    <row r="6" customFormat="false" ht="15.6" hidden="false" customHeight="false" outlineLevel="0" collapsed="false">
      <c r="A6" s="34" t="s">
        <v>95</v>
      </c>
      <c r="B6" s="35" t="n">
        <v>30</v>
      </c>
      <c r="C6" s="35" t="n">
        <v>3</v>
      </c>
      <c r="D6" s="37" t="n">
        <f aca="false">B6*C6</f>
        <v>90</v>
      </c>
      <c r="E6" s="38" t="n">
        <f aca="false">B6*C6*0.17</f>
        <v>15.3</v>
      </c>
      <c r="F6" s="38" t="n">
        <f aca="false">B6*C6*0.25</f>
        <v>22.5</v>
      </c>
      <c r="G6" s="39" t="e">
        <f aca="false">#REF!/29</f>
        <v>#REF!</v>
      </c>
      <c r="H6" s="39" t="e">
        <f aca="false">#REF!/29</f>
        <v>#REF!</v>
      </c>
      <c r="I6" s="27"/>
      <c r="J6" s="41" t="n">
        <f aca="false">D26/32</f>
        <v>29.546875</v>
      </c>
      <c r="K6" s="42" t="n">
        <v>7.95</v>
      </c>
      <c r="L6" s="43" t="n">
        <v>8.605875</v>
      </c>
      <c r="M6" s="43" t="n">
        <f aca="false">L6*10</f>
        <v>86.05875</v>
      </c>
      <c r="N6" s="44" t="n">
        <v>10</v>
      </c>
      <c r="O6" s="41" t="n">
        <f aca="false">32*N6</f>
        <v>320</v>
      </c>
      <c r="P6" s="45" t="s">
        <v>96</v>
      </c>
    </row>
    <row r="7" customFormat="false" ht="15.6" hidden="false" customHeight="false" outlineLevel="0" collapsed="false">
      <c r="A7" s="34" t="s">
        <v>97</v>
      </c>
      <c r="B7" s="35" t="n">
        <v>38</v>
      </c>
      <c r="C7" s="35" t="n">
        <v>5</v>
      </c>
      <c r="D7" s="37" t="n">
        <f aca="false">B7*C7</f>
        <v>190</v>
      </c>
      <c r="E7" s="38" t="n">
        <f aca="false">B7*C7*0.17</f>
        <v>32.3</v>
      </c>
      <c r="F7" s="38" t="n">
        <f aca="false">B7*C7*0.25</f>
        <v>47.5</v>
      </c>
      <c r="G7" s="39" t="e">
        <f aca="false">#REF!/29</f>
        <v>#REF!</v>
      </c>
      <c r="H7" s="39" t="e">
        <f aca="false">#REF!/29</f>
        <v>#REF!</v>
      </c>
      <c r="I7" s="27"/>
      <c r="J7" s="41" t="n">
        <f aca="false">30*7.95</f>
        <v>238.5</v>
      </c>
      <c r="K7" s="46"/>
      <c r="L7" s="46"/>
      <c r="M7" s="43" t="n">
        <f aca="false">L6*15</f>
        <v>129.088125</v>
      </c>
      <c r="N7" s="44" t="n">
        <v>15</v>
      </c>
      <c r="O7" s="41" t="n">
        <f aca="false">32*N7</f>
        <v>480</v>
      </c>
      <c r="P7" s="47" t="s">
        <v>98</v>
      </c>
    </row>
    <row r="8" customFormat="false" ht="15.6" hidden="false" customHeight="false" outlineLevel="0" collapsed="false">
      <c r="A8" s="34" t="s">
        <v>99</v>
      </c>
      <c r="B8" s="35" t="n">
        <v>9</v>
      </c>
      <c r="C8" s="35" t="n">
        <v>6</v>
      </c>
      <c r="D8" s="37" t="n">
        <f aca="false">B8*C8</f>
        <v>54</v>
      </c>
      <c r="E8" s="38" t="n">
        <f aca="false">B8*C8*0.17</f>
        <v>9.18</v>
      </c>
      <c r="F8" s="38" t="n">
        <f aca="false">B8*C8*0.25</f>
        <v>13.5</v>
      </c>
      <c r="G8" s="39"/>
      <c r="H8" s="39"/>
      <c r="I8" s="27"/>
      <c r="J8" s="41" t="n">
        <f aca="false">J7*0.0825</f>
        <v>19.67625</v>
      </c>
      <c r="K8" s="46"/>
      <c r="L8" s="46"/>
      <c r="M8" s="48" t="n">
        <f aca="false">L6*20</f>
        <v>172.1175</v>
      </c>
      <c r="N8" s="49" t="n">
        <v>20</v>
      </c>
      <c r="O8" s="41" t="n">
        <f aca="false">32*N8</f>
        <v>640</v>
      </c>
      <c r="P8" s="45" t="s">
        <v>100</v>
      </c>
    </row>
    <row r="9" customFormat="false" ht="15.6" hidden="false" customHeight="false" outlineLevel="0" collapsed="false">
      <c r="A9" s="34" t="s">
        <v>101</v>
      </c>
      <c r="B9" s="35" t="n">
        <v>8</v>
      </c>
      <c r="C9" s="35" t="n">
        <v>4</v>
      </c>
      <c r="D9" s="37" t="n">
        <f aca="false">B9*C9</f>
        <v>32</v>
      </c>
      <c r="E9" s="38" t="n">
        <f aca="false">B9*C9*0.17</f>
        <v>5.44</v>
      </c>
      <c r="F9" s="38" t="n">
        <f aca="false">B9*C9*0.25</f>
        <v>8</v>
      </c>
      <c r="G9" s="39" t="e">
        <f aca="false">#REF!/29</f>
        <v>#REF!</v>
      </c>
      <c r="H9" s="39" t="e">
        <f aca="false">#REF!/29</f>
        <v>#REF!</v>
      </c>
      <c r="I9" s="27"/>
      <c r="J9" s="41" t="n">
        <f aca="false">J7+J8</f>
        <v>258.17625</v>
      </c>
      <c r="K9" s="46"/>
      <c r="L9" s="46"/>
      <c r="M9" s="43" t="n">
        <f aca="false">L6*25</f>
        <v>215.146875</v>
      </c>
      <c r="N9" s="44" t="n">
        <v>25</v>
      </c>
      <c r="O9" s="41" t="n">
        <f aca="false">32*N9</f>
        <v>800</v>
      </c>
      <c r="P9" s="50" t="s">
        <v>102</v>
      </c>
    </row>
    <row r="10" customFormat="false" ht="15.6" hidden="false" customHeight="false" outlineLevel="0" collapsed="false">
      <c r="A10" s="34" t="s">
        <v>103</v>
      </c>
      <c r="B10" s="35" t="n">
        <v>4</v>
      </c>
      <c r="C10" s="35" t="n">
        <v>2</v>
      </c>
      <c r="D10" s="37" t="n">
        <f aca="false">B10*C10</f>
        <v>8</v>
      </c>
      <c r="E10" s="38" t="n">
        <f aca="false">B10*C10*0.17</f>
        <v>1.36</v>
      </c>
      <c r="F10" s="38" t="n">
        <f aca="false">B10*C10*0.25</f>
        <v>2</v>
      </c>
      <c r="G10" s="39"/>
      <c r="H10" s="39"/>
      <c r="I10" s="27"/>
      <c r="J10" s="27"/>
      <c r="K10" s="46"/>
      <c r="L10" s="46"/>
      <c r="M10" s="43" t="n">
        <f aca="false">L6*30</f>
        <v>258.17625</v>
      </c>
      <c r="N10" s="44" t="n">
        <v>30</v>
      </c>
      <c r="O10" s="41" t="n">
        <f aca="false">32*N10</f>
        <v>960</v>
      </c>
    </row>
    <row r="11" customFormat="false" ht="15.6" hidden="false" customHeight="false" outlineLevel="0" collapsed="false">
      <c r="A11" s="34" t="s">
        <v>104</v>
      </c>
      <c r="B11" s="35" t="n">
        <v>4</v>
      </c>
      <c r="C11" s="35" t="n">
        <v>2</v>
      </c>
      <c r="D11" s="37" t="n">
        <f aca="false">B11*C11</f>
        <v>8</v>
      </c>
      <c r="E11" s="38" t="n">
        <f aca="false">B11*C11*0.17</f>
        <v>1.36</v>
      </c>
      <c r="F11" s="38" t="n">
        <f aca="false">B11*C11*0.25</f>
        <v>2</v>
      </c>
      <c r="G11" s="39"/>
      <c r="H11" s="39"/>
      <c r="I11" s="27"/>
      <c r="J11" s="27"/>
      <c r="K11" s="46"/>
      <c r="L11" s="27"/>
      <c r="M11" s="51" t="n">
        <f aca="false">L6*32</f>
        <v>275.388</v>
      </c>
      <c r="N11" s="41" t="n">
        <v>32</v>
      </c>
      <c r="O11" s="41" t="n">
        <f aca="false">32*N11</f>
        <v>1024</v>
      </c>
    </row>
    <row r="12" customFormat="false" ht="15.6" hidden="false" customHeight="false" outlineLevel="0" collapsed="false">
      <c r="A12" s="34" t="s">
        <v>105</v>
      </c>
      <c r="B12" s="35" t="n">
        <v>4</v>
      </c>
      <c r="C12" s="35" t="n">
        <v>6</v>
      </c>
      <c r="D12" s="37" t="n">
        <f aca="false">B12*C12</f>
        <v>24</v>
      </c>
      <c r="E12" s="38" t="n">
        <f aca="false">B12*C12*0.17</f>
        <v>4.08</v>
      </c>
      <c r="F12" s="38" t="n">
        <f aca="false">B12*C12*0.25</f>
        <v>6</v>
      </c>
      <c r="G12" s="39" t="e">
        <f aca="false">#REF!/29</f>
        <v>#REF!</v>
      </c>
      <c r="H12" s="39" t="e">
        <f aca="false">#REF!/29</f>
        <v>#REF!</v>
      </c>
      <c r="I12" s="27"/>
      <c r="J12" s="27"/>
      <c r="K12" s="27"/>
      <c r="L12" s="46"/>
      <c r="M12" s="43" t="n">
        <f aca="false">L6*35</f>
        <v>301.205625</v>
      </c>
      <c r="N12" s="44" t="n">
        <v>35</v>
      </c>
      <c r="O12" s="41" t="n">
        <f aca="false">32*N12</f>
        <v>1120</v>
      </c>
    </row>
    <row r="13" customFormat="false" ht="15.6" hidden="false" customHeight="false" outlineLevel="0" collapsed="false">
      <c r="A13" s="34" t="s">
        <v>106</v>
      </c>
      <c r="B13" s="35" t="n">
        <v>18</v>
      </c>
      <c r="C13" s="35" t="n">
        <v>4</v>
      </c>
      <c r="D13" s="37" t="n">
        <f aca="false">B13*C13</f>
        <v>72</v>
      </c>
      <c r="E13" s="38" t="n">
        <f aca="false">B13*C13*0.17</f>
        <v>12.24</v>
      </c>
      <c r="F13" s="38" t="n">
        <f aca="false">B13*C13*0.25</f>
        <v>18</v>
      </c>
      <c r="G13" s="39" t="e">
        <f aca="false">#REF!/29</f>
        <v>#REF!</v>
      </c>
      <c r="H13" s="39" t="e">
        <f aca="false">#REF!/29</f>
        <v>#REF!</v>
      </c>
      <c r="I13" s="27"/>
      <c r="J13" s="27"/>
      <c r="K13" s="27"/>
      <c r="L13" s="27"/>
      <c r="M13" s="27"/>
      <c r="N13" s="27"/>
    </row>
    <row r="14" customFormat="false" ht="15.6" hidden="false" customHeight="false" outlineLevel="0" collapsed="false">
      <c r="A14" s="34" t="s">
        <v>107</v>
      </c>
      <c r="B14" s="35" t="n">
        <v>14</v>
      </c>
      <c r="C14" s="35" t="n">
        <v>3</v>
      </c>
      <c r="D14" s="37" t="n">
        <f aca="false">B14*C14</f>
        <v>42</v>
      </c>
      <c r="E14" s="38" t="n">
        <f aca="false">B14*C14*0.17</f>
        <v>7.14</v>
      </c>
      <c r="F14" s="38" t="n">
        <f aca="false">B14*C14*0.25</f>
        <v>10.5</v>
      </c>
      <c r="G14" s="39" t="e">
        <f aca="false">#REF!/29</f>
        <v>#REF!</v>
      </c>
      <c r="H14" s="39" t="e">
        <f aca="false">#REF!/29</f>
        <v>#REF!</v>
      </c>
      <c r="I14" s="27"/>
      <c r="J14" s="27" t="s">
        <v>108</v>
      </c>
      <c r="K14" s="27"/>
      <c r="L14" s="27"/>
      <c r="M14" s="27"/>
      <c r="N14" s="27"/>
    </row>
    <row r="15" customFormat="false" ht="15.6" hidden="false" customHeight="false" outlineLevel="0" collapsed="false">
      <c r="A15" s="34" t="s">
        <v>109</v>
      </c>
      <c r="B15" s="35" t="n">
        <v>10</v>
      </c>
      <c r="C15" s="35" t="n">
        <v>6</v>
      </c>
      <c r="D15" s="37" t="n">
        <f aca="false">B15*C15</f>
        <v>60</v>
      </c>
      <c r="E15" s="38" t="n">
        <f aca="false">B15*C15*0.17</f>
        <v>10.2</v>
      </c>
      <c r="F15" s="38" t="n">
        <f aca="false">B15*C15*0.25</f>
        <v>15</v>
      </c>
      <c r="G15" s="52"/>
      <c r="H15" s="52"/>
      <c r="I15" s="27"/>
      <c r="J15" s="27" t="s">
        <v>110</v>
      </c>
      <c r="K15" s="27"/>
      <c r="L15" s="27"/>
      <c r="M15" s="27"/>
      <c r="N15" s="27"/>
    </row>
    <row r="16" customFormat="false" ht="15.6" hidden="false" customHeight="false" outlineLevel="0" collapsed="false">
      <c r="A16" s="34" t="s">
        <v>111</v>
      </c>
      <c r="B16" s="35" t="n">
        <v>4</v>
      </c>
      <c r="C16" s="35" t="n">
        <v>2</v>
      </c>
      <c r="D16" s="37" t="n">
        <f aca="false">B16*C16</f>
        <v>8</v>
      </c>
      <c r="E16" s="38" t="n">
        <f aca="false">B16*C16*0.17</f>
        <v>1.36</v>
      </c>
      <c r="F16" s="38" t="n">
        <f aca="false">B16*C16*0.25</f>
        <v>2</v>
      </c>
      <c r="G16" s="52"/>
      <c r="H16" s="52"/>
      <c r="I16" s="27"/>
      <c r="J16" s="27" t="s">
        <v>112</v>
      </c>
      <c r="K16" s="27"/>
      <c r="L16" s="27"/>
      <c r="M16" s="27"/>
      <c r="N16" s="27"/>
    </row>
    <row r="17" customFormat="false" ht="15.6" hidden="false" customHeight="false" outlineLevel="0" collapsed="false">
      <c r="A17" s="34" t="s">
        <v>113</v>
      </c>
      <c r="B17" s="35" t="n">
        <v>3</v>
      </c>
      <c r="C17" s="35" t="n">
        <v>3</v>
      </c>
      <c r="D17" s="37" t="n">
        <f aca="false">B17*C17</f>
        <v>9</v>
      </c>
      <c r="E17" s="38" t="n">
        <f aca="false">B17*C17*0.17</f>
        <v>1.53</v>
      </c>
      <c r="F17" s="38" t="n">
        <f aca="false">B17*C17*0.25</f>
        <v>2.25</v>
      </c>
      <c r="G17" s="52"/>
      <c r="H17" s="52"/>
      <c r="I17" s="27"/>
      <c r="J17" s="27" t="s">
        <v>114</v>
      </c>
      <c r="K17" s="27"/>
      <c r="L17" s="27"/>
      <c r="M17" s="27"/>
      <c r="N17" s="27"/>
    </row>
    <row r="18" customFormat="false" ht="15.6" hidden="false" customHeight="false" outlineLevel="0" collapsed="false">
      <c r="A18" s="34" t="s">
        <v>115</v>
      </c>
      <c r="B18" s="35" t="n">
        <v>6</v>
      </c>
      <c r="C18" s="35" t="n">
        <v>6</v>
      </c>
      <c r="D18" s="37" t="n">
        <f aca="false">B18*C18</f>
        <v>36</v>
      </c>
      <c r="E18" s="38" t="n">
        <f aca="false">B18*C18*0.17</f>
        <v>6.12</v>
      </c>
      <c r="F18" s="38" t="n">
        <f aca="false">B18*C18*0.25</f>
        <v>9</v>
      </c>
      <c r="G18" s="52"/>
      <c r="H18" s="52"/>
      <c r="I18" s="27"/>
      <c r="J18" s="27"/>
      <c r="K18" s="27"/>
      <c r="L18" s="27"/>
      <c r="M18" s="27"/>
      <c r="N18" s="27"/>
    </row>
    <row r="19" customFormat="false" ht="15.6" hidden="false" customHeight="false" outlineLevel="0" collapsed="false">
      <c r="A19" s="53" t="s">
        <v>116</v>
      </c>
      <c r="B19" s="35" t="n">
        <v>5</v>
      </c>
      <c r="C19" s="35" t="n">
        <v>5</v>
      </c>
      <c r="D19" s="37" t="n">
        <f aca="false">B19*C19</f>
        <v>25</v>
      </c>
      <c r="E19" s="38" t="n">
        <f aca="false">B19*C19*0.17</f>
        <v>4.25</v>
      </c>
      <c r="F19" s="38" t="n">
        <f aca="false">B19*C19*0.25</f>
        <v>6.25</v>
      </c>
      <c r="G19" s="52"/>
      <c r="H19" s="52"/>
      <c r="I19" s="27"/>
      <c r="J19" s="54" t="s">
        <v>117</v>
      </c>
      <c r="K19" s="54" t="s">
        <v>118</v>
      </c>
      <c r="L19" s="55" t="s">
        <v>119</v>
      </c>
      <c r="M19" s="27"/>
      <c r="N19" s="27" t="n">
        <f aca="false">18.75*10</f>
        <v>187.5</v>
      </c>
      <c r="O19" s="50" t="n">
        <f aca="false">(N19*0.0825)+N19</f>
        <v>202.96875</v>
      </c>
    </row>
    <row r="20" customFormat="false" ht="15.6" hidden="false" customHeight="false" outlineLevel="0" collapsed="false">
      <c r="A20" s="53" t="s">
        <v>120</v>
      </c>
      <c r="B20" s="35" t="n">
        <v>14</v>
      </c>
      <c r="C20" s="36" t="n">
        <v>3.5</v>
      </c>
      <c r="D20" s="37" t="n">
        <f aca="false">B20*C20</f>
        <v>49</v>
      </c>
      <c r="E20" s="38" t="n">
        <f aca="false">B20*C20*0.17</f>
        <v>8.33</v>
      </c>
      <c r="F20" s="38" t="n">
        <f aca="false">B20*C20*0.25</f>
        <v>12.25</v>
      </c>
      <c r="G20" s="52"/>
      <c r="H20" s="52"/>
      <c r="I20" s="27"/>
      <c r="J20" s="54" t="s">
        <v>121</v>
      </c>
      <c r="K20" s="27"/>
      <c r="L20" s="27"/>
      <c r="M20" s="27"/>
      <c r="N20" s="27"/>
    </row>
    <row r="21" customFormat="false" ht="15.6" hidden="false" customHeight="false" outlineLevel="0" collapsed="false">
      <c r="A21" s="53" t="s">
        <v>122</v>
      </c>
      <c r="B21" s="35" t="n">
        <v>7</v>
      </c>
      <c r="C21" s="35" t="n">
        <v>7</v>
      </c>
      <c r="D21" s="37" t="n">
        <f aca="false">B21*C21</f>
        <v>49</v>
      </c>
      <c r="E21" s="38" t="n">
        <f aca="false">B21*C21*0.17</f>
        <v>8.33</v>
      </c>
      <c r="F21" s="38" t="n">
        <f aca="false">B21*C21*0.25</f>
        <v>12.25</v>
      </c>
      <c r="G21" s="52"/>
      <c r="H21" s="52"/>
      <c r="I21" s="27"/>
      <c r="J21" s="27"/>
      <c r="K21" s="27"/>
      <c r="L21" s="27"/>
      <c r="M21" s="27"/>
      <c r="N21" s="27"/>
    </row>
    <row r="22" customFormat="false" ht="15.6" hidden="false" customHeight="false" outlineLevel="0" collapsed="false">
      <c r="A22" s="53" t="s">
        <v>123</v>
      </c>
      <c r="B22" s="35" t="n">
        <v>5</v>
      </c>
      <c r="C22" s="35" t="n">
        <v>5</v>
      </c>
      <c r="D22" s="37" t="n">
        <f aca="false">B22*C22</f>
        <v>25</v>
      </c>
      <c r="E22" s="38" t="n">
        <f aca="false">B22*C22*0.17</f>
        <v>4.25</v>
      </c>
      <c r="F22" s="38" t="n">
        <f aca="false">B22*C22*0.25</f>
        <v>6.25</v>
      </c>
      <c r="G22" s="52"/>
      <c r="H22" s="52"/>
      <c r="I22" s="27"/>
      <c r="J22" s="27"/>
      <c r="K22" s="27"/>
      <c r="L22" s="27"/>
      <c r="M22" s="27"/>
      <c r="N22" s="27"/>
    </row>
    <row r="23" customFormat="false" ht="15.6" hidden="false" customHeight="false" outlineLevel="0" collapsed="false">
      <c r="A23" s="53" t="s">
        <v>124</v>
      </c>
      <c r="B23" s="35" t="n">
        <v>2</v>
      </c>
      <c r="C23" s="35" t="n">
        <v>2</v>
      </c>
      <c r="D23" s="37" t="n">
        <f aca="false">B23*C23</f>
        <v>4</v>
      </c>
      <c r="E23" s="38" t="n">
        <f aca="false">B23*C23*0.17</f>
        <v>0.68</v>
      </c>
      <c r="F23" s="38" t="n">
        <f aca="false">B23*C23*0.25</f>
        <v>1</v>
      </c>
      <c r="G23" s="52"/>
      <c r="H23" s="52"/>
      <c r="I23" s="27"/>
      <c r="J23" s="27"/>
      <c r="K23" s="27"/>
      <c r="L23" s="27"/>
      <c r="M23" s="27"/>
      <c r="N23" s="27"/>
    </row>
    <row r="24" customFormat="false" ht="15.6" hidden="false" customHeight="false" outlineLevel="0" collapsed="false">
      <c r="A24" s="53" t="s">
        <v>125</v>
      </c>
      <c r="B24" s="35" t="n">
        <v>2</v>
      </c>
      <c r="C24" s="35" t="n">
        <v>2</v>
      </c>
      <c r="D24" s="37" t="n">
        <f aca="false">B24*C24</f>
        <v>4</v>
      </c>
      <c r="E24" s="38" t="n">
        <f aca="false">B24*C24*0.17</f>
        <v>0.68</v>
      </c>
      <c r="F24" s="38" t="n">
        <f aca="false">B24*C24*0.25</f>
        <v>1</v>
      </c>
      <c r="G24" s="52"/>
      <c r="H24" s="52"/>
      <c r="I24" s="27"/>
      <c r="J24" s="27"/>
      <c r="K24" s="27"/>
      <c r="L24" s="27"/>
      <c r="M24" s="27"/>
      <c r="N24" s="27"/>
      <c r="O24" s="27"/>
    </row>
    <row r="25" customFormat="false" ht="15.6" hidden="false" customHeight="false" outlineLevel="0" collapsed="false">
      <c r="A25" s="53" t="s">
        <v>126</v>
      </c>
      <c r="B25" s="35" t="n">
        <v>12</v>
      </c>
      <c r="C25" s="35" t="n">
        <v>6</v>
      </c>
      <c r="D25" s="37" t="n">
        <f aca="false">B25*C25</f>
        <v>72</v>
      </c>
      <c r="E25" s="38" t="n">
        <f aca="false">B25*C25*0.17</f>
        <v>12.24</v>
      </c>
      <c r="F25" s="38" t="n">
        <f aca="false">B25*C25*0.25</f>
        <v>18</v>
      </c>
      <c r="G25" s="52"/>
      <c r="H25" s="52"/>
      <c r="I25" s="27"/>
      <c r="J25" s="27"/>
      <c r="K25" s="27"/>
      <c r="L25" s="27"/>
      <c r="M25" s="27"/>
      <c r="N25" s="27"/>
    </row>
    <row r="26" customFormat="false" ht="15.6" hidden="false" customHeight="false" outlineLevel="0" collapsed="false">
      <c r="A26" s="56" t="s">
        <v>127</v>
      </c>
      <c r="B26" s="57" t="n">
        <f aca="false">SUM(B3:B25)</f>
        <v>228</v>
      </c>
      <c r="C26" s="57" t="n">
        <f aca="false">SUM(C3:C25)</f>
        <v>90.5</v>
      </c>
      <c r="D26" s="23" t="n">
        <f aca="false">SUM(D3:D25)</f>
        <v>945.5</v>
      </c>
      <c r="E26" s="23" t="n">
        <f aca="false">SUM(E3:E25)</f>
        <v>160.735</v>
      </c>
      <c r="F26" s="23" t="n">
        <f aca="false">SUM(F3:F25)</f>
        <v>236.375</v>
      </c>
      <c r="I26" s="51" t="n">
        <f aca="false">30*3</f>
        <v>90</v>
      </c>
      <c r="J26" s="27"/>
      <c r="L26" s="41"/>
      <c r="M26" s="27"/>
      <c r="N26" s="27"/>
    </row>
    <row r="27" customFormat="false" ht="15.6" hidden="false" customHeight="false" outlineLevel="0" collapsed="false">
      <c r="A27" s="56"/>
      <c r="B27" s="57"/>
      <c r="C27" s="57" t="n">
        <f aca="false">B26*C26</f>
        <v>20634</v>
      </c>
      <c r="D27" s="57"/>
      <c r="E27" s="23"/>
      <c r="F27" s="23"/>
      <c r="I27" s="51"/>
      <c r="J27" s="27"/>
      <c r="K27" s="27"/>
      <c r="L27" s="41"/>
      <c r="M27" s="27"/>
      <c r="N27" s="27"/>
    </row>
    <row r="28" customFormat="false" ht="15.6" hidden="false" customHeight="false" outlineLevel="0" collapsed="false">
      <c r="A28" s="56"/>
      <c r="B28" s="57"/>
      <c r="C28" s="57"/>
      <c r="D28" s="57"/>
      <c r="E28" s="23"/>
      <c r="F28" s="23"/>
      <c r="I28" s="27"/>
      <c r="J28" s="27"/>
      <c r="K28" s="27"/>
      <c r="L28" s="27"/>
      <c r="M28" s="27"/>
      <c r="N28" s="27"/>
      <c r="O28" s="27"/>
    </row>
    <row r="29" customFormat="false" ht="15.6" hidden="false" customHeight="false" outlineLevel="0" collapsed="false">
      <c r="A29" s="58"/>
      <c r="B29" s="57"/>
      <c r="C29" s="57"/>
      <c r="D29" s="57"/>
      <c r="E29" s="23"/>
      <c r="F29" s="23"/>
      <c r="G29" s="20"/>
      <c r="H29" s="20"/>
    </row>
    <row r="30" customFormat="false" ht="15.6" hidden="false" customHeight="false" outlineLevel="0" collapsed="false">
      <c r="A30" s="59" t="s">
        <v>128</v>
      </c>
      <c r="B30" s="57"/>
      <c r="C30" s="57"/>
      <c r="D30" s="57"/>
      <c r="E30" s="23"/>
      <c r="F30" s="23"/>
      <c r="G30" s="20"/>
      <c r="H30" s="20"/>
    </row>
    <row r="31" customFormat="false" ht="15.75" hidden="false" customHeight="false" outlineLevel="0" collapsed="false">
      <c r="A31" s="59" t="s">
        <v>129</v>
      </c>
      <c r="B31" s="57"/>
      <c r="C31" s="57"/>
      <c r="D31" s="57"/>
      <c r="E31" s="23"/>
      <c r="F31" s="23"/>
      <c r="G31" s="20"/>
      <c r="H31" s="20"/>
    </row>
    <row r="32" customFormat="false" ht="15.6" hidden="false" customHeight="false" outlineLevel="0" collapsed="false">
      <c r="A32" s="60" t="s">
        <v>130</v>
      </c>
      <c r="B32" s="57"/>
      <c r="C32" s="57"/>
      <c r="D32" s="23"/>
      <c r="E32" s="23"/>
      <c r="F32" s="23"/>
      <c r="G32" s="20"/>
      <c r="H32" s="20"/>
    </row>
    <row r="33" customFormat="false" ht="15.6" hidden="false" customHeight="false" outlineLevel="0" collapsed="false">
      <c r="A33" s="60" t="s">
        <v>131</v>
      </c>
      <c r="B33" s="57"/>
      <c r="C33" s="57"/>
      <c r="D33" s="23"/>
      <c r="E33" s="23"/>
      <c r="F33" s="23"/>
      <c r="G33" s="20"/>
      <c r="H33" s="20"/>
    </row>
    <row r="34" customFormat="false" ht="15.6" hidden="false" customHeight="false" outlineLevel="0" collapsed="false">
      <c r="A34" s="61" t="s">
        <v>132</v>
      </c>
      <c r="B34" s="29" t="s">
        <v>133</v>
      </c>
      <c r="C34" s="29" t="s">
        <v>134</v>
      </c>
      <c r="D34" s="27"/>
      <c r="E34" s="27"/>
      <c r="F34" s="27"/>
      <c r="G34" s="20"/>
      <c r="H34" s="20"/>
    </row>
    <row r="35" customFormat="false" ht="15.6" hidden="false" customHeight="false" outlineLevel="0" collapsed="false">
      <c r="A35" s="61"/>
      <c r="B35" s="62"/>
      <c r="C35" s="62"/>
      <c r="D35" s="40"/>
      <c r="E35" s="40"/>
      <c r="F35" s="40"/>
      <c r="G35" s="20"/>
      <c r="H35" s="20"/>
    </row>
    <row r="36" customFormat="false" ht="15.6" hidden="false" customHeight="false" outlineLevel="0" collapsed="false">
      <c r="A36" s="61" t="s">
        <v>135</v>
      </c>
      <c r="B36" s="29"/>
      <c r="C36" s="29"/>
      <c r="D36" s="27"/>
      <c r="E36" s="27"/>
      <c r="F36" s="27"/>
      <c r="G36" s="20"/>
      <c r="H36" s="20"/>
    </row>
    <row r="37" customFormat="false" ht="15.6" hidden="false" customHeight="false" outlineLevel="0" collapsed="false">
      <c r="A37" s="61" t="s">
        <v>136</v>
      </c>
      <c r="B37" s="29"/>
      <c r="C37" s="29"/>
      <c r="F37" s="27"/>
      <c r="G37" s="20"/>
      <c r="H37" s="20"/>
      <c r="J37" s="21" t="n">
        <f aca="false">4*2</f>
        <v>8</v>
      </c>
      <c r="K37" s="21" t="n">
        <f aca="false">D26/8</f>
        <v>118.1875</v>
      </c>
      <c r="L37" s="21" t="n">
        <f aca="false">K37*8</f>
        <v>945.5</v>
      </c>
    </row>
    <row r="38" customFormat="false" ht="15.6" hidden="false" customHeight="false" outlineLevel="0" collapsed="false">
      <c r="A38" s="61"/>
      <c r="B38" s="29"/>
      <c r="C38" s="29"/>
      <c r="F38" s="27"/>
      <c r="G38" s="20"/>
      <c r="H38" s="20"/>
    </row>
    <row r="39" customFormat="false" ht="15.6" hidden="false" customHeight="false" outlineLevel="0" collapsed="false">
      <c r="A39" s="61"/>
      <c r="B39" s="29"/>
      <c r="C39" s="29"/>
      <c r="F39" s="27"/>
      <c r="G39" s="20"/>
      <c r="H39" s="20"/>
    </row>
    <row r="40" customFormat="false" ht="15.6" hidden="false" customHeight="false" outlineLevel="0" collapsed="false">
      <c r="A40" s="40" t="s">
        <v>137</v>
      </c>
      <c r="B40" s="27"/>
      <c r="C40" s="27"/>
      <c r="D40" s="27"/>
      <c r="F40" s="27"/>
      <c r="G40" s="20"/>
      <c r="H40" s="20"/>
    </row>
    <row r="41" customFormat="false" ht="15" hidden="false" customHeight="true" outlineLevel="0" collapsed="false">
      <c r="A41" s="54" t="s">
        <v>138</v>
      </c>
      <c r="B41" s="27"/>
      <c r="C41" s="27"/>
      <c r="D41" s="27"/>
      <c r="F41" s="27"/>
      <c r="G41" s="20"/>
      <c r="H41" s="20"/>
    </row>
    <row r="42" customFormat="false" ht="15" hidden="false" customHeight="true" outlineLevel="0" collapsed="false">
      <c r="A42" s="54" t="s">
        <v>139</v>
      </c>
      <c r="B42" s="27"/>
      <c r="C42" s="27"/>
      <c r="D42" s="27"/>
      <c r="F42" s="27"/>
      <c r="G42" s="20"/>
      <c r="H42" s="20"/>
    </row>
    <row r="43" customFormat="false" ht="15" hidden="false" customHeight="true" outlineLevel="0" collapsed="false">
      <c r="A43" s="54" t="s">
        <v>140</v>
      </c>
      <c r="B43" s="50" t="n">
        <v>22.62</v>
      </c>
      <c r="C43" s="63" t="n">
        <v>42080</v>
      </c>
      <c r="D43" s="27"/>
      <c r="E43" s="27"/>
      <c r="F43" s="27"/>
      <c r="G43" s="20"/>
      <c r="H43" s="20"/>
    </row>
    <row r="44" customFormat="false" ht="15" hidden="false" customHeight="true" outlineLevel="0" collapsed="false">
      <c r="A44" s="54" t="s">
        <v>140</v>
      </c>
      <c r="B44" s="50" t="n">
        <v>22.62</v>
      </c>
      <c r="C44" s="63" t="n">
        <v>42080</v>
      </c>
      <c r="D44" s="27"/>
      <c r="E44" s="27"/>
      <c r="F44" s="27"/>
      <c r="G44" s="20"/>
      <c r="H44" s="20"/>
    </row>
    <row r="45" customFormat="false" ht="15" hidden="false" customHeight="true" outlineLevel="0" collapsed="false">
      <c r="A45" s="64" t="s">
        <v>141</v>
      </c>
      <c r="B45" s="50"/>
      <c r="C45" s="27"/>
      <c r="D45" s="27"/>
      <c r="E45" s="27"/>
      <c r="F45" s="27"/>
      <c r="G45" s="20"/>
      <c r="H45" s="20"/>
    </row>
    <row r="46" customFormat="false" ht="15" hidden="false" customHeight="true" outlineLevel="0" collapsed="false">
      <c r="A46" s="64" t="s">
        <v>142</v>
      </c>
      <c r="B46" s="50"/>
      <c r="C46" s="27"/>
      <c r="D46" s="27"/>
      <c r="E46" s="27"/>
      <c r="F46" s="27"/>
      <c r="G46" s="20"/>
      <c r="H46" s="20"/>
    </row>
    <row r="47" customFormat="false" ht="15" hidden="false" customHeight="true" outlineLevel="0" collapsed="false">
      <c r="A47" s="64" t="s">
        <v>143</v>
      </c>
      <c r="B47" s="50" t="n">
        <v>6</v>
      </c>
      <c r="C47" s="27"/>
      <c r="D47" s="27"/>
      <c r="E47" s="27"/>
      <c r="F47" s="27"/>
      <c r="G47" s="20"/>
      <c r="H47" s="20"/>
    </row>
    <row r="48" customFormat="false" ht="15" hidden="false" customHeight="true" outlineLevel="0" collapsed="false">
      <c r="A48" s="64" t="s">
        <v>144</v>
      </c>
      <c r="B48" s="50" t="n">
        <v>6</v>
      </c>
      <c r="C48" s="27"/>
      <c r="D48" s="27" t="s">
        <v>145</v>
      </c>
      <c r="E48" s="27"/>
      <c r="F48" s="27"/>
      <c r="G48" s="20"/>
      <c r="H48" s="20"/>
    </row>
    <row r="49" customFormat="false" ht="15" hidden="false" customHeight="true" outlineLevel="0" collapsed="false">
      <c r="A49" s="64" t="s">
        <v>146</v>
      </c>
      <c r="B49" s="50" t="n">
        <v>9</v>
      </c>
      <c r="C49" s="63" t="n">
        <v>42092</v>
      </c>
      <c r="G49" s="20"/>
      <c r="H49" s="20"/>
    </row>
    <row r="50" customFormat="false" ht="15" hidden="false" customHeight="true" outlineLevel="0" collapsed="false">
      <c r="A50" s="64" t="s">
        <v>147</v>
      </c>
      <c r="B50" s="50" t="n">
        <v>9</v>
      </c>
      <c r="C50" s="63" t="n">
        <v>42092</v>
      </c>
      <c r="G50" s="20"/>
      <c r="H50" s="20"/>
    </row>
    <row r="51" customFormat="false" ht="15" hidden="false" customHeight="true" outlineLevel="0" collapsed="false">
      <c r="A51" s="54" t="s">
        <v>148</v>
      </c>
      <c r="G51" s="20"/>
      <c r="H51" s="20"/>
    </row>
    <row r="52" customFormat="false" ht="15" hidden="false" customHeight="true" outlineLevel="0" collapsed="false">
      <c r="A52" s="64"/>
    </row>
    <row r="53" customFormat="false" ht="15.75" hidden="false" customHeight="false" outlineLevel="0" collapsed="false">
      <c r="A53" s="64"/>
    </row>
    <row r="57" customFormat="false" ht="15.75" hidden="false" customHeight="false" outlineLevel="0" collapsed="false">
      <c r="G57" s="21" t="s">
        <v>149</v>
      </c>
      <c r="H57" s="50" t="n">
        <v>28.5</v>
      </c>
      <c r="I57" s="21" t="s">
        <v>150</v>
      </c>
    </row>
    <row r="58" customFormat="false" ht="15.75" hidden="false" customHeight="false" outlineLevel="0" collapsed="false">
      <c r="G58" s="65" t="n">
        <v>18202</v>
      </c>
      <c r="H58" s="50" t="n">
        <v>20.5</v>
      </c>
      <c r="I58" s="21" t="s">
        <v>151</v>
      </c>
    </row>
    <row r="59" customFormat="false" ht="15.75" hidden="false" customHeight="false" outlineLevel="0" collapsed="false">
      <c r="G59" s="65" t="s">
        <v>152</v>
      </c>
      <c r="H59" s="50" t="n">
        <v>37</v>
      </c>
      <c r="I59" s="21" t="s">
        <v>153</v>
      </c>
    </row>
    <row r="60" customFormat="false" ht="15.75" hidden="false" customHeight="false" outlineLevel="0" collapsed="false">
      <c r="G60" s="65" t="n">
        <v>15215</v>
      </c>
      <c r="H60" s="50" t="n">
        <v>50</v>
      </c>
      <c r="I60" s="21" t="s">
        <v>154</v>
      </c>
    </row>
    <row r="61" customFormat="false" ht="15.75" hidden="false" customHeight="false" outlineLevel="0" collapsed="false">
      <c r="G61" s="65" t="n">
        <v>18201</v>
      </c>
      <c r="H61" s="50" t="n">
        <v>19</v>
      </c>
      <c r="I61" s="21" t="s">
        <v>155</v>
      </c>
    </row>
    <row r="62" customFormat="false" ht="15.75" hidden="false" customHeight="false" outlineLevel="0" collapsed="false">
      <c r="H62" s="50" t="n">
        <f aca="false">SUM(H57:H61)</f>
        <v>155</v>
      </c>
    </row>
    <row r="63" customFormat="false" ht="15.75" hidden="false" customHeight="false" outlineLevel="0" collapsed="false">
      <c r="H63" s="50" t="n">
        <f aca="false">H64-H62</f>
        <v>29.4</v>
      </c>
      <c r="I63" s="21" t="n">
        <f aca="false">H63/2</f>
        <v>14.7</v>
      </c>
      <c r="J63" s="21" t="n">
        <f aca="false">H63/3</f>
        <v>9.8</v>
      </c>
    </row>
    <row r="64" customFormat="false" ht="15.75" hidden="false" customHeight="false" outlineLevel="0" collapsed="false">
      <c r="H64" s="50" t="n">
        <v>184.4</v>
      </c>
    </row>
  </sheetData>
  <mergeCells count="2">
    <mergeCell ref="E1:F1"/>
    <mergeCell ref="G1:H1"/>
  </mergeCells>
  <hyperlinks>
    <hyperlink ref="J1" r:id="rId1" display="https://www.landscapecalculator.com/calculators/mulch"/>
    <hyperlink ref="P6" r:id="rId2" display="http://pinestraw.com/"/>
    <hyperlink ref="P8" r:id="rId3" display="http://www.auctioninc.com/"/>
    <hyperlink ref="L19" r:id="rId4" display="http://www.989rock.com/public/downloads/Whittlesey-2016-Price-List.pdf"/>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1:160"/>
  <sheetViews>
    <sheetView showFormulas="false" showGridLines="true" showRowColHeaders="true" showZeros="true" rightToLeft="false" tabSelected="tru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D7" activeCellId="0" sqref="D7"/>
    </sheetView>
  </sheetViews>
  <sheetFormatPr defaultRowHeight="18.6"/>
  <cols>
    <col collapsed="false" hidden="false" max="1" min="1" style="66" width="52.484693877551"/>
    <col collapsed="false" hidden="false" max="2" min="2" style="66" width="30.3826530612245"/>
    <col collapsed="false" hidden="false" max="3" min="3" style="67" width="57.8826530612245"/>
    <col collapsed="false" hidden="false" max="5" min="4" style="67" width="17.7091836734694"/>
    <col collapsed="false" hidden="false" max="6" min="6" style="68" width="24.7959183673469"/>
    <col collapsed="false" hidden="false" max="7" min="7" style="66" width="59.9387755102041"/>
    <col collapsed="false" hidden="false" max="8" min="8" style="66" width="31.1020408163265"/>
    <col collapsed="false" hidden="false" max="10" min="9" style="66" width="20.4132653061224"/>
    <col collapsed="false" hidden="false" max="11" min="11" style="69" width="15.6581632653061"/>
    <col collapsed="false" hidden="false" max="12" min="12" style="69" width="16.3061224489796"/>
    <col collapsed="false" hidden="false" max="13" min="13" style="69" width="16.9540816326531"/>
    <col collapsed="false" hidden="false" max="1022" min="14" style="69" width="8.96428571428571"/>
  </cols>
  <sheetData>
    <row r="1" s="72" customFormat="true" ht="19.85" hidden="false" customHeight="false" outlineLevel="0" collapsed="false">
      <c r="A1" s="70" t="s">
        <v>156</v>
      </c>
      <c r="B1" s="70" t="s">
        <v>157</v>
      </c>
      <c r="C1" s="70" t="s">
        <v>158</v>
      </c>
      <c r="D1" s="70" t="s">
        <v>159</v>
      </c>
      <c r="E1" s="70" t="s">
        <v>160</v>
      </c>
      <c r="F1" s="71" t="s">
        <v>161</v>
      </c>
      <c r="G1" s="70" t="s">
        <v>162</v>
      </c>
      <c r="H1" s="70" t="s">
        <v>163</v>
      </c>
      <c r="I1" s="70" t="s">
        <v>164</v>
      </c>
      <c r="J1" s="70" t="s">
        <v>165</v>
      </c>
      <c r="AMI1" s="0"/>
      <c r="AMJ1" s="0"/>
    </row>
    <row r="2" customFormat="false" ht="18.6" hidden="false" customHeight="true" outlineLevel="0" collapsed="false">
      <c r="A2" s="73" t="s">
        <v>166</v>
      </c>
      <c r="B2" s="73"/>
      <c r="C2" s="74" t="s">
        <v>167</v>
      </c>
      <c r="D2" s="74" t="n">
        <v>200</v>
      </c>
      <c r="E2" s="74"/>
      <c r="F2" s="75" t="s">
        <v>168</v>
      </c>
      <c r="G2" s="76" t="s">
        <v>169</v>
      </c>
      <c r="H2" s="76" t="s">
        <v>170</v>
      </c>
      <c r="I2" s="76"/>
      <c r="J2" s="76"/>
    </row>
    <row r="3" customFormat="false" ht="18.6" hidden="false" customHeight="true" outlineLevel="0" collapsed="false">
      <c r="A3" s="73" t="s">
        <v>171</v>
      </c>
      <c r="B3" s="73"/>
      <c r="C3" s="74" t="s">
        <v>172</v>
      </c>
      <c r="D3" s="74"/>
      <c r="E3" s="74"/>
      <c r="F3" s="75" t="n">
        <v>350</v>
      </c>
      <c r="G3" s="76" t="s">
        <v>173</v>
      </c>
      <c r="H3" s="76"/>
      <c r="I3" s="76"/>
      <c r="J3" s="76"/>
    </row>
    <row r="4" customFormat="false" ht="18.6" hidden="false" customHeight="true" outlineLevel="0" collapsed="false">
      <c r="A4" s="77" t="s">
        <v>174</v>
      </c>
      <c r="B4" s="77"/>
      <c r="C4" s="78"/>
      <c r="D4" s="78"/>
      <c r="E4" s="78"/>
      <c r="F4" s="79"/>
      <c r="G4" s="79"/>
      <c r="H4" s="79"/>
      <c r="I4" s="79"/>
      <c r="J4" s="79"/>
    </row>
    <row r="5" customFormat="false" ht="18.6" hidden="false" customHeight="true" outlineLevel="0" collapsed="false">
      <c r="A5" s="73" t="s">
        <v>175</v>
      </c>
      <c r="B5" s="73"/>
      <c r="C5" s="74" t="s">
        <v>176</v>
      </c>
      <c r="D5" s="74"/>
      <c r="E5" s="74"/>
      <c r="F5" s="75" t="s">
        <v>177</v>
      </c>
      <c r="G5" s="76" t="s">
        <v>178</v>
      </c>
      <c r="H5" s="76" t="s">
        <v>170</v>
      </c>
      <c r="I5" s="76"/>
      <c r="J5" s="76"/>
    </row>
    <row r="6" customFormat="false" ht="18.6" hidden="false" customHeight="true" outlineLevel="0" collapsed="false">
      <c r="A6" s="73" t="s">
        <v>179</v>
      </c>
      <c r="B6" s="73"/>
      <c r="C6" s="74" t="s">
        <v>180</v>
      </c>
      <c r="D6" s="74"/>
      <c r="E6" s="74"/>
      <c r="F6" s="75" t="s">
        <v>181</v>
      </c>
      <c r="G6" s="76" t="s">
        <v>182</v>
      </c>
      <c r="H6" s="76"/>
      <c r="I6" s="76"/>
      <c r="J6" s="76"/>
    </row>
    <row r="7" customFormat="false" ht="33.6" hidden="false" customHeight="true" outlineLevel="0" collapsed="false">
      <c r="A7" s="73" t="s">
        <v>183</v>
      </c>
      <c r="B7" s="73"/>
      <c r="C7" s="22" t="s">
        <v>184</v>
      </c>
      <c r="D7" s="22"/>
      <c r="E7" s="22"/>
      <c r="F7" s="75" t="s">
        <v>185</v>
      </c>
      <c r="G7" s="74" t="s">
        <v>186</v>
      </c>
      <c r="H7" s="76"/>
      <c r="I7" s="76"/>
      <c r="J7" s="76"/>
    </row>
    <row r="8" customFormat="false" ht="27.7" hidden="false" customHeight="false" outlineLevel="0" collapsed="false">
      <c r="A8" s="73" t="s">
        <v>187</v>
      </c>
      <c r="B8" s="73"/>
      <c r="C8" s="74" t="s">
        <v>188</v>
      </c>
      <c r="D8" s="74"/>
      <c r="E8" s="74"/>
      <c r="F8" s="75" t="s">
        <v>189</v>
      </c>
      <c r="G8" s="76" t="s">
        <v>190</v>
      </c>
      <c r="H8" s="76" t="s">
        <v>170</v>
      </c>
      <c r="I8" s="76"/>
      <c r="J8" s="76"/>
    </row>
    <row r="9" customFormat="false" ht="18.6" hidden="false" customHeight="true" outlineLevel="0" collapsed="false">
      <c r="A9" s="73" t="s">
        <v>191</v>
      </c>
      <c r="B9" s="73"/>
      <c r="C9" s="74"/>
      <c r="D9" s="74"/>
      <c r="E9" s="74"/>
      <c r="F9" s="75"/>
      <c r="G9" s="76"/>
      <c r="H9" s="76"/>
      <c r="I9" s="76"/>
      <c r="J9" s="76"/>
    </row>
    <row r="10" customFormat="false" ht="18.6" hidden="false" customHeight="true" outlineLevel="0" collapsed="false">
      <c r="A10" s="73" t="s">
        <v>192</v>
      </c>
      <c r="B10" s="73"/>
      <c r="C10" s="74"/>
      <c r="D10" s="74"/>
      <c r="E10" s="74"/>
      <c r="F10" s="75"/>
      <c r="G10" s="76"/>
      <c r="H10" s="76"/>
      <c r="I10" s="76"/>
      <c r="J10" s="76"/>
    </row>
    <row r="11" customFormat="false" ht="67.45" hidden="false" customHeight="false" outlineLevel="0" collapsed="false">
      <c r="A11" s="73" t="s">
        <v>193</v>
      </c>
      <c r="B11" s="73"/>
      <c r="C11" s="74" t="s">
        <v>194</v>
      </c>
      <c r="D11" s="74"/>
      <c r="E11" s="74"/>
      <c r="F11" s="75"/>
      <c r="G11" s="76"/>
      <c r="H11" s="76"/>
      <c r="I11" s="76"/>
      <c r="J11" s="76"/>
    </row>
    <row r="12" customFormat="false" ht="28.9" hidden="false" customHeight="true" outlineLevel="0" collapsed="false">
      <c r="A12" s="73" t="s">
        <v>195</v>
      </c>
      <c r="B12" s="73"/>
      <c r="C12" s="74" t="s">
        <v>196</v>
      </c>
      <c r="D12" s="74"/>
      <c r="E12" s="74"/>
      <c r="F12" s="75" t="s">
        <v>197</v>
      </c>
      <c r="G12" s="80" t="s">
        <v>198</v>
      </c>
      <c r="I12" s="76"/>
      <c r="J12" s="76" t="s">
        <v>199</v>
      </c>
    </row>
    <row r="13" customFormat="false" ht="28.3" hidden="false" customHeight="false" outlineLevel="0" collapsed="false">
      <c r="A13" s="73" t="s">
        <v>200</v>
      </c>
      <c r="B13" s="73"/>
      <c r="C13" s="80" t="s">
        <v>201</v>
      </c>
      <c r="D13" s="74"/>
      <c r="E13" s="74"/>
      <c r="F13" s="75" t="s">
        <v>202</v>
      </c>
      <c r="G13" s="80"/>
      <c r="H13" s="76"/>
      <c r="I13" s="76"/>
      <c r="J13" s="76"/>
    </row>
    <row r="14" customFormat="false" ht="15" hidden="false" customHeight="false" outlineLevel="0" collapsed="false">
      <c r="A14" s="73" t="s">
        <v>203</v>
      </c>
      <c r="B14" s="73"/>
      <c r="C14" s="74" t="s">
        <v>204</v>
      </c>
      <c r="D14" s="74"/>
      <c r="E14" s="74"/>
      <c r="F14" s="75" t="s">
        <v>205</v>
      </c>
      <c r="G14" s="80"/>
      <c r="H14" s="76"/>
      <c r="I14" s="76"/>
      <c r="J14" s="76"/>
    </row>
    <row r="15" customFormat="false" ht="41.55" hidden="false" customHeight="false" outlineLevel="0" collapsed="false">
      <c r="A15" s="73" t="s">
        <v>206</v>
      </c>
      <c r="B15" s="73"/>
      <c r="C15" s="80" t="s">
        <v>207</v>
      </c>
      <c r="D15" s="74"/>
      <c r="E15" s="74"/>
      <c r="F15" s="75" t="s">
        <v>202</v>
      </c>
      <c r="G15" s="80"/>
      <c r="H15" s="76"/>
      <c r="I15" s="76"/>
      <c r="J15" s="76"/>
    </row>
    <row r="16" customFormat="false" ht="28.3" hidden="false" customHeight="false" outlineLevel="0" collapsed="false">
      <c r="A16" s="73" t="s">
        <v>208</v>
      </c>
      <c r="B16" s="73"/>
      <c r="C16" s="74" t="s">
        <v>209</v>
      </c>
      <c r="D16" s="74"/>
      <c r="E16" s="74"/>
      <c r="F16" s="75" t="s">
        <v>197</v>
      </c>
      <c r="G16" s="80"/>
      <c r="H16" s="76" t="s">
        <v>210</v>
      </c>
      <c r="I16" s="76"/>
      <c r="J16" s="76"/>
    </row>
    <row r="17" customFormat="false" ht="18.6" hidden="false" customHeight="true" outlineLevel="0" collapsed="false">
      <c r="A17" s="73" t="s">
        <v>211</v>
      </c>
      <c r="B17" s="73"/>
      <c r="C17" s="74"/>
      <c r="D17" s="74"/>
      <c r="E17" s="74"/>
      <c r="F17" s="75" t="s">
        <v>212</v>
      </c>
      <c r="G17" s="80"/>
      <c r="H17" s="76"/>
      <c r="I17" s="76"/>
      <c r="J17" s="76"/>
    </row>
    <row r="18" s="69" customFormat="true" ht="18.6" hidden="false" customHeight="true" outlineLevel="0" collapsed="false">
      <c r="A18" s="81" t="s">
        <v>213</v>
      </c>
      <c r="B18" s="81"/>
      <c r="C18" s="82"/>
      <c r="D18" s="82"/>
      <c r="E18" s="82"/>
      <c r="G18" s="83" t="s">
        <v>214</v>
      </c>
      <c r="AMI18" s="0"/>
      <c r="AMJ18" s="0"/>
    </row>
    <row r="19" customFormat="false" ht="61.9" hidden="false" customHeight="true" outlineLevel="0" collapsed="false">
      <c r="A19" s="73" t="s">
        <v>215</v>
      </c>
      <c r="B19" s="73"/>
      <c r="C19" s="74" t="s">
        <v>216</v>
      </c>
      <c r="D19" s="74"/>
      <c r="E19" s="74"/>
      <c r="F19" s="75" t="n">
        <v>450</v>
      </c>
      <c r="G19" s="74" t="s">
        <v>217</v>
      </c>
      <c r="H19" s="76" t="s">
        <v>218</v>
      </c>
      <c r="I19" s="76"/>
      <c r="J19" s="76"/>
    </row>
    <row r="20" customFormat="false" ht="26.45" hidden="false" customHeight="true" outlineLevel="0" collapsed="false">
      <c r="A20" s="73" t="s">
        <v>219</v>
      </c>
      <c r="B20" s="73"/>
      <c r="C20" s="74" t="s">
        <v>220</v>
      </c>
      <c r="D20" s="74"/>
      <c r="E20" s="74"/>
      <c r="F20" s="75" t="n">
        <v>600</v>
      </c>
      <c r="G20" s="76" t="s">
        <v>221</v>
      </c>
      <c r="H20" s="74" t="s">
        <v>222</v>
      </c>
      <c r="I20" s="74"/>
      <c r="J20" s="74"/>
    </row>
    <row r="21" customFormat="false" ht="37.15" hidden="false" customHeight="true" outlineLevel="0" collapsed="false">
      <c r="A21" s="73" t="s">
        <v>223</v>
      </c>
      <c r="B21" s="73"/>
      <c r="C21" s="74" t="s">
        <v>224</v>
      </c>
      <c r="D21" s="74"/>
      <c r="E21" s="74"/>
      <c r="F21" s="75" t="n">
        <v>650</v>
      </c>
      <c r="G21" s="74" t="s">
        <v>225</v>
      </c>
      <c r="H21" s="74" t="s">
        <v>226</v>
      </c>
      <c r="I21" s="74"/>
      <c r="J21" s="74"/>
    </row>
    <row r="22" customFormat="false" ht="18.6" hidden="false" customHeight="true" outlineLevel="0" collapsed="false">
      <c r="A22" s="73" t="s">
        <v>227</v>
      </c>
      <c r="B22" s="73"/>
      <c r="C22" s="74"/>
      <c r="D22" s="74"/>
      <c r="E22" s="74"/>
      <c r="F22" s="75"/>
      <c r="G22" s="76"/>
      <c r="H22" s="76"/>
      <c r="I22" s="76"/>
      <c r="J22" s="76"/>
    </row>
    <row r="23" customFormat="false" ht="18.6" hidden="false" customHeight="true" outlineLevel="0" collapsed="false">
      <c r="A23" s="73" t="s">
        <v>228</v>
      </c>
      <c r="B23" s="73"/>
      <c r="C23" s="74" t="s">
        <v>229</v>
      </c>
      <c r="D23" s="74"/>
      <c r="E23" s="74"/>
      <c r="F23" s="75"/>
      <c r="G23" s="76"/>
      <c r="H23" s="76"/>
      <c r="I23" s="76"/>
      <c r="J23" s="76"/>
    </row>
    <row r="24" customFormat="false" ht="18.6" hidden="false" customHeight="true" outlineLevel="0" collapsed="false">
      <c r="A24" s="73" t="s">
        <v>230</v>
      </c>
      <c r="B24" s="73"/>
      <c r="C24" s="74"/>
      <c r="D24" s="74"/>
      <c r="E24" s="74"/>
      <c r="F24" s="75"/>
      <c r="G24" s="76"/>
      <c r="H24" s="76"/>
      <c r="I24" s="76"/>
      <c r="J24" s="76"/>
    </row>
    <row r="25" customFormat="false" ht="18.6" hidden="false" customHeight="true" outlineLevel="0" collapsed="false">
      <c r="A25" s="73" t="s">
        <v>231</v>
      </c>
      <c r="B25" s="73"/>
      <c r="C25" s="74"/>
      <c r="D25" s="74"/>
      <c r="E25" s="74"/>
      <c r="F25" s="75"/>
      <c r="G25" s="76"/>
      <c r="H25" s="76"/>
      <c r="I25" s="76"/>
      <c r="J25" s="76"/>
    </row>
    <row r="26" customFormat="false" ht="36" hidden="false" customHeight="true" outlineLevel="0" collapsed="false">
      <c r="A26" s="73" t="s">
        <v>232</v>
      </c>
      <c r="B26" s="73"/>
      <c r="C26" s="74" t="s">
        <v>233</v>
      </c>
      <c r="D26" s="74"/>
      <c r="E26" s="74"/>
      <c r="F26" s="75" t="n">
        <v>10</v>
      </c>
      <c r="G26" s="76" t="s">
        <v>234</v>
      </c>
      <c r="H26" s="76" t="s">
        <v>170</v>
      </c>
      <c r="I26" s="76"/>
      <c r="J26" s="76"/>
    </row>
    <row r="27" customFormat="false" ht="18.6" hidden="false" customHeight="true" outlineLevel="0" collapsed="false">
      <c r="A27" s="73" t="s">
        <v>235</v>
      </c>
      <c r="B27" s="73"/>
      <c r="C27" s="74" t="s">
        <v>236</v>
      </c>
      <c r="D27" s="74"/>
      <c r="E27" s="74"/>
      <c r="F27" s="75"/>
      <c r="G27" s="76"/>
      <c r="H27" s="76"/>
      <c r="I27" s="76"/>
      <c r="J27" s="76"/>
    </row>
    <row r="28" customFormat="false" ht="18.6" hidden="false" customHeight="true" outlineLevel="0" collapsed="false">
      <c r="A28" s="73" t="s">
        <v>237</v>
      </c>
      <c r="B28" s="73"/>
      <c r="C28" s="74" t="s">
        <v>238</v>
      </c>
      <c r="D28" s="74"/>
      <c r="E28" s="74"/>
      <c r="F28" s="75"/>
      <c r="G28" s="76"/>
      <c r="H28" s="76"/>
      <c r="I28" s="76"/>
      <c r="J28" s="76"/>
    </row>
    <row r="29" customFormat="false" ht="18.6" hidden="false" customHeight="true" outlineLevel="0" collapsed="false">
      <c r="A29" s="73" t="s">
        <v>239</v>
      </c>
      <c r="B29" s="73"/>
      <c r="C29" s="74"/>
      <c r="D29" s="74"/>
      <c r="E29" s="74"/>
      <c r="F29" s="75"/>
      <c r="G29" s="76"/>
      <c r="H29" s="76"/>
      <c r="I29" s="76"/>
      <c r="J29" s="76"/>
    </row>
    <row r="30" customFormat="false" ht="18.6" hidden="false" customHeight="true" outlineLevel="0" collapsed="false">
      <c r="A30" s="73" t="s">
        <v>240</v>
      </c>
      <c r="B30" s="73"/>
      <c r="C30" s="74"/>
      <c r="D30" s="74"/>
      <c r="E30" s="74"/>
      <c r="F30" s="75"/>
      <c r="G30" s="76"/>
      <c r="H30" s="76"/>
      <c r="I30" s="76"/>
      <c r="J30" s="76"/>
    </row>
    <row r="31" customFormat="false" ht="18.6" hidden="false" customHeight="true" outlineLevel="0" collapsed="false">
      <c r="A31" s="73" t="s">
        <v>241</v>
      </c>
      <c r="B31" s="73"/>
      <c r="C31" s="74" t="s">
        <v>242</v>
      </c>
      <c r="D31" s="74"/>
      <c r="E31" s="74"/>
      <c r="F31" s="75"/>
      <c r="G31" s="76"/>
      <c r="H31" s="76"/>
      <c r="I31" s="76"/>
      <c r="J31" s="76"/>
    </row>
    <row r="32" customFormat="false" ht="18.6" hidden="false" customHeight="true" outlineLevel="0" collapsed="false">
      <c r="A32" s="73" t="s">
        <v>243</v>
      </c>
      <c r="B32" s="73"/>
      <c r="C32" s="74"/>
      <c r="D32" s="74"/>
      <c r="E32" s="74"/>
      <c r="F32" s="75"/>
      <c r="G32" s="76"/>
      <c r="H32" s="76"/>
      <c r="I32" s="76"/>
      <c r="J32" s="76"/>
    </row>
    <row r="33" customFormat="false" ht="18.6" hidden="false" customHeight="true" outlineLevel="0" collapsed="false">
      <c r="A33" s="73" t="s">
        <v>244</v>
      </c>
      <c r="B33" s="73"/>
      <c r="C33" s="74"/>
      <c r="D33" s="74"/>
      <c r="E33" s="74"/>
      <c r="F33" s="75"/>
      <c r="G33" s="76"/>
      <c r="H33" s="76"/>
      <c r="I33" s="76"/>
      <c r="J33" s="76"/>
    </row>
    <row r="34" customFormat="false" ht="18.6" hidden="false" customHeight="true" outlineLevel="0" collapsed="false">
      <c r="A34" s="73" t="s">
        <v>245</v>
      </c>
      <c r="B34" s="73"/>
      <c r="C34" s="74"/>
      <c r="D34" s="74"/>
      <c r="E34" s="74"/>
      <c r="F34" s="75"/>
      <c r="G34" s="76"/>
      <c r="H34" s="76"/>
      <c r="I34" s="76"/>
      <c r="J34" s="76"/>
    </row>
    <row r="35" customFormat="false" ht="18.6" hidden="false" customHeight="true" outlineLevel="0" collapsed="false">
      <c r="A35" s="73" t="s">
        <v>246</v>
      </c>
      <c r="B35" s="73"/>
      <c r="C35" s="74" t="s">
        <v>247</v>
      </c>
      <c r="D35" s="74"/>
      <c r="E35" s="74"/>
      <c r="F35" s="75" t="n">
        <v>32</v>
      </c>
      <c r="G35" s="76" t="s">
        <v>248</v>
      </c>
      <c r="H35" s="76" t="s">
        <v>170</v>
      </c>
      <c r="I35" s="76"/>
      <c r="J35" s="76"/>
    </row>
    <row r="36" customFormat="false" ht="18.6" hidden="false" customHeight="true" outlineLevel="0" collapsed="false">
      <c r="A36" s="73" t="s">
        <v>249</v>
      </c>
      <c r="B36" s="73"/>
      <c r="C36" s="74" t="s">
        <v>250</v>
      </c>
      <c r="D36" s="74"/>
      <c r="E36" s="74"/>
      <c r="F36" s="75"/>
      <c r="G36" s="76"/>
      <c r="H36" s="76"/>
      <c r="I36" s="76"/>
      <c r="J36" s="76"/>
    </row>
    <row r="37" customFormat="false" ht="18.6" hidden="false" customHeight="true" outlineLevel="0" collapsed="false">
      <c r="A37" s="73" t="s">
        <v>251</v>
      </c>
      <c r="B37" s="73"/>
      <c r="C37" s="74"/>
      <c r="D37" s="74"/>
      <c r="E37" s="74"/>
      <c r="F37" s="75"/>
      <c r="G37" s="76"/>
      <c r="H37" s="76"/>
      <c r="I37" s="76"/>
      <c r="J37" s="76"/>
    </row>
    <row r="38" customFormat="false" ht="18.6" hidden="false" customHeight="true" outlineLevel="0" collapsed="false">
      <c r="A38" s="73" t="s">
        <v>252</v>
      </c>
      <c r="B38" s="73"/>
      <c r="C38" s="74" t="s">
        <v>253</v>
      </c>
      <c r="D38" s="74"/>
      <c r="E38" s="74"/>
      <c r="F38" s="75"/>
      <c r="G38" s="76"/>
      <c r="H38" s="76"/>
      <c r="I38" s="76"/>
      <c r="J38" s="76"/>
    </row>
    <row r="39" customFormat="false" ht="18.6" hidden="false" customHeight="true" outlineLevel="0" collapsed="false">
      <c r="A39" s="73" t="s">
        <v>254</v>
      </c>
      <c r="B39" s="73"/>
      <c r="C39" s="74"/>
      <c r="D39" s="74"/>
      <c r="E39" s="74"/>
      <c r="F39" s="75"/>
      <c r="G39" s="76"/>
      <c r="H39" s="76"/>
      <c r="I39" s="76"/>
      <c r="J39" s="76"/>
    </row>
    <row r="40" customFormat="false" ht="18.6" hidden="false" customHeight="true" outlineLevel="0" collapsed="false">
      <c r="A40" s="73" t="s">
        <v>255</v>
      </c>
      <c r="B40" s="73"/>
      <c r="C40" s="74" t="s">
        <v>250</v>
      </c>
      <c r="D40" s="74"/>
      <c r="E40" s="74"/>
      <c r="F40" s="75"/>
      <c r="G40" s="76"/>
      <c r="H40" s="76"/>
      <c r="I40" s="76"/>
      <c r="J40" s="76"/>
    </row>
    <row r="41" customFormat="false" ht="18.6" hidden="false" customHeight="true" outlineLevel="0" collapsed="false">
      <c r="A41" s="73" t="s">
        <v>256</v>
      </c>
      <c r="B41" s="73"/>
      <c r="C41" s="74" t="s">
        <v>247</v>
      </c>
      <c r="D41" s="74"/>
      <c r="E41" s="74"/>
      <c r="F41" s="75" t="n">
        <v>32</v>
      </c>
      <c r="G41" s="76" t="s">
        <v>248</v>
      </c>
      <c r="H41" s="76" t="s">
        <v>170</v>
      </c>
      <c r="I41" s="76"/>
      <c r="J41" s="76"/>
    </row>
    <row r="42" customFormat="false" ht="18.6" hidden="false" customHeight="true" outlineLevel="0" collapsed="false">
      <c r="A42" s="73" t="s">
        <v>257</v>
      </c>
      <c r="B42" s="73"/>
      <c r="C42" s="74"/>
      <c r="D42" s="74"/>
      <c r="E42" s="74"/>
      <c r="F42" s="75" t="n">
        <v>27</v>
      </c>
      <c r="G42" s="76"/>
      <c r="H42" s="76"/>
      <c r="I42" s="76"/>
      <c r="J42" s="76"/>
    </row>
    <row r="43" customFormat="false" ht="18.6" hidden="false" customHeight="true" outlineLevel="0" collapsed="false">
      <c r="A43" s="73" t="s">
        <v>258</v>
      </c>
      <c r="B43" s="73"/>
      <c r="C43" s="74"/>
      <c r="D43" s="74"/>
      <c r="E43" s="74"/>
      <c r="F43" s="75"/>
      <c r="G43" s="76"/>
      <c r="H43" s="76"/>
      <c r="I43" s="76"/>
      <c r="J43" s="76"/>
    </row>
    <row r="44" customFormat="false" ht="18.6" hidden="false" customHeight="true" outlineLevel="0" collapsed="false">
      <c r="A44" s="73" t="s">
        <v>259</v>
      </c>
      <c r="B44" s="73"/>
      <c r="C44" s="74" t="s">
        <v>260</v>
      </c>
      <c r="D44" s="74"/>
      <c r="E44" s="74"/>
      <c r="F44" s="75"/>
      <c r="G44" s="76"/>
      <c r="H44" s="76"/>
      <c r="I44" s="76"/>
      <c r="J44" s="76"/>
    </row>
    <row r="45" customFormat="false" ht="18.6" hidden="false" customHeight="true" outlineLevel="0" collapsed="false">
      <c r="A45" s="73" t="s">
        <v>261</v>
      </c>
      <c r="B45" s="73"/>
      <c r="C45" s="74" t="s">
        <v>250</v>
      </c>
      <c r="D45" s="74"/>
      <c r="E45" s="74"/>
      <c r="F45" s="75"/>
      <c r="G45" s="76"/>
      <c r="H45" s="76"/>
      <c r="I45" s="76"/>
      <c r="J45" s="76"/>
    </row>
    <row r="46" customFormat="false" ht="18.6" hidden="false" customHeight="true" outlineLevel="0" collapsed="false">
      <c r="A46" s="73" t="s">
        <v>262</v>
      </c>
      <c r="B46" s="73"/>
      <c r="C46" s="74" t="s">
        <v>247</v>
      </c>
      <c r="D46" s="74"/>
      <c r="E46" s="74"/>
      <c r="F46" s="75" t="n">
        <v>30</v>
      </c>
      <c r="G46" s="76" t="s">
        <v>234</v>
      </c>
      <c r="H46" s="76" t="s">
        <v>170</v>
      </c>
      <c r="I46" s="76"/>
      <c r="J46" s="76"/>
    </row>
    <row r="47" customFormat="false" ht="18.6" hidden="false" customHeight="true" outlineLevel="0" collapsed="false">
      <c r="A47" s="73" t="s">
        <v>263</v>
      </c>
      <c r="B47" s="73"/>
      <c r="C47" s="74" t="s">
        <v>247</v>
      </c>
      <c r="D47" s="74"/>
      <c r="E47" s="74"/>
      <c r="F47" s="75" t="n">
        <v>32</v>
      </c>
      <c r="G47" s="76" t="s">
        <v>248</v>
      </c>
      <c r="H47" s="76" t="s">
        <v>170</v>
      </c>
      <c r="I47" s="76"/>
      <c r="J47" s="76"/>
    </row>
    <row r="48" customFormat="false" ht="18.6" hidden="false" customHeight="true" outlineLevel="0" collapsed="false">
      <c r="A48" s="73" t="s">
        <v>264</v>
      </c>
      <c r="B48" s="73"/>
      <c r="C48" s="74" t="s">
        <v>242</v>
      </c>
      <c r="D48" s="74"/>
      <c r="E48" s="74"/>
      <c r="F48" s="75"/>
      <c r="G48" s="76"/>
      <c r="H48" s="76"/>
      <c r="I48" s="76"/>
      <c r="J48" s="76"/>
    </row>
    <row r="49" customFormat="false" ht="18.6" hidden="false" customHeight="true" outlineLevel="0" collapsed="false">
      <c r="A49" s="73" t="s">
        <v>265</v>
      </c>
      <c r="B49" s="73"/>
      <c r="C49" s="74"/>
      <c r="D49" s="74"/>
      <c r="E49" s="74"/>
      <c r="F49" s="75" t="s">
        <v>266</v>
      </c>
      <c r="G49" s="76" t="s">
        <v>267</v>
      </c>
      <c r="H49" s="76"/>
      <c r="I49" s="76"/>
      <c r="J49" s="76"/>
    </row>
    <row r="50" customFormat="false" ht="18.6" hidden="false" customHeight="true" outlineLevel="0" collapsed="false">
      <c r="A50" s="73" t="s">
        <v>268</v>
      </c>
      <c r="B50" s="73"/>
      <c r="C50" s="74"/>
      <c r="D50" s="74"/>
      <c r="E50" s="74"/>
      <c r="F50" s="75" t="s">
        <v>266</v>
      </c>
      <c r="G50" s="76"/>
      <c r="H50" s="76"/>
      <c r="I50" s="76"/>
      <c r="J50" s="76"/>
    </row>
    <row r="51" customFormat="false" ht="18.6" hidden="false" customHeight="true" outlineLevel="0" collapsed="false">
      <c r="A51" s="73" t="s">
        <v>269</v>
      </c>
      <c r="B51" s="73"/>
      <c r="C51" s="74"/>
      <c r="D51" s="74"/>
      <c r="E51" s="74"/>
      <c r="F51" s="75" t="s">
        <v>266</v>
      </c>
      <c r="G51" s="76"/>
      <c r="H51" s="76"/>
      <c r="I51" s="76"/>
      <c r="J51" s="76"/>
    </row>
    <row r="52" customFormat="false" ht="18.6" hidden="false" customHeight="true" outlineLevel="0" collapsed="false">
      <c r="A52" s="73" t="s">
        <v>270</v>
      </c>
      <c r="B52" s="73"/>
      <c r="C52" s="74" t="s">
        <v>247</v>
      </c>
      <c r="D52" s="74"/>
      <c r="E52" s="74"/>
      <c r="F52" s="75" t="n">
        <v>32</v>
      </c>
      <c r="G52" s="76" t="s">
        <v>248</v>
      </c>
      <c r="H52" s="76" t="s">
        <v>170</v>
      </c>
      <c r="I52" s="76"/>
      <c r="J52" s="76"/>
    </row>
    <row r="53" customFormat="false" ht="18.6" hidden="false" customHeight="true" outlineLevel="0" collapsed="false">
      <c r="A53" s="73" t="s">
        <v>271</v>
      </c>
      <c r="B53" s="73"/>
      <c r="C53" s="74"/>
      <c r="D53" s="74"/>
      <c r="E53" s="74"/>
      <c r="F53" s="75"/>
      <c r="G53" s="76"/>
      <c r="H53" s="76"/>
      <c r="I53" s="76"/>
      <c r="J53" s="76"/>
    </row>
    <row r="54" customFormat="false" ht="18.6" hidden="false" customHeight="true" outlineLevel="0" collapsed="false">
      <c r="A54" s="73" t="s">
        <v>272</v>
      </c>
      <c r="B54" s="73"/>
      <c r="C54" s="74"/>
      <c r="D54" s="74"/>
      <c r="E54" s="74"/>
      <c r="F54" s="75"/>
      <c r="G54" s="76"/>
      <c r="H54" s="76"/>
      <c r="I54" s="76"/>
      <c r="J54" s="76"/>
    </row>
    <row r="55" customFormat="false" ht="18.6" hidden="false" customHeight="true" outlineLevel="0" collapsed="false">
      <c r="A55" s="73" t="s">
        <v>273</v>
      </c>
      <c r="B55" s="73"/>
      <c r="C55" s="74" t="s">
        <v>274</v>
      </c>
      <c r="D55" s="74"/>
      <c r="E55" s="74"/>
      <c r="F55" s="75"/>
      <c r="G55" s="76"/>
      <c r="H55" s="76"/>
      <c r="I55" s="76"/>
      <c r="J55" s="76"/>
    </row>
    <row r="56" customFormat="false" ht="18.6" hidden="false" customHeight="true" outlineLevel="0" collapsed="false">
      <c r="A56" s="73" t="s">
        <v>275</v>
      </c>
      <c r="B56" s="73"/>
      <c r="C56" s="74"/>
      <c r="D56" s="74"/>
      <c r="E56" s="74"/>
      <c r="F56" s="75"/>
      <c r="G56" s="76"/>
      <c r="H56" s="76"/>
      <c r="I56" s="76"/>
      <c r="J56" s="76"/>
    </row>
    <row r="57" customFormat="false" ht="18.6" hidden="false" customHeight="true" outlineLevel="0" collapsed="false">
      <c r="A57" s="73" t="s">
        <v>276</v>
      </c>
      <c r="B57" s="73"/>
      <c r="C57" s="74" t="s">
        <v>247</v>
      </c>
      <c r="D57" s="74"/>
      <c r="E57" s="74"/>
      <c r="F57" s="75" t="n">
        <v>-20</v>
      </c>
      <c r="G57" s="76"/>
      <c r="H57" s="76" t="s">
        <v>170</v>
      </c>
      <c r="I57" s="76"/>
      <c r="J57" s="76"/>
    </row>
    <row r="58" customFormat="false" ht="18.6" hidden="false" customHeight="true" outlineLevel="0" collapsed="false">
      <c r="A58" s="73" t="s">
        <v>277</v>
      </c>
      <c r="B58" s="73"/>
      <c r="C58" s="74"/>
      <c r="D58" s="74"/>
      <c r="E58" s="74"/>
      <c r="F58" s="75"/>
      <c r="G58" s="76"/>
      <c r="H58" s="76"/>
      <c r="I58" s="76"/>
      <c r="J58" s="76"/>
    </row>
    <row r="59" customFormat="false" ht="18.6" hidden="false" customHeight="true" outlineLevel="0" collapsed="false">
      <c r="A59" s="73" t="s">
        <v>278</v>
      </c>
      <c r="B59" s="73"/>
      <c r="C59" s="74"/>
      <c r="D59" s="74"/>
      <c r="E59" s="74"/>
      <c r="F59" s="75"/>
      <c r="G59" s="76" t="s">
        <v>279</v>
      </c>
      <c r="H59" s="76"/>
      <c r="I59" s="76"/>
      <c r="J59" s="76"/>
    </row>
    <row r="60" customFormat="false" ht="18.6" hidden="false" customHeight="true" outlineLevel="0" collapsed="false">
      <c r="A60" s="73" t="s">
        <v>280</v>
      </c>
      <c r="B60" s="73"/>
      <c r="C60" s="74"/>
      <c r="D60" s="74"/>
      <c r="E60" s="74"/>
      <c r="F60" s="75" t="s">
        <v>185</v>
      </c>
      <c r="G60" s="76"/>
      <c r="H60" s="76"/>
      <c r="I60" s="76"/>
      <c r="J60" s="76"/>
    </row>
    <row r="61" customFormat="false" ht="18.6" hidden="false" customHeight="true" outlineLevel="0" collapsed="false">
      <c r="A61" s="73" t="s">
        <v>281</v>
      </c>
      <c r="B61" s="73"/>
      <c r="C61" s="74" t="s">
        <v>247</v>
      </c>
      <c r="D61" s="74"/>
      <c r="E61" s="74"/>
      <c r="F61" s="75" t="s">
        <v>282</v>
      </c>
      <c r="G61" s="76" t="s">
        <v>190</v>
      </c>
      <c r="H61" s="76" t="s">
        <v>170</v>
      </c>
      <c r="I61" s="76"/>
      <c r="J61" s="76"/>
    </row>
    <row r="62" customFormat="false" ht="18.6" hidden="false" customHeight="true" outlineLevel="0" collapsed="false">
      <c r="A62" s="73" t="s">
        <v>283</v>
      </c>
      <c r="B62" s="73"/>
      <c r="C62" s="74"/>
      <c r="D62" s="74"/>
      <c r="E62" s="74"/>
      <c r="F62" s="75" t="s">
        <v>284</v>
      </c>
      <c r="G62" s="76"/>
      <c r="H62" s="76"/>
      <c r="I62" s="76"/>
      <c r="J62" s="76"/>
    </row>
    <row r="63" customFormat="false" ht="37.15" hidden="false" customHeight="true" outlineLevel="0" collapsed="false">
      <c r="A63" s="73" t="s">
        <v>285</v>
      </c>
      <c r="B63" s="73"/>
      <c r="C63" s="84" t="s">
        <v>286</v>
      </c>
      <c r="D63" s="84"/>
      <c r="E63" s="84"/>
      <c r="F63" s="75"/>
      <c r="G63" s="76"/>
      <c r="H63" s="76"/>
      <c r="I63" s="76"/>
      <c r="J63" s="76"/>
    </row>
    <row r="64" customFormat="false" ht="18.6" hidden="false" customHeight="true" outlineLevel="0" collapsed="false">
      <c r="A64" s="73" t="s">
        <v>287</v>
      </c>
      <c r="B64" s="73"/>
      <c r="C64" s="74"/>
      <c r="D64" s="74"/>
      <c r="E64" s="74"/>
      <c r="F64" s="75" t="s">
        <v>288</v>
      </c>
      <c r="G64" s="76"/>
      <c r="H64" s="76"/>
      <c r="I64" s="76"/>
      <c r="J64" s="76"/>
    </row>
    <row r="65" customFormat="false" ht="18.6" hidden="false" customHeight="true" outlineLevel="0" collapsed="false">
      <c r="A65" s="73" t="s">
        <v>289</v>
      </c>
      <c r="B65" s="73"/>
      <c r="C65" s="74"/>
      <c r="D65" s="74"/>
      <c r="E65" s="74"/>
      <c r="F65" s="75"/>
      <c r="G65" s="76"/>
      <c r="H65" s="76"/>
      <c r="I65" s="76"/>
      <c r="J65" s="76"/>
    </row>
    <row r="66" customFormat="false" ht="18.6" hidden="false" customHeight="true" outlineLevel="0" collapsed="false">
      <c r="A66" s="73" t="s">
        <v>290</v>
      </c>
      <c r="B66" s="73"/>
      <c r="C66" s="74"/>
      <c r="D66" s="74"/>
      <c r="E66" s="74"/>
      <c r="F66" s="75"/>
      <c r="G66" s="76" t="s">
        <v>291</v>
      </c>
      <c r="H66" s="76" t="s">
        <v>170</v>
      </c>
      <c r="I66" s="76"/>
      <c r="J66" s="76"/>
    </row>
    <row r="67" customFormat="false" ht="37.9" hidden="false" customHeight="true" outlineLevel="0" collapsed="false">
      <c r="A67" s="73" t="s">
        <v>292</v>
      </c>
      <c r="B67" s="73"/>
      <c r="C67" s="85" t="s">
        <v>293</v>
      </c>
      <c r="D67" s="85"/>
      <c r="E67" s="85"/>
      <c r="F67" s="75" t="s">
        <v>294</v>
      </c>
      <c r="G67" s="76" t="s">
        <v>295</v>
      </c>
      <c r="H67" s="76"/>
      <c r="I67" s="76"/>
      <c r="J67" s="76"/>
    </row>
    <row r="68" customFormat="false" ht="33.6" hidden="false" customHeight="true" outlineLevel="0" collapsed="false">
      <c r="A68" s="73" t="s">
        <v>296</v>
      </c>
      <c r="B68" s="73"/>
      <c r="C68" s="74" t="s">
        <v>297</v>
      </c>
      <c r="D68" s="74"/>
      <c r="E68" s="74"/>
      <c r="F68" s="75"/>
      <c r="G68" s="76"/>
      <c r="H68" s="76"/>
      <c r="I68" s="76"/>
      <c r="J68" s="76"/>
    </row>
    <row r="69" customFormat="false" ht="126" hidden="false" customHeight="true" outlineLevel="0" collapsed="false">
      <c r="A69" s="86" t="s">
        <v>298</v>
      </c>
      <c r="B69" s="86"/>
      <c r="C69" s="67" t="s">
        <v>299</v>
      </c>
      <c r="F69" s="67"/>
      <c r="G69" s="67"/>
      <c r="H69" s="76"/>
      <c r="I69" s="76"/>
      <c r="J69" s="76"/>
    </row>
    <row r="70" customFormat="false" ht="33.6" hidden="false" customHeight="true" outlineLevel="0" collapsed="false">
      <c r="A70" s="73" t="s">
        <v>300</v>
      </c>
      <c r="B70" s="73"/>
      <c r="C70" s="74"/>
      <c r="D70" s="74"/>
      <c r="E70" s="74"/>
      <c r="F70" s="75"/>
      <c r="G70" s="76"/>
      <c r="H70" s="76"/>
      <c r="I70" s="76"/>
      <c r="J70" s="76"/>
    </row>
    <row r="71" customFormat="false" ht="33.6" hidden="false" customHeight="true" outlineLevel="0" collapsed="false">
      <c r="A71" s="76" t="s">
        <v>301</v>
      </c>
      <c r="B71" s="76"/>
      <c r="C71" s="74" t="s">
        <v>302</v>
      </c>
      <c r="D71" s="74"/>
      <c r="E71" s="74"/>
      <c r="F71" s="75"/>
      <c r="G71" s="76"/>
      <c r="H71" s="76"/>
      <c r="I71" s="76"/>
      <c r="J71" s="76"/>
    </row>
    <row r="72" customFormat="false" ht="33.6" hidden="false" customHeight="true" outlineLevel="0" collapsed="false">
      <c r="A72" s="76"/>
      <c r="B72" s="76"/>
      <c r="C72" s="74"/>
      <c r="D72" s="74"/>
      <c r="E72" s="74"/>
      <c r="F72" s="75"/>
      <c r="G72" s="76"/>
      <c r="H72" s="76"/>
      <c r="I72" s="76"/>
      <c r="J72" s="76"/>
    </row>
    <row r="73" customFormat="false" ht="18.6" hidden="false" customHeight="true" outlineLevel="0" collapsed="false">
      <c r="A73" s="22"/>
      <c r="B73" s="22"/>
      <c r="C73" s="87"/>
      <c r="D73" s="87"/>
      <c r="E73" s="87"/>
      <c r="F73" s="22"/>
      <c r="G73" s="22"/>
      <c r="H73" s="22"/>
      <c r="I73" s="22"/>
      <c r="J73" s="22"/>
    </row>
    <row r="74" customFormat="false" ht="18.6" hidden="false" customHeight="true" outlineLevel="0" collapsed="false">
      <c r="A74" s="22" t="s">
        <v>303</v>
      </c>
      <c r="B74" s="22"/>
    </row>
    <row r="75" customFormat="false" ht="18.6" hidden="false" customHeight="true" outlineLevel="0" collapsed="false">
      <c r="A75" s="66" t="s">
        <v>304</v>
      </c>
    </row>
    <row r="76" customFormat="false" ht="32.45" hidden="false" customHeight="true" outlineLevel="0" collapsed="false">
      <c r="A76" s="66" t="s">
        <v>305</v>
      </c>
      <c r="C76" s="67" t="s">
        <v>306</v>
      </c>
    </row>
    <row r="77" customFormat="false" ht="34.15" hidden="false" customHeight="true" outlineLevel="0" collapsed="false">
      <c r="A77" s="66" t="s">
        <v>307</v>
      </c>
      <c r="C77" s="67" t="s">
        <v>308</v>
      </c>
    </row>
    <row r="78" customFormat="false" ht="27.7" hidden="false" customHeight="false" outlineLevel="0" collapsed="false">
      <c r="A78" s="22" t="s">
        <v>309</v>
      </c>
      <c r="B78" s="22"/>
      <c r="C78" s="67" t="s">
        <v>310</v>
      </c>
    </row>
    <row r="79" customFormat="false" ht="18.6" hidden="false" customHeight="true" outlineLevel="0" collapsed="false">
      <c r="A79" s="66" t="s">
        <v>311</v>
      </c>
      <c r="C79" s="85" t="s">
        <v>312</v>
      </c>
      <c r="D79" s="85"/>
      <c r="E79" s="85"/>
    </row>
    <row r="80" customFormat="false" ht="18.6" hidden="false" customHeight="true" outlineLevel="0" collapsed="false">
      <c r="A80" s="66" t="s">
        <v>313</v>
      </c>
    </row>
    <row r="81" customFormat="false" ht="15" hidden="false" customHeight="false" outlineLevel="0" collapsed="false">
      <c r="A81" s="22" t="s">
        <v>314</v>
      </c>
      <c r="B81" s="22"/>
      <c r="C81" s="87"/>
      <c r="D81" s="87"/>
      <c r="E81" s="87"/>
    </row>
    <row r="82" customFormat="false" ht="18.6" hidden="false" customHeight="true" outlineLevel="0" collapsed="false">
      <c r="A82" s="66" t="s">
        <v>315</v>
      </c>
    </row>
    <row r="83" customFormat="false" ht="18.6" hidden="false" customHeight="true" outlineLevel="0" collapsed="false">
      <c r="A83" s="66" t="s">
        <v>316</v>
      </c>
      <c r="C83" s="67" t="s">
        <v>317</v>
      </c>
    </row>
    <row r="84" customFormat="false" ht="18.6" hidden="false" customHeight="true" outlineLevel="0" collapsed="false">
      <c r="A84" s="66" t="s">
        <v>318</v>
      </c>
      <c r="C84" s="67" t="s">
        <v>319</v>
      </c>
    </row>
    <row r="94" customFormat="false" ht="18.6" hidden="false" customHeight="true" outlineLevel="0" collapsed="false">
      <c r="A94" s="22"/>
      <c r="B94" s="22"/>
      <c r="C94" s="87"/>
      <c r="D94" s="87"/>
      <c r="E94" s="87"/>
      <c r="F94" s="22"/>
      <c r="G94" s="22"/>
      <c r="H94" s="22"/>
      <c r="I94" s="22"/>
      <c r="J94" s="22"/>
    </row>
    <row r="96" customFormat="false" ht="18.6" hidden="false" customHeight="true" outlineLevel="0" collapsed="false">
      <c r="A96" s="22" t="s">
        <v>320</v>
      </c>
      <c r="B96" s="22"/>
      <c r="C96" s="85" t="s">
        <v>321</v>
      </c>
      <c r="D96" s="85"/>
      <c r="E96" s="85"/>
      <c r="F96" s="22"/>
      <c r="G96" s="22"/>
      <c r="H96" s="22"/>
      <c r="I96" s="22"/>
      <c r="J96" s="22"/>
    </row>
    <row r="97" customFormat="false" ht="18.6" hidden="false" customHeight="true" outlineLevel="0" collapsed="false">
      <c r="A97" s="22"/>
      <c r="B97" s="22"/>
      <c r="C97" s="87"/>
      <c r="D97" s="87"/>
      <c r="E97" s="87"/>
      <c r="F97" s="22"/>
      <c r="G97" s="22"/>
      <c r="H97" s="22"/>
      <c r="I97" s="22"/>
      <c r="J97" s="22"/>
    </row>
    <row r="98" customFormat="false" ht="18.6" hidden="false" customHeight="true" outlineLevel="0" collapsed="false">
      <c r="A98" s="22"/>
      <c r="B98" s="22"/>
      <c r="C98" s="87"/>
      <c r="D98" s="87"/>
      <c r="E98" s="87"/>
      <c r="F98" s="22"/>
      <c r="G98" s="22"/>
      <c r="H98" s="22"/>
      <c r="I98" s="22"/>
      <c r="J98" s="22"/>
    </row>
    <row r="100" customFormat="false" ht="18.6" hidden="false" customHeight="true" outlineLevel="0" collapsed="false">
      <c r="A100" s="88" t="s">
        <v>322</v>
      </c>
      <c r="B100" s="88"/>
      <c r="C100" s="89" t="s">
        <v>323</v>
      </c>
      <c r="D100" s="89"/>
      <c r="E100" s="89"/>
      <c r="H100" s="66" t="s">
        <v>324</v>
      </c>
    </row>
    <row r="101" customFormat="false" ht="18.6" hidden="false" customHeight="true" outlineLevel="0" collapsed="false">
      <c r="A101" s="66" t="s">
        <v>325</v>
      </c>
      <c r="C101" s="67" t="s">
        <v>326</v>
      </c>
      <c r="G101" s="66" t="s">
        <v>327</v>
      </c>
    </row>
    <row r="102" customFormat="false" ht="18.6" hidden="false" customHeight="true" outlineLevel="0" collapsed="false">
      <c r="A102" s="90" t="s">
        <v>328</v>
      </c>
      <c r="B102" s="90"/>
      <c r="C102" s="91" t="s">
        <v>329</v>
      </c>
      <c r="D102" s="91"/>
      <c r="E102" s="91"/>
    </row>
    <row r="103" customFormat="false" ht="18.6" hidden="false" customHeight="true" outlineLevel="0" collapsed="false">
      <c r="A103" s="90" t="s">
        <v>330</v>
      </c>
      <c r="B103" s="90"/>
      <c r="C103" s="91" t="s">
        <v>331</v>
      </c>
      <c r="D103" s="91"/>
      <c r="E103" s="91"/>
    </row>
    <row r="104" customFormat="false" ht="18.6" hidden="false" customHeight="true" outlineLevel="0" collapsed="false">
      <c r="A104" s="90" t="s">
        <v>332</v>
      </c>
      <c r="B104" s="90"/>
      <c r="C104" s="91" t="s">
        <v>333</v>
      </c>
      <c r="D104" s="91"/>
      <c r="E104" s="91"/>
    </row>
    <row r="105" customFormat="false" ht="18.6" hidden="false" customHeight="true" outlineLevel="0" collapsed="false">
      <c r="A105" s="90" t="s">
        <v>334</v>
      </c>
      <c r="B105" s="90"/>
      <c r="C105" s="91"/>
      <c r="D105" s="91"/>
      <c r="E105" s="91"/>
    </row>
    <row r="106" customFormat="false" ht="18.6" hidden="false" customHeight="true" outlineLevel="0" collapsed="false">
      <c r="A106" s="90" t="s">
        <v>335</v>
      </c>
      <c r="B106" s="90"/>
      <c r="C106" s="91"/>
      <c r="D106" s="91"/>
      <c r="E106" s="91"/>
    </row>
    <row r="107" customFormat="false" ht="18.6" hidden="false" customHeight="true" outlineLevel="0" collapsed="false">
      <c r="A107" s="90" t="s">
        <v>336</v>
      </c>
      <c r="B107" s="90"/>
      <c r="C107" s="91"/>
      <c r="D107" s="91"/>
      <c r="E107" s="91"/>
    </row>
    <row r="108" customFormat="false" ht="18.6" hidden="false" customHeight="true" outlineLevel="0" collapsed="false">
      <c r="A108" s="66" t="s">
        <v>337</v>
      </c>
      <c r="C108" s="67" t="s">
        <v>338</v>
      </c>
    </row>
    <row r="109" customFormat="false" ht="18.6" hidden="false" customHeight="true" outlineLevel="0" collapsed="false">
      <c r="A109" s="90" t="s">
        <v>339</v>
      </c>
      <c r="B109" s="90"/>
      <c r="C109" s="91" t="s">
        <v>340</v>
      </c>
      <c r="D109" s="91"/>
      <c r="E109" s="91"/>
      <c r="G109" s="66" t="s">
        <v>341</v>
      </c>
    </row>
    <row r="110" customFormat="false" ht="18.6" hidden="false" customHeight="true" outlineLevel="0" collapsed="false">
      <c r="A110" s="66" t="s">
        <v>342</v>
      </c>
    </row>
    <row r="111" customFormat="false" ht="134.9" hidden="false" customHeight="false" outlineLevel="0" collapsed="false">
      <c r="A111" s="66" t="s">
        <v>343</v>
      </c>
      <c r="C111" s="92" t="s">
        <v>344</v>
      </c>
    </row>
    <row r="112" customFormat="false" ht="18.6" hidden="false" customHeight="true" outlineLevel="0" collapsed="false">
      <c r="A112" s="90" t="s">
        <v>345</v>
      </c>
      <c r="B112" s="90"/>
      <c r="C112" s="91" t="s">
        <v>346</v>
      </c>
      <c r="D112" s="91"/>
      <c r="E112" s="91"/>
    </row>
    <row r="113" customFormat="false" ht="18.6" hidden="false" customHeight="true" outlineLevel="0" collapsed="false">
      <c r="A113" s="90" t="s">
        <v>347</v>
      </c>
      <c r="B113" s="90"/>
      <c r="C113" s="91" t="s">
        <v>348</v>
      </c>
      <c r="D113" s="91"/>
      <c r="E113" s="91"/>
    </row>
    <row r="114" customFormat="false" ht="18.6" hidden="false" customHeight="true" outlineLevel="0" collapsed="false">
      <c r="A114" s="66" t="s">
        <v>349</v>
      </c>
    </row>
    <row r="115" customFormat="false" ht="18.6" hidden="false" customHeight="true" outlineLevel="0" collapsed="false">
      <c r="A115" s="66" t="s">
        <v>350</v>
      </c>
      <c r="C115" s="67" t="s">
        <v>351</v>
      </c>
    </row>
    <row r="116" customFormat="false" ht="18.6" hidden="false" customHeight="true" outlineLevel="0" collapsed="false">
      <c r="A116" s="66" t="s">
        <v>352</v>
      </c>
      <c r="C116" s="85" t="s">
        <v>353</v>
      </c>
      <c r="D116" s="85"/>
      <c r="E116" s="85"/>
    </row>
    <row r="117" customFormat="false" ht="18.6" hidden="false" customHeight="true" outlineLevel="0" collapsed="false">
      <c r="A117" s="66" t="s">
        <v>354</v>
      </c>
      <c r="C117" s="67" t="s">
        <v>355</v>
      </c>
      <c r="G117" s="66" t="s">
        <v>356</v>
      </c>
    </row>
    <row r="118" customFormat="false" ht="18.6" hidden="false" customHeight="true" outlineLevel="0" collapsed="false">
      <c r="A118" s="66" t="s">
        <v>357</v>
      </c>
      <c r="C118" s="67" t="s">
        <v>358</v>
      </c>
    </row>
    <row r="124" customFormat="false" ht="18.6" hidden="false" customHeight="true" outlineLevel="0" collapsed="false">
      <c r="A124" s="93"/>
      <c r="B124" s="93"/>
    </row>
    <row r="125" customFormat="false" ht="18.6" hidden="false" customHeight="true" outlineLevel="0" collapsed="false">
      <c r="A125" s="93"/>
      <c r="B125" s="93"/>
    </row>
    <row r="126" customFormat="false" ht="18.6" hidden="false" customHeight="true" outlineLevel="0" collapsed="false">
      <c r="A126" s="93"/>
      <c r="B126" s="93"/>
    </row>
    <row r="127" customFormat="false" ht="18.6" hidden="false" customHeight="true" outlineLevel="0" collapsed="false">
      <c r="A127" s="66" t="s">
        <v>359</v>
      </c>
      <c r="C127" s="67" t="s">
        <v>360</v>
      </c>
    </row>
    <row r="129" customFormat="false" ht="18.6" hidden="false" customHeight="true" outlineLevel="0" collapsed="false">
      <c r="A129" s="66" t="s">
        <v>361</v>
      </c>
    </row>
    <row r="130" customFormat="false" ht="18.6" hidden="false" customHeight="true" outlineLevel="0" collapsed="false">
      <c r="A130" s="93" t="s">
        <v>362</v>
      </c>
      <c r="B130" s="93"/>
      <c r="C130" s="67" t="s">
        <v>363</v>
      </c>
      <c r="F130" s="67"/>
      <c r="G130" s="67"/>
      <c r="H130" s="67"/>
      <c r="I130" s="67"/>
      <c r="J130" s="67"/>
    </row>
    <row r="131" customFormat="false" ht="18.6" hidden="false" customHeight="true" outlineLevel="0" collapsed="false">
      <c r="A131" s="22"/>
      <c r="B131" s="22"/>
      <c r="F131" s="67"/>
      <c r="G131" s="67"/>
      <c r="H131" s="67"/>
      <c r="I131" s="67"/>
      <c r="J131" s="67"/>
    </row>
    <row r="132" customFormat="false" ht="18.6" hidden="false" customHeight="true" outlineLevel="0" collapsed="false">
      <c r="F132" s="67"/>
      <c r="G132" s="67"/>
      <c r="H132" s="67"/>
      <c r="I132" s="67"/>
      <c r="J132" s="67"/>
    </row>
    <row r="133" customFormat="false" ht="18.6" hidden="false" customHeight="true" outlineLevel="0" collapsed="false">
      <c r="A133" s="66" t="s">
        <v>364</v>
      </c>
      <c r="F133" s="67"/>
      <c r="G133" s="67"/>
      <c r="H133" s="67"/>
      <c r="I133" s="67"/>
      <c r="J133" s="67"/>
    </row>
    <row r="134" customFormat="false" ht="18.6" hidden="false" customHeight="true" outlineLevel="0" collapsed="false">
      <c r="A134" s="66" t="s">
        <v>365</v>
      </c>
      <c r="F134" s="67"/>
      <c r="G134" s="67"/>
      <c r="H134" s="67"/>
      <c r="I134" s="67"/>
      <c r="J134" s="67"/>
    </row>
    <row r="136" customFormat="false" ht="18.6" hidden="false" customHeight="true" outlineLevel="0" collapsed="false">
      <c r="C136" s="67" t="s">
        <v>366</v>
      </c>
    </row>
    <row r="138" customFormat="false" ht="18.6" hidden="false" customHeight="true" outlineLevel="0" collapsed="false">
      <c r="A138" s="93" t="s">
        <v>367</v>
      </c>
      <c r="B138" s="93"/>
      <c r="C138" s="92" t="s">
        <v>368</v>
      </c>
      <c r="D138" s="92"/>
      <c r="E138" s="92"/>
    </row>
    <row r="139" customFormat="false" ht="18.6" hidden="false" customHeight="true" outlineLevel="0" collapsed="false">
      <c r="A139" s="66" t="s">
        <v>369</v>
      </c>
    </row>
    <row r="140" customFormat="false" ht="18.6" hidden="false" customHeight="true" outlineLevel="0" collapsed="false">
      <c r="A140" s="66" t="s">
        <v>370</v>
      </c>
    </row>
    <row r="141" customFormat="false" ht="36" hidden="false" customHeight="true" outlineLevel="0" collapsed="false">
      <c r="A141" s="66" t="s">
        <v>371</v>
      </c>
      <c r="C141" s="67" t="s">
        <v>372</v>
      </c>
    </row>
    <row r="142" customFormat="false" ht="18.6" hidden="false" customHeight="true" outlineLevel="0" collapsed="false">
      <c r="A142" s="66" t="s">
        <v>373</v>
      </c>
      <c r="C142" s="67" t="s">
        <v>374</v>
      </c>
      <c r="F142" s="68" t="s">
        <v>375</v>
      </c>
    </row>
    <row r="143" customFormat="false" ht="18.6" hidden="false" customHeight="true" outlineLevel="0" collapsed="false">
      <c r="A143" s="66" t="s">
        <v>376</v>
      </c>
      <c r="C143" s="67" t="s">
        <v>374</v>
      </c>
      <c r="F143" s="68" t="s">
        <v>375</v>
      </c>
    </row>
    <row r="144" customFormat="false" ht="18.6" hidden="false" customHeight="true" outlineLevel="0" collapsed="false">
      <c r="A144" s="66" t="s">
        <v>377</v>
      </c>
    </row>
    <row r="145" customFormat="false" ht="18.6" hidden="false" customHeight="true" outlineLevel="0" collapsed="false">
      <c r="A145" s="66" t="s">
        <v>378</v>
      </c>
    </row>
    <row r="146" customFormat="false" ht="18.6" hidden="false" customHeight="true" outlineLevel="0" collapsed="false">
      <c r="A146" s="66" t="s">
        <v>379</v>
      </c>
    </row>
    <row r="147" customFormat="false" ht="18.6" hidden="false" customHeight="true" outlineLevel="0" collapsed="false">
      <c r="A147" s="66" t="s">
        <v>380</v>
      </c>
    </row>
    <row r="148" customFormat="false" ht="18.6" hidden="false" customHeight="true" outlineLevel="0" collapsed="false">
      <c r="A148" s="66" t="s">
        <v>381</v>
      </c>
      <c r="C148" s="67" t="s">
        <v>382</v>
      </c>
      <c r="F148" s="68" t="n">
        <v>20</v>
      </c>
      <c r="G148" s="66" t="s">
        <v>190</v>
      </c>
      <c r="H148" s="66" t="s">
        <v>383</v>
      </c>
    </row>
    <row r="149" customFormat="false" ht="18.6" hidden="false" customHeight="true" outlineLevel="0" collapsed="false">
      <c r="A149" s="66" t="s">
        <v>384</v>
      </c>
    </row>
    <row r="150" customFormat="false" ht="18.6" hidden="false" customHeight="true" outlineLevel="0" collapsed="false">
      <c r="A150" s="94" t="s">
        <v>385</v>
      </c>
      <c r="B150" s="94"/>
    </row>
    <row r="151" customFormat="false" ht="18.6" hidden="false" customHeight="true" outlineLevel="0" collapsed="false">
      <c r="A151" s="66" t="s">
        <v>386</v>
      </c>
    </row>
    <row r="152" customFormat="false" ht="18.6" hidden="false" customHeight="true" outlineLevel="0" collapsed="false">
      <c r="A152" s="94" t="s">
        <v>387</v>
      </c>
      <c r="B152" s="94"/>
    </row>
    <row r="153" customFormat="false" ht="18.6" hidden="false" customHeight="true" outlineLevel="0" collapsed="false">
      <c r="A153" s="95" t="s">
        <v>388</v>
      </c>
      <c r="B153" s="96"/>
      <c r="C153" s="97"/>
      <c r="D153" s="97"/>
      <c r="E153" s="97"/>
      <c r="F153" s="98"/>
      <c r="G153" s="96"/>
      <c r="H153" s="96"/>
      <c r="I153" s="96"/>
      <c r="J153" s="96"/>
    </row>
    <row r="154" customFormat="false" ht="18.6" hidden="false" customHeight="true" outlineLevel="0" collapsed="false">
      <c r="A154" s="99" t="s">
        <v>370</v>
      </c>
    </row>
    <row r="155" customFormat="false" ht="18.6" hidden="false" customHeight="true" outlineLevel="0" collapsed="false">
      <c r="A155" s="95" t="s">
        <v>389</v>
      </c>
      <c r="B155" s="96"/>
      <c r="C155" s="97" t="s">
        <v>180</v>
      </c>
      <c r="D155" s="97"/>
      <c r="E155" s="97"/>
      <c r="F155" s="98" t="s">
        <v>390</v>
      </c>
      <c r="G155" s="96"/>
      <c r="H155" s="96"/>
      <c r="I155" s="96"/>
      <c r="J155" s="96"/>
    </row>
    <row r="156" customFormat="false" ht="18.6" hidden="false" customHeight="true" outlineLevel="0" collapsed="false">
      <c r="A156" s="66" t="s">
        <v>391</v>
      </c>
    </row>
    <row r="157" customFormat="false" ht="18.6" hidden="false" customHeight="true" outlineLevel="0" collapsed="false">
      <c r="A157" s="66" t="s">
        <v>392</v>
      </c>
    </row>
    <row r="158" customFormat="false" ht="18.6" hidden="false" customHeight="true" outlineLevel="0" collapsed="false">
      <c r="A158" s="66" t="s">
        <v>393</v>
      </c>
    </row>
    <row r="160" customFormat="false" ht="18.6" hidden="false" customHeight="true" outlineLevel="0" collapsed="false">
      <c r="A160" s="66" t="s">
        <v>394</v>
      </c>
      <c r="C160" s="85" t="s">
        <v>395</v>
      </c>
      <c r="D160" s="85"/>
      <c r="E160" s="85"/>
    </row>
  </sheetData>
  <mergeCells count="2">
    <mergeCell ref="G12:G17"/>
    <mergeCell ref="C130:H134"/>
  </mergeCells>
  <hyperlinks>
    <hyperlink ref="C67" r:id="rId1" display="https://www.tsunagujapan.com/seven-things-about-persimmons-a-popular-autumn-fruit-in-japan/"/>
    <hyperlink ref="C79" r:id="rId2" display="http://www.plantanswers.com/changsha.htm"/>
    <hyperlink ref="C96" r:id="rId3" display="http://www.treco.nu/Rootstock.htm"/>
    <hyperlink ref="C116" r:id="rId4" display="http://www.davewilson.com/community-and-resources/blog/2015/05/new-2016-candy-heart-pluerry%E2%84%A2-plum-cherry"/>
    <hyperlink ref="C160" r:id="rId5" display="http://en.wikipedia.org/wiki/Malus_sieversii"/>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123"/>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L15" activeCellId="0" sqref="L15"/>
    </sheetView>
  </sheetViews>
  <sheetFormatPr defaultRowHeight="15.75"/>
  <cols>
    <col collapsed="false" hidden="false" max="1" min="1" style="100" width="42.1173469387755"/>
    <col collapsed="false" hidden="false" max="2" min="2" style="100" width="21.9234693877551"/>
    <col collapsed="false" hidden="false" max="3" min="3" style="100" width="37.1479591836735"/>
    <col collapsed="false" hidden="false" max="4" min="4" style="100" width="29.1581632653061"/>
    <col collapsed="false" hidden="false" max="5" min="5" style="100" width="38.6632653061224"/>
    <col collapsed="false" hidden="false" max="6" min="6" style="100" width="10.5816326530612"/>
    <col collapsed="false" hidden="false" max="7" min="7" style="100" width="34.8826530612245"/>
    <col collapsed="false" hidden="false" max="8" min="8" style="101" width="101.295918367347"/>
    <col collapsed="false" hidden="false" max="9" min="9" style="100" width="8.96428571428571"/>
    <col collapsed="false" hidden="false" max="10" min="10" style="100" width="47.4081632653061"/>
    <col collapsed="false" hidden="false" max="1025" min="11" style="100" width="8.96428571428571"/>
  </cols>
  <sheetData>
    <row r="1" customFormat="false" ht="15.05" hidden="false" customHeight="false" outlineLevel="0" collapsed="false">
      <c r="A1" s="102" t="s">
        <v>396</v>
      </c>
      <c r="B1" s="103" t="s">
        <v>397</v>
      </c>
      <c r="C1" s="103" t="s">
        <v>398</v>
      </c>
      <c r="D1" s="103" t="s">
        <v>399</v>
      </c>
      <c r="E1" s="103" t="s">
        <v>400</v>
      </c>
      <c r="F1" s="104" t="s">
        <v>401</v>
      </c>
      <c r="G1" s="103" t="s">
        <v>402</v>
      </c>
      <c r="H1" s="105" t="s">
        <v>403</v>
      </c>
      <c r="I1" s="100" t="s">
        <v>404</v>
      </c>
      <c r="J1" s="100" t="s">
        <v>405</v>
      </c>
    </row>
    <row r="2" customFormat="false" ht="31.15" hidden="false" customHeight="false" outlineLevel="0" collapsed="false">
      <c r="A2" s="100" t="s">
        <v>406</v>
      </c>
      <c r="B2" s="84" t="s">
        <v>407</v>
      </c>
      <c r="C2" s="84" t="s">
        <v>408</v>
      </c>
      <c r="D2" s="84" t="s">
        <v>409</v>
      </c>
      <c r="E2" s="106" t="n">
        <v>41362</v>
      </c>
      <c r="F2" s="107" t="n">
        <v>79.95</v>
      </c>
      <c r="G2" s="106" t="s">
        <v>410</v>
      </c>
    </row>
    <row r="3" customFormat="false" ht="126" hidden="false" customHeight="false" outlineLevel="0" collapsed="false">
      <c r="A3" s="100" t="s">
        <v>411</v>
      </c>
      <c r="B3" s="84" t="s">
        <v>407</v>
      </c>
      <c r="C3" s="84" t="s">
        <v>412</v>
      </c>
      <c r="D3" s="84" t="s">
        <v>413</v>
      </c>
      <c r="E3" s="106" t="n">
        <v>41362</v>
      </c>
      <c r="F3" s="107" t="n">
        <v>79.95</v>
      </c>
      <c r="G3" s="106" t="s">
        <v>410</v>
      </c>
      <c r="H3" s="101" t="s">
        <v>414</v>
      </c>
    </row>
    <row r="4" customFormat="false" ht="15.75" hidden="false" customHeight="false" outlineLevel="0" collapsed="false">
      <c r="A4" s="100" t="s">
        <v>415</v>
      </c>
      <c r="B4" s="84" t="s">
        <v>416</v>
      </c>
      <c r="C4" s="84" t="s">
        <v>417</v>
      </c>
      <c r="D4" s="84"/>
      <c r="E4" s="106" t="n">
        <v>41374</v>
      </c>
      <c r="F4" s="107" t="n">
        <v>80</v>
      </c>
      <c r="G4" s="106"/>
      <c r="H4" s="101" t="s">
        <v>418</v>
      </c>
    </row>
    <row r="5" customFormat="false" ht="94.5" hidden="false" customHeight="false" outlineLevel="0" collapsed="false">
      <c r="A5" s="100" t="s">
        <v>419</v>
      </c>
      <c r="B5" s="84" t="s">
        <v>420</v>
      </c>
      <c r="C5" s="84" t="s">
        <v>421</v>
      </c>
      <c r="D5" s="84" t="s">
        <v>422</v>
      </c>
      <c r="E5" s="84" t="s">
        <v>423</v>
      </c>
      <c r="F5" s="107" t="n">
        <v>79.95</v>
      </c>
      <c r="H5" s="101" t="s">
        <v>424</v>
      </c>
    </row>
    <row r="6" customFormat="false" ht="157.5" hidden="false" customHeight="false" outlineLevel="0" collapsed="false">
      <c r="A6" s="100" t="s">
        <v>425</v>
      </c>
      <c r="B6" s="84" t="s">
        <v>426</v>
      </c>
      <c r="C6" s="84" t="s">
        <v>427</v>
      </c>
      <c r="D6" s="84" t="s">
        <v>409</v>
      </c>
      <c r="E6" s="106" t="n">
        <v>41362</v>
      </c>
      <c r="F6" s="107" t="n">
        <v>79.95</v>
      </c>
      <c r="G6" s="106" t="s">
        <v>410</v>
      </c>
      <c r="H6" s="101" t="s">
        <v>428</v>
      </c>
    </row>
    <row r="7" customFormat="false" ht="15.6" hidden="false" customHeight="false" outlineLevel="0" collapsed="false">
      <c r="A7" s="100" t="s">
        <v>429</v>
      </c>
      <c r="B7" s="84" t="s">
        <v>430</v>
      </c>
      <c r="C7" s="84" t="s">
        <v>431</v>
      </c>
      <c r="D7" s="84" t="s">
        <v>432</v>
      </c>
      <c r="E7" s="106" t="n">
        <v>41022</v>
      </c>
      <c r="F7" s="107" t="n">
        <v>79.95</v>
      </c>
      <c r="G7" s="106" t="n">
        <v>41033</v>
      </c>
    </row>
    <row r="8" customFormat="false" ht="110.25" hidden="false" customHeight="false" outlineLevel="0" collapsed="false">
      <c r="A8" s="100" t="s">
        <v>433</v>
      </c>
      <c r="B8" s="84" t="s">
        <v>430</v>
      </c>
      <c r="C8" s="84" t="s">
        <v>434</v>
      </c>
      <c r="D8" s="84" t="s">
        <v>435</v>
      </c>
      <c r="E8" s="106" t="n">
        <v>41362</v>
      </c>
      <c r="F8" s="107" t="n">
        <v>79.95</v>
      </c>
      <c r="G8" s="106" t="s">
        <v>410</v>
      </c>
      <c r="H8" s="101" t="s">
        <v>436</v>
      </c>
    </row>
    <row r="9" customFormat="false" ht="46.9" hidden="false" customHeight="false" outlineLevel="0" collapsed="false">
      <c r="A9" s="100" t="s">
        <v>437</v>
      </c>
      <c r="C9" s="100" t="s">
        <v>438</v>
      </c>
      <c r="H9" s="101" t="s">
        <v>439</v>
      </c>
    </row>
    <row r="11" customFormat="false" ht="15.6" hidden="false" customHeight="false" outlineLevel="0" collapsed="false">
      <c r="A11" s="103"/>
    </row>
    <row r="12" s="100" customFormat="true" ht="15.6" hidden="false" customHeight="false" outlineLevel="0" collapsed="false">
      <c r="A12" s="108" t="s">
        <v>440</v>
      </c>
    </row>
    <row r="13" customFormat="false" ht="15.6" hidden="false" customHeight="false" outlineLevel="0" collapsed="false">
      <c r="A13" s="109" t="s">
        <v>441</v>
      </c>
    </row>
    <row r="14" customFormat="false" ht="15.6" hidden="false" customHeight="false" outlineLevel="0" collapsed="false">
      <c r="A14" s="109" t="s">
        <v>442</v>
      </c>
    </row>
    <row r="15" customFormat="false" ht="15.6" hidden="false" customHeight="false" outlineLevel="0" collapsed="false">
      <c r="A15" s="109" t="s">
        <v>443</v>
      </c>
    </row>
    <row r="16" customFormat="false" ht="15.6" hidden="false" customHeight="false" outlineLevel="0" collapsed="false">
      <c r="A16" s="109" t="s">
        <v>444</v>
      </c>
    </row>
    <row r="17" customFormat="false" ht="15.6" hidden="false" customHeight="false" outlineLevel="0" collapsed="false">
      <c r="A17" s="109" t="s">
        <v>445</v>
      </c>
    </row>
    <row r="18" customFormat="false" ht="15.6" hidden="false" customHeight="false" outlineLevel="0" collapsed="false">
      <c r="A18" s="109" t="s">
        <v>446</v>
      </c>
      <c r="B18" s="106"/>
      <c r="C18" s="106"/>
      <c r="D18" s="84"/>
    </row>
    <row r="19" customFormat="false" ht="15.6" hidden="false" customHeight="false" outlineLevel="0" collapsed="false">
      <c r="B19" s="106"/>
      <c r="C19" s="106"/>
      <c r="D19" s="84"/>
    </row>
    <row r="20" customFormat="false" ht="15.6" hidden="false" customHeight="false" outlineLevel="0" collapsed="false">
      <c r="B20" s="106"/>
      <c r="C20" s="106"/>
      <c r="D20" s="84"/>
      <c r="H20" s="110" t="s">
        <v>447</v>
      </c>
      <c r="L20" s="107"/>
    </row>
    <row r="21" s="100" customFormat="true" ht="31.9" hidden="false" customHeight="true" outlineLevel="0" collapsed="false">
      <c r="A21" s="111" t="s">
        <v>448</v>
      </c>
      <c r="B21" s="112" t="s">
        <v>449</v>
      </c>
      <c r="L21" s="107"/>
    </row>
    <row r="22" customFormat="false" ht="15.6" hidden="false" customHeight="false" outlineLevel="0" collapsed="false">
      <c r="H22" s="113" t="s">
        <v>450</v>
      </c>
      <c r="L22" s="107"/>
    </row>
    <row r="23" customFormat="false" ht="15.6" hidden="false" customHeight="false" outlineLevel="0" collapsed="false">
      <c r="B23" s="106"/>
      <c r="C23" s="106"/>
      <c r="D23" s="84"/>
      <c r="E23" s="101"/>
      <c r="L23" s="107"/>
    </row>
    <row r="24" customFormat="false" ht="15.6" hidden="false" customHeight="false" outlineLevel="0" collapsed="false">
      <c r="B24" s="106"/>
      <c r="C24" s="106"/>
      <c r="D24" s="84"/>
      <c r="E24" s="101"/>
      <c r="L24" s="107"/>
    </row>
    <row r="25" customFormat="false" ht="15.6" hidden="false" customHeight="false" outlineLevel="0" collapsed="false">
      <c r="A25" s="108" t="s">
        <v>451</v>
      </c>
      <c r="B25" s="103" t="s">
        <v>397</v>
      </c>
      <c r="C25" s="103" t="s">
        <v>452</v>
      </c>
      <c r="D25" s="103" t="s">
        <v>399</v>
      </c>
      <c r="E25" s="101"/>
      <c r="L25" s="107"/>
    </row>
    <row r="26" customFormat="false" ht="94.5" hidden="false" customHeight="false" outlineLevel="0" collapsed="false">
      <c r="A26" s="100" t="s">
        <v>453</v>
      </c>
      <c r="B26" s="84"/>
      <c r="C26" s="84"/>
      <c r="D26" s="84" t="s">
        <v>454</v>
      </c>
      <c r="E26" s="84" t="s">
        <v>423</v>
      </c>
      <c r="F26" s="107" t="n">
        <v>44.95</v>
      </c>
      <c r="H26" s="101" t="s">
        <v>455</v>
      </c>
    </row>
    <row r="27" customFormat="false" ht="94.5" hidden="false" customHeight="false" outlineLevel="0" collapsed="false">
      <c r="A27" s="100" t="s">
        <v>456</v>
      </c>
      <c r="B27" s="84" t="s">
        <v>457</v>
      </c>
      <c r="C27" s="84" t="s">
        <v>458</v>
      </c>
      <c r="D27" s="84" t="s">
        <v>459</v>
      </c>
      <c r="H27" s="101" t="s">
        <v>460</v>
      </c>
    </row>
    <row r="28" customFormat="false" ht="126" hidden="false" customHeight="false" outlineLevel="0" collapsed="false">
      <c r="A28" s="100" t="s">
        <v>461</v>
      </c>
      <c r="B28" s="84"/>
      <c r="C28" s="84"/>
      <c r="D28" s="84" t="s">
        <v>462</v>
      </c>
      <c r="H28" s="101" t="s">
        <v>463</v>
      </c>
    </row>
    <row r="29" customFormat="false" ht="126" hidden="false" customHeight="false" outlineLevel="0" collapsed="false">
      <c r="A29" s="100" t="s">
        <v>464</v>
      </c>
      <c r="B29" s="84" t="s">
        <v>407</v>
      </c>
      <c r="C29" s="84"/>
      <c r="D29" s="84" t="s">
        <v>465</v>
      </c>
      <c r="H29" s="101" t="s">
        <v>466</v>
      </c>
    </row>
    <row r="30" customFormat="false" ht="94.5" hidden="false" customHeight="false" outlineLevel="0" collapsed="false">
      <c r="A30" s="108" t="s">
        <v>467</v>
      </c>
      <c r="B30" s="84" t="s">
        <v>468</v>
      </c>
      <c r="C30" s="84" t="s">
        <v>469</v>
      </c>
      <c r="D30" s="84" t="s">
        <v>470</v>
      </c>
      <c r="H30" s="101" t="s">
        <v>471</v>
      </c>
    </row>
    <row r="31" customFormat="false" ht="94.5" hidden="false" customHeight="false" outlineLevel="0" collapsed="false">
      <c r="A31" s="100" t="s">
        <v>472</v>
      </c>
      <c r="B31" s="84"/>
      <c r="C31" s="84"/>
      <c r="D31" s="84"/>
      <c r="H31" s="101" t="s">
        <v>473</v>
      </c>
    </row>
    <row r="32" customFormat="false" ht="63" hidden="false" customHeight="false" outlineLevel="0" collapsed="false">
      <c r="A32" s="100" t="s">
        <v>474</v>
      </c>
      <c r="B32" s="84"/>
      <c r="C32" s="84"/>
      <c r="D32" s="84"/>
      <c r="H32" s="101" t="s">
        <v>475</v>
      </c>
    </row>
    <row r="33" customFormat="false" ht="15.75" hidden="false" customHeight="false" outlineLevel="0" collapsed="false">
      <c r="B33" s="84"/>
      <c r="C33" s="84"/>
      <c r="D33" s="84"/>
      <c r="E33" s="101"/>
    </row>
    <row r="34" customFormat="false" ht="15.75" hidden="false" customHeight="false" outlineLevel="0" collapsed="false">
      <c r="B34" s="84"/>
      <c r="C34" s="84"/>
      <c r="E34" s="101"/>
    </row>
    <row r="35" customFormat="false" ht="15.75" hidden="false" customHeight="false" outlineLevel="0" collapsed="false">
      <c r="B35" s="84"/>
      <c r="C35" s="84"/>
      <c r="E35" s="101"/>
    </row>
    <row r="36" customFormat="false" ht="15.75" hidden="false" customHeight="false" outlineLevel="0" collapsed="false">
      <c r="B36" s="84"/>
      <c r="C36" s="84"/>
      <c r="E36" s="101"/>
    </row>
    <row r="37" customFormat="false" ht="15.75" hidden="false" customHeight="false" outlineLevel="0" collapsed="false">
      <c r="B37" s="84"/>
      <c r="C37" s="84"/>
      <c r="E37" s="101"/>
    </row>
    <row r="38" customFormat="false" ht="15.75" hidden="false" customHeight="false" outlineLevel="0" collapsed="false">
      <c r="B38" s="84"/>
      <c r="C38" s="84"/>
      <c r="E38" s="101"/>
    </row>
    <row r="39" customFormat="false" ht="15.75" hidden="false" customHeight="false" outlineLevel="0" collapsed="false">
      <c r="B39" s="84"/>
      <c r="C39" s="84"/>
      <c r="D39" s="103" t="s">
        <v>399</v>
      </c>
    </row>
    <row r="40" customFormat="false" ht="15.75" hidden="false" customHeight="false" outlineLevel="0" collapsed="false">
      <c r="A40" s="108" t="s">
        <v>476</v>
      </c>
      <c r="B40" s="103" t="s">
        <v>397</v>
      </c>
      <c r="C40" s="103" t="s">
        <v>452</v>
      </c>
      <c r="E40" s="103"/>
    </row>
    <row r="41" customFormat="false" ht="15.75" hidden="false" customHeight="false" outlineLevel="0" collapsed="false">
      <c r="A41" s="113" t="s">
        <v>477</v>
      </c>
      <c r="B41" s="100" t="s">
        <v>397</v>
      </c>
      <c r="C41" s="100" t="s">
        <v>478</v>
      </c>
    </row>
    <row r="42" customFormat="false" ht="15.75" hidden="false" customHeight="false" outlineLevel="0" collapsed="false">
      <c r="A42" s="100" t="s">
        <v>479</v>
      </c>
      <c r="D42" s="100" t="s">
        <v>480</v>
      </c>
    </row>
    <row r="43" customFormat="false" ht="15.75" hidden="false" customHeight="false" outlineLevel="0" collapsed="false">
      <c r="A43" s="100" t="s">
        <v>481</v>
      </c>
      <c r="B43" s="100" t="s">
        <v>482</v>
      </c>
      <c r="C43" s="100" t="s">
        <v>483</v>
      </c>
    </row>
    <row r="45" customFormat="false" ht="15.75" hidden="false" customHeight="false" outlineLevel="0" collapsed="false">
      <c r="A45" s="100" t="s">
        <v>461</v>
      </c>
      <c r="B45" s="100" t="s">
        <v>484</v>
      </c>
      <c r="C45" s="100" t="s">
        <v>485</v>
      </c>
    </row>
    <row r="46" customFormat="false" ht="15.75" hidden="false" customHeight="false" outlineLevel="0" collapsed="false">
      <c r="B46" s="106"/>
      <c r="C46" s="106"/>
    </row>
    <row r="47" customFormat="false" ht="15.75" hidden="false" customHeight="false" outlineLevel="0" collapsed="false">
      <c r="B47" s="106"/>
      <c r="C47" s="106"/>
      <c r="D47" s="100" t="s">
        <v>486</v>
      </c>
    </row>
    <row r="48" customFormat="false" ht="15.75" hidden="false" customHeight="false" outlineLevel="0" collapsed="false">
      <c r="B48" s="106"/>
      <c r="C48" s="106"/>
    </row>
    <row r="50" customFormat="false" ht="47.25" hidden="false" customHeight="false" outlineLevel="0" collapsed="false">
      <c r="A50" s="102" t="s">
        <v>487</v>
      </c>
      <c r="B50" s="103" t="s">
        <v>397</v>
      </c>
      <c r="C50" s="103" t="s">
        <v>452</v>
      </c>
      <c r="D50" s="103" t="s">
        <v>399</v>
      </c>
      <c r="E50" s="103" t="s">
        <v>400</v>
      </c>
      <c r="F50" s="104" t="s">
        <v>401</v>
      </c>
      <c r="G50" s="103" t="s">
        <v>402</v>
      </c>
      <c r="H50" s="105" t="s">
        <v>403</v>
      </c>
      <c r="I50" s="102" t="s">
        <v>487</v>
      </c>
      <c r="J50" s="103" t="s">
        <v>397</v>
      </c>
      <c r="K50" s="103" t="s">
        <v>452</v>
      </c>
      <c r="L50" s="103" t="s">
        <v>399</v>
      </c>
      <c r="M50" s="103" t="s">
        <v>400</v>
      </c>
      <c r="N50" s="104" t="s">
        <v>401</v>
      </c>
      <c r="O50" s="103" t="s">
        <v>402</v>
      </c>
      <c r="P50" s="105" t="s">
        <v>403</v>
      </c>
      <c r="Q50" s="102" t="s">
        <v>487</v>
      </c>
      <c r="R50" s="103" t="s">
        <v>397</v>
      </c>
      <c r="S50" s="103" t="s">
        <v>452</v>
      </c>
      <c r="T50" s="103" t="s">
        <v>399</v>
      </c>
      <c r="U50" s="103" t="s">
        <v>400</v>
      </c>
      <c r="V50" s="104" t="s">
        <v>401</v>
      </c>
      <c r="W50" s="103" t="s">
        <v>402</v>
      </c>
      <c r="X50" s="105" t="s">
        <v>403</v>
      </c>
      <c r="Y50" s="102" t="s">
        <v>487</v>
      </c>
      <c r="Z50" s="103" t="s">
        <v>397</v>
      </c>
      <c r="AA50" s="103" t="s">
        <v>452</v>
      </c>
      <c r="AB50" s="103" t="s">
        <v>399</v>
      </c>
      <c r="AC50" s="103" t="s">
        <v>400</v>
      </c>
      <c r="AD50" s="104" t="s">
        <v>401</v>
      </c>
      <c r="AE50" s="103" t="s">
        <v>402</v>
      </c>
      <c r="AF50" s="105" t="s">
        <v>403</v>
      </c>
      <c r="AG50" s="102" t="s">
        <v>487</v>
      </c>
      <c r="AH50" s="103" t="s">
        <v>397</v>
      </c>
      <c r="AI50" s="103" t="s">
        <v>452</v>
      </c>
      <c r="AJ50" s="103" t="s">
        <v>399</v>
      </c>
      <c r="AK50" s="103" t="s">
        <v>400</v>
      </c>
      <c r="AL50" s="104" t="s">
        <v>401</v>
      </c>
      <c r="AM50" s="103" t="s">
        <v>402</v>
      </c>
      <c r="AN50" s="105" t="s">
        <v>403</v>
      </c>
      <c r="AO50" s="102" t="s">
        <v>487</v>
      </c>
      <c r="AP50" s="103" t="s">
        <v>397</v>
      </c>
      <c r="AQ50" s="103" t="s">
        <v>452</v>
      </c>
      <c r="AR50" s="103" t="s">
        <v>399</v>
      </c>
      <c r="AS50" s="103" t="s">
        <v>400</v>
      </c>
      <c r="AT50" s="104" t="s">
        <v>401</v>
      </c>
      <c r="AU50" s="103" t="s">
        <v>402</v>
      </c>
      <c r="AV50" s="105" t="s">
        <v>403</v>
      </c>
      <c r="AW50" s="102" t="s">
        <v>487</v>
      </c>
      <c r="AX50" s="103" t="s">
        <v>397</v>
      </c>
      <c r="AY50" s="103" t="s">
        <v>452</v>
      </c>
      <c r="AZ50" s="103" t="s">
        <v>399</v>
      </c>
      <c r="BA50" s="103" t="s">
        <v>400</v>
      </c>
      <c r="BB50" s="104" t="s">
        <v>401</v>
      </c>
      <c r="BC50" s="103" t="s">
        <v>402</v>
      </c>
      <c r="BD50" s="105" t="s">
        <v>403</v>
      </c>
      <c r="BE50" s="102" t="s">
        <v>487</v>
      </c>
      <c r="BF50" s="103" t="s">
        <v>397</v>
      </c>
      <c r="BG50" s="103" t="s">
        <v>452</v>
      </c>
      <c r="BH50" s="103" t="s">
        <v>399</v>
      </c>
      <c r="BI50" s="103" t="s">
        <v>400</v>
      </c>
      <c r="BJ50" s="104" t="s">
        <v>401</v>
      </c>
      <c r="BK50" s="103" t="s">
        <v>402</v>
      </c>
      <c r="BL50" s="105" t="s">
        <v>403</v>
      </c>
      <c r="BM50" s="102" t="s">
        <v>487</v>
      </c>
      <c r="BN50" s="103" t="s">
        <v>397</v>
      </c>
      <c r="BO50" s="103" t="s">
        <v>452</v>
      </c>
      <c r="BP50" s="103" t="s">
        <v>399</v>
      </c>
      <c r="BQ50" s="103" t="s">
        <v>400</v>
      </c>
      <c r="BR50" s="104" t="s">
        <v>401</v>
      </c>
      <c r="BS50" s="103" t="s">
        <v>402</v>
      </c>
      <c r="BT50" s="105" t="s">
        <v>403</v>
      </c>
      <c r="BU50" s="102" t="s">
        <v>487</v>
      </c>
      <c r="BV50" s="103" t="s">
        <v>397</v>
      </c>
      <c r="BW50" s="103" t="s">
        <v>452</v>
      </c>
      <c r="BX50" s="103" t="s">
        <v>399</v>
      </c>
      <c r="BY50" s="103" t="s">
        <v>400</v>
      </c>
      <c r="BZ50" s="104" t="s">
        <v>401</v>
      </c>
      <c r="CA50" s="103" t="s">
        <v>402</v>
      </c>
      <c r="CB50" s="105" t="s">
        <v>403</v>
      </c>
      <c r="CC50" s="102" t="s">
        <v>487</v>
      </c>
      <c r="CD50" s="103" t="s">
        <v>397</v>
      </c>
      <c r="CE50" s="103" t="s">
        <v>452</v>
      </c>
      <c r="CF50" s="103" t="s">
        <v>399</v>
      </c>
      <c r="CG50" s="103" t="s">
        <v>400</v>
      </c>
      <c r="CH50" s="104" t="s">
        <v>401</v>
      </c>
      <c r="CI50" s="103" t="s">
        <v>402</v>
      </c>
      <c r="CJ50" s="105" t="s">
        <v>403</v>
      </c>
      <c r="CK50" s="102" t="s">
        <v>487</v>
      </c>
      <c r="CL50" s="103" t="s">
        <v>397</v>
      </c>
      <c r="CM50" s="103" t="s">
        <v>452</v>
      </c>
      <c r="CN50" s="103" t="s">
        <v>399</v>
      </c>
      <c r="CO50" s="103" t="s">
        <v>400</v>
      </c>
      <c r="CP50" s="104" t="s">
        <v>401</v>
      </c>
      <c r="CQ50" s="103" t="s">
        <v>402</v>
      </c>
      <c r="CR50" s="105" t="s">
        <v>403</v>
      </c>
      <c r="CS50" s="102" t="s">
        <v>487</v>
      </c>
      <c r="CT50" s="103" t="s">
        <v>397</v>
      </c>
      <c r="CU50" s="103" t="s">
        <v>452</v>
      </c>
      <c r="CV50" s="103" t="s">
        <v>399</v>
      </c>
      <c r="CW50" s="103" t="s">
        <v>400</v>
      </c>
      <c r="CX50" s="104" t="s">
        <v>401</v>
      </c>
      <c r="CY50" s="103" t="s">
        <v>402</v>
      </c>
      <c r="CZ50" s="105" t="s">
        <v>403</v>
      </c>
      <c r="DA50" s="102" t="s">
        <v>487</v>
      </c>
      <c r="DB50" s="103" t="s">
        <v>397</v>
      </c>
      <c r="DC50" s="103" t="s">
        <v>452</v>
      </c>
      <c r="DD50" s="103" t="s">
        <v>399</v>
      </c>
      <c r="DE50" s="103" t="s">
        <v>400</v>
      </c>
      <c r="DF50" s="104" t="s">
        <v>401</v>
      </c>
      <c r="DG50" s="103" t="s">
        <v>402</v>
      </c>
      <c r="DH50" s="105" t="s">
        <v>403</v>
      </c>
      <c r="DI50" s="102" t="s">
        <v>487</v>
      </c>
      <c r="DJ50" s="103" t="s">
        <v>397</v>
      </c>
      <c r="DK50" s="103" t="s">
        <v>452</v>
      </c>
      <c r="DL50" s="103" t="s">
        <v>399</v>
      </c>
      <c r="DM50" s="103" t="s">
        <v>400</v>
      </c>
      <c r="DN50" s="104" t="s">
        <v>401</v>
      </c>
      <c r="DO50" s="103" t="s">
        <v>402</v>
      </c>
      <c r="DP50" s="105" t="s">
        <v>403</v>
      </c>
      <c r="DQ50" s="102" t="s">
        <v>487</v>
      </c>
      <c r="DR50" s="103" t="s">
        <v>397</v>
      </c>
      <c r="DS50" s="103" t="s">
        <v>452</v>
      </c>
      <c r="DT50" s="103" t="s">
        <v>399</v>
      </c>
      <c r="DU50" s="103" t="s">
        <v>400</v>
      </c>
      <c r="DV50" s="104" t="s">
        <v>401</v>
      </c>
      <c r="DW50" s="103" t="s">
        <v>402</v>
      </c>
      <c r="DX50" s="105" t="s">
        <v>403</v>
      </c>
      <c r="DY50" s="102" t="s">
        <v>487</v>
      </c>
      <c r="DZ50" s="103" t="s">
        <v>397</v>
      </c>
      <c r="EA50" s="103" t="s">
        <v>452</v>
      </c>
      <c r="EB50" s="103" t="s">
        <v>399</v>
      </c>
      <c r="EC50" s="103" t="s">
        <v>400</v>
      </c>
      <c r="ED50" s="104" t="s">
        <v>401</v>
      </c>
      <c r="EE50" s="103" t="s">
        <v>402</v>
      </c>
      <c r="EF50" s="105" t="s">
        <v>403</v>
      </c>
      <c r="EG50" s="102" t="s">
        <v>487</v>
      </c>
      <c r="EH50" s="103" t="s">
        <v>397</v>
      </c>
      <c r="EI50" s="103" t="s">
        <v>452</v>
      </c>
      <c r="EJ50" s="103" t="s">
        <v>399</v>
      </c>
      <c r="EK50" s="103" t="s">
        <v>400</v>
      </c>
      <c r="EL50" s="104" t="s">
        <v>401</v>
      </c>
      <c r="EM50" s="103" t="s">
        <v>402</v>
      </c>
      <c r="EN50" s="105" t="s">
        <v>403</v>
      </c>
      <c r="EO50" s="102" t="s">
        <v>487</v>
      </c>
      <c r="EP50" s="103" t="s">
        <v>397</v>
      </c>
      <c r="EQ50" s="103" t="s">
        <v>452</v>
      </c>
      <c r="ER50" s="103" t="s">
        <v>399</v>
      </c>
      <c r="ES50" s="103" t="s">
        <v>400</v>
      </c>
      <c r="ET50" s="104" t="s">
        <v>401</v>
      </c>
      <c r="EU50" s="103" t="s">
        <v>402</v>
      </c>
      <c r="EV50" s="105" t="s">
        <v>403</v>
      </c>
      <c r="EW50" s="102" t="s">
        <v>487</v>
      </c>
      <c r="EX50" s="103" t="s">
        <v>397</v>
      </c>
      <c r="EY50" s="103" t="s">
        <v>452</v>
      </c>
      <c r="EZ50" s="103" t="s">
        <v>399</v>
      </c>
      <c r="FA50" s="103" t="s">
        <v>400</v>
      </c>
      <c r="FB50" s="104" t="s">
        <v>401</v>
      </c>
      <c r="FC50" s="103" t="s">
        <v>402</v>
      </c>
      <c r="FD50" s="105" t="s">
        <v>403</v>
      </c>
      <c r="FE50" s="102" t="s">
        <v>487</v>
      </c>
      <c r="FF50" s="103" t="s">
        <v>397</v>
      </c>
      <c r="FG50" s="103" t="s">
        <v>452</v>
      </c>
      <c r="FH50" s="103" t="s">
        <v>399</v>
      </c>
      <c r="FI50" s="103" t="s">
        <v>400</v>
      </c>
      <c r="FJ50" s="104" t="s">
        <v>401</v>
      </c>
      <c r="FK50" s="103" t="s">
        <v>402</v>
      </c>
      <c r="FL50" s="105" t="s">
        <v>403</v>
      </c>
      <c r="FM50" s="102" t="s">
        <v>487</v>
      </c>
      <c r="FN50" s="103" t="s">
        <v>397</v>
      </c>
      <c r="FO50" s="103" t="s">
        <v>452</v>
      </c>
      <c r="FP50" s="103" t="s">
        <v>399</v>
      </c>
      <c r="FQ50" s="103" t="s">
        <v>400</v>
      </c>
      <c r="FR50" s="104" t="s">
        <v>401</v>
      </c>
      <c r="FS50" s="103" t="s">
        <v>402</v>
      </c>
      <c r="FT50" s="105" t="s">
        <v>403</v>
      </c>
      <c r="FU50" s="102" t="s">
        <v>487</v>
      </c>
      <c r="FV50" s="103" t="s">
        <v>397</v>
      </c>
      <c r="FW50" s="103" t="s">
        <v>452</v>
      </c>
      <c r="FX50" s="103" t="s">
        <v>399</v>
      </c>
      <c r="FY50" s="103" t="s">
        <v>400</v>
      </c>
      <c r="FZ50" s="104" t="s">
        <v>401</v>
      </c>
      <c r="GA50" s="103" t="s">
        <v>402</v>
      </c>
      <c r="GB50" s="105" t="s">
        <v>403</v>
      </c>
      <c r="GC50" s="102" t="s">
        <v>487</v>
      </c>
      <c r="GD50" s="103" t="s">
        <v>397</v>
      </c>
      <c r="GE50" s="103" t="s">
        <v>452</v>
      </c>
      <c r="GF50" s="103" t="s">
        <v>399</v>
      </c>
      <c r="GG50" s="103" t="s">
        <v>400</v>
      </c>
      <c r="GH50" s="104" t="s">
        <v>401</v>
      </c>
      <c r="GI50" s="103" t="s">
        <v>402</v>
      </c>
      <c r="GJ50" s="105" t="s">
        <v>403</v>
      </c>
      <c r="GK50" s="102" t="s">
        <v>487</v>
      </c>
      <c r="GL50" s="103" t="s">
        <v>397</v>
      </c>
      <c r="GM50" s="103" t="s">
        <v>452</v>
      </c>
      <c r="GN50" s="103" t="s">
        <v>399</v>
      </c>
      <c r="GO50" s="103" t="s">
        <v>400</v>
      </c>
      <c r="GP50" s="104" t="s">
        <v>401</v>
      </c>
      <c r="GQ50" s="103" t="s">
        <v>402</v>
      </c>
      <c r="GR50" s="105" t="s">
        <v>403</v>
      </c>
      <c r="GS50" s="102" t="s">
        <v>487</v>
      </c>
      <c r="GT50" s="103" t="s">
        <v>397</v>
      </c>
      <c r="GU50" s="103" t="s">
        <v>452</v>
      </c>
      <c r="GV50" s="103" t="s">
        <v>399</v>
      </c>
      <c r="GW50" s="103" t="s">
        <v>400</v>
      </c>
      <c r="GX50" s="104" t="s">
        <v>401</v>
      </c>
      <c r="GY50" s="103" t="s">
        <v>402</v>
      </c>
      <c r="GZ50" s="105" t="s">
        <v>403</v>
      </c>
      <c r="HA50" s="102" t="s">
        <v>487</v>
      </c>
      <c r="HB50" s="103" t="s">
        <v>397</v>
      </c>
      <c r="HC50" s="103" t="s">
        <v>452</v>
      </c>
      <c r="HD50" s="103" t="s">
        <v>399</v>
      </c>
      <c r="HE50" s="103" t="s">
        <v>400</v>
      </c>
      <c r="HF50" s="104" t="s">
        <v>401</v>
      </c>
      <c r="HG50" s="103" t="s">
        <v>402</v>
      </c>
      <c r="HH50" s="105" t="s">
        <v>403</v>
      </c>
      <c r="HI50" s="102" t="s">
        <v>487</v>
      </c>
      <c r="HJ50" s="103" t="s">
        <v>397</v>
      </c>
      <c r="HK50" s="103" t="s">
        <v>452</v>
      </c>
      <c r="HL50" s="103" t="s">
        <v>399</v>
      </c>
      <c r="HM50" s="103" t="s">
        <v>400</v>
      </c>
      <c r="HN50" s="104" t="s">
        <v>401</v>
      </c>
      <c r="HO50" s="103" t="s">
        <v>402</v>
      </c>
      <c r="HP50" s="105" t="s">
        <v>403</v>
      </c>
      <c r="HQ50" s="102" t="s">
        <v>487</v>
      </c>
      <c r="HR50" s="103" t="s">
        <v>397</v>
      </c>
      <c r="HS50" s="103" t="s">
        <v>452</v>
      </c>
      <c r="HT50" s="103" t="s">
        <v>399</v>
      </c>
      <c r="HU50" s="103" t="s">
        <v>400</v>
      </c>
      <c r="HV50" s="104" t="s">
        <v>401</v>
      </c>
      <c r="HW50" s="103" t="s">
        <v>402</v>
      </c>
      <c r="HX50" s="105" t="s">
        <v>403</v>
      </c>
      <c r="HY50" s="102" t="s">
        <v>487</v>
      </c>
      <c r="HZ50" s="103" t="s">
        <v>397</v>
      </c>
      <c r="IA50" s="103" t="s">
        <v>452</v>
      </c>
      <c r="IB50" s="103" t="s">
        <v>399</v>
      </c>
      <c r="IC50" s="103" t="s">
        <v>400</v>
      </c>
      <c r="ID50" s="104" t="s">
        <v>401</v>
      </c>
      <c r="IE50" s="103" t="s">
        <v>402</v>
      </c>
      <c r="IF50" s="105" t="s">
        <v>403</v>
      </c>
      <c r="IG50" s="102" t="s">
        <v>487</v>
      </c>
      <c r="IH50" s="103" t="s">
        <v>397</v>
      </c>
      <c r="II50" s="103" t="s">
        <v>452</v>
      </c>
      <c r="IJ50" s="103" t="s">
        <v>399</v>
      </c>
      <c r="IK50" s="103" t="s">
        <v>400</v>
      </c>
      <c r="IL50" s="104" t="s">
        <v>401</v>
      </c>
      <c r="IM50" s="103" t="s">
        <v>402</v>
      </c>
      <c r="IN50" s="105" t="s">
        <v>403</v>
      </c>
      <c r="IO50" s="102" t="s">
        <v>487</v>
      </c>
      <c r="IP50" s="103" t="s">
        <v>397</v>
      </c>
      <c r="IQ50" s="103" t="s">
        <v>452</v>
      </c>
      <c r="IR50" s="103" t="s">
        <v>399</v>
      </c>
      <c r="IS50" s="103" t="s">
        <v>400</v>
      </c>
      <c r="IT50" s="104" t="s">
        <v>401</v>
      </c>
      <c r="IU50" s="103" t="s">
        <v>402</v>
      </c>
      <c r="IV50" s="105" t="s">
        <v>403</v>
      </c>
      <c r="IW50" s="102" t="s">
        <v>487</v>
      </c>
      <c r="IX50" s="103" t="s">
        <v>397</v>
      </c>
      <c r="IY50" s="103" t="s">
        <v>452</v>
      </c>
      <c r="IZ50" s="103" t="s">
        <v>399</v>
      </c>
      <c r="JA50" s="103" t="s">
        <v>400</v>
      </c>
      <c r="JB50" s="104" t="s">
        <v>401</v>
      </c>
      <c r="JC50" s="103" t="s">
        <v>402</v>
      </c>
      <c r="JD50" s="105" t="s">
        <v>403</v>
      </c>
      <c r="JE50" s="102" t="s">
        <v>487</v>
      </c>
      <c r="JF50" s="103" t="s">
        <v>397</v>
      </c>
      <c r="JG50" s="103" t="s">
        <v>452</v>
      </c>
      <c r="JH50" s="103" t="s">
        <v>399</v>
      </c>
      <c r="JI50" s="103" t="s">
        <v>400</v>
      </c>
      <c r="JJ50" s="104" t="s">
        <v>401</v>
      </c>
      <c r="JK50" s="103" t="s">
        <v>402</v>
      </c>
      <c r="JL50" s="105" t="s">
        <v>403</v>
      </c>
      <c r="JM50" s="102" t="s">
        <v>487</v>
      </c>
      <c r="JN50" s="103" t="s">
        <v>397</v>
      </c>
      <c r="JO50" s="103" t="s">
        <v>452</v>
      </c>
      <c r="JP50" s="103" t="s">
        <v>399</v>
      </c>
      <c r="JQ50" s="103" t="s">
        <v>400</v>
      </c>
      <c r="JR50" s="104" t="s">
        <v>401</v>
      </c>
      <c r="JS50" s="103" t="s">
        <v>402</v>
      </c>
      <c r="JT50" s="105" t="s">
        <v>403</v>
      </c>
      <c r="JU50" s="102" t="s">
        <v>487</v>
      </c>
      <c r="JV50" s="103" t="s">
        <v>397</v>
      </c>
      <c r="JW50" s="103" t="s">
        <v>452</v>
      </c>
      <c r="JX50" s="103" t="s">
        <v>399</v>
      </c>
      <c r="JY50" s="103" t="s">
        <v>400</v>
      </c>
      <c r="JZ50" s="104" t="s">
        <v>401</v>
      </c>
      <c r="KA50" s="103" t="s">
        <v>402</v>
      </c>
      <c r="KB50" s="105" t="s">
        <v>403</v>
      </c>
      <c r="KC50" s="102" t="s">
        <v>487</v>
      </c>
      <c r="KD50" s="103" t="s">
        <v>397</v>
      </c>
      <c r="KE50" s="103" t="s">
        <v>452</v>
      </c>
      <c r="KF50" s="103" t="s">
        <v>399</v>
      </c>
      <c r="KG50" s="103" t="s">
        <v>400</v>
      </c>
      <c r="KH50" s="104" t="s">
        <v>401</v>
      </c>
      <c r="KI50" s="103" t="s">
        <v>402</v>
      </c>
      <c r="KJ50" s="105" t="s">
        <v>403</v>
      </c>
      <c r="KK50" s="102" t="s">
        <v>487</v>
      </c>
      <c r="KL50" s="103" t="s">
        <v>397</v>
      </c>
      <c r="KM50" s="103" t="s">
        <v>452</v>
      </c>
      <c r="KN50" s="103" t="s">
        <v>399</v>
      </c>
      <c r="KO50" s="103" t="s">
        <v>400</v>
      </c>
      <c r="KP50" s="104" t="s">
        <v>401</v>
      </c>
      <c r="KQ50" s="103" t="s">
        <v>402</v>
      </c>
      <c r="KR50" s="105" t="s">
        <v>403</v>
      </c>
      <c r="KS50" s="102" t="s">
        <v>487</v>
      </c>
      <c r="KT50" s="103" t="s">
        <v>397</v>
      </c>
      <c r="KU50" s="103" t="s">
        <v>452</v>
      </c>
      <c r="KV50" s="103" t="s">
        <v>399</v>
      </c>
      <c r="KW50" s="103" t="s">
        <v>400</v>
      </c>
      <c r="KX50" s="104" t="s">
        <v>401</v>
      </c>
      <c r="KY50" s="103" t="s">
        <v>402</v>
      </c>
      <c r="KZ50" s="105" t="s">
        <v>403</v>
      </c>
      <c r="LA50" s="102" t="s">
        <v>487</v>
      </c>
      <c r="LB50" s="103" t="s">
        <v>397</v>
      </c>
      <c r="LC50" s="103" t="s">
        <v>452</v>
      </c>
      <c r="LD50" s="103" t="s">
        <v>399</v>
      </c>
      <c r="LE50" s="103" t="s">
        <v>400</v>
      </c>
      <c r="LF50" s="104" t="s">
        <v>401</v>
      </c>
      <c r="LG50" s="103" t="s">
        <v>402</v>
      </c>
      <c r="LH50" s="105" t="s">
        <v>403</v>
      </c>
      <c r="LI50" s="102" t="s">
        <v>487</v>
      </c>
      <c r="LJ50" s="103" t="s">
        <v>397</v>
      </c>
      <c r="LK50" s="103" t="s">
        <v>452</v>
      </c>
      <c r="LL50" s="103" t="s">
        <v>399</v>
      </c>
      <c r="LM50" s="103" t="s">
        <v>400</v>
      </c>
      <c r="LN50" s="104" t="s">
        <v>401</v>
      </c>
      <c r="LO50" s="103" t="s">
        <v>402</v>
      </c>
      <c r="LP50" s="105" t="s">
        <v>403</v>
      </c>
      <c r="LQ50" s="102" t="s">
        <v>487</v>
      </c>
      <c r="LR50" s="103" t="s">
        <v>397</v>
      </c>
      <c r="LS50" s="103" t="s">
        <v>452</v>
      </c>
      <c r="LT50" s="103" t="s">
        <v>399</v>
      </c>
      <c r="LU50" s="103" t="s">
        <v>400</v>
      </c>
      <c r="LV50" s="104" t="s">
        <v>401</v>
      </c>
      <c r="LW50" s="103" t="s">
        <v>402</v>
      </c>
      <c r="LX50" s="105" t="s">
        <v>403</v>
      </c>
      <c r="LY50" s="102" t="s">
        <v>487</v>
      </c>
      <c r="LZ50" s="103" t="s">
        <v>397</v>
      </c>
      <c r="MA50" s="103" t="s">
        <v>452</v>
      </c>
      <c r="MB50" s="103" t="s">
        <v>399</v>
      </c>
      <c r="MC50" s="103" t="s">
        <v>400</v>
      </c>
      <c r="MD50" s="104" t="s">
        <v>401</v>
      </c>
      <c r="ME50" s="103" t="s">
        <v>402</v>
      </c>
      <c r="MF50" s="105" t="s">
        <v>403</v>
      </c>
      <c r="MG50" s="102" t="s">
        <v>487</v>
      </c>
      <c r="MH50" s="103" t="s">
        <v>397</v>
      </c>
      <c r="MI50" s="103" t="s">
        <v>452</v>
      </c>
      <c r="MJ50" s="103" t="s">
        <v>399</v>
      </c>
      <c r="MK50" s="103" t="s">
        <v>400</v>
      </c>
      <c r="ML50" s="104" t="s">
        <v>401</v>
      </c>
      <c r="MM50" s="103" t="s">
        <v>402</v>
      </c>
      <c r="MN50" s="105" t="s">
        <v>403</v>
      </c>
      <c r="MO50" s="102" t="s">
        <v>487</v>
      </c>
      <c r="MP50" s="103" t="s">
        <v>397</v>
      </c>
      <c r="MQ50" s="103" t="s">
        <v>452</v>
      </c>
      <c r="MR50" s="103" t="s">
        <v>399</v>
      </c>
      <c r="MS50" s="103" t="s">
        <v>400</v>
      </c>
      <c r="MT50" s="104" t="s">
        <v>401</v>
      </c>
      <c r="MU50" s="103" t="s">
        <v>402</v>
      </c>
      <c r="MV50" s="105" t="s">
        <v>403</v>
      </c>
      <c r="MW50" s="102" t="s">
        <v>487</v>
      </c>
      <c r="MX50" s="103" t="s">
        <v>397</v>
      </c>
      <c r="MY50" s="103" t="s">
        <v>452</v>
      </c>
      <c r="MZ50" s="103" t="s">
        <v>399</v>
      </c>
      <c r="NA50" s="103" t="s">
        <v>400</v>
      </c>
      <c r="NB50" s="104" t="s">
        <v>401</v>
      </c>
      <c r="NC50" s="103" t="s">
        <v>402</v>
      </c>
      <c r="ND50" s="105" t="s">
        <v>403</v>
      </c>
      <c r="NE50" s="102" t="s">
        <v>487</v>
      </c>
      <c r="NF50" s="103" t="s">
        <v>397</v>
      </c>
      <c r="NG50" s="103" t="s">
        <v>452</v>
      </c>
      <c r="NH50" s="103" t="s">
        <v>399</v>
      </c>
      <c r="NI50" s="103" t="s">
        <v>400</v>
      </c>
      <c r="NJ50" s="104" t="s">
        <v>401</v>
      </c>
      <c r="NK50" s="103" t="s">
        <v>402</v>
      </c>
      <c r="NL50" s="105" t="s">
        <v>403</v>
      </c>
      <c r="NM50" s="102" t="s">
        <v>487</v>
      </c>
      <c r="NN50" s="103" t="s">
        <v>397</v>
      </c>
      <c r="NO50" s="103" t="s">
        <v>452</v>
      </c>
      <c r="NP50" s="103" t="s">
        <v>399</v>
      </c>
      <c r="NQ50" s="103" t="s">
        <v>400</v>
      </c>
      <c r="NR50" s="104" t="s">
        <v>401</v>
      </c>
      <c r="NS50" s="103" t="s">
        <v>402</v>
      </c>
      <c r="NT50" s="105" t="s">
        <v>403</v>
      </c>
      <c r="NU50" s="102" t="s">
        <v>487</v>
      </c>
      <c r="NV50" s="103" t="s">
        <v>397</v>
      </c>
      <c r="NW50" s="103" t="s">
        <v>452</v>
      </c>
      <c r="NX50" s="103" t="s">
        <v>399</v>
      </c>
      <c r="NY50" s="103" t="s">
        <v>400</v>
      </c>
      <c r="NZ50" s="104" t="s">
        <v>401</v>
      </c>
      <c r="OA50" s="103" t="s">
        <v>402</v>
      </c>
      <c r="OB50" s="105" t="s">
        <v>403</v>
      </c>
      <c r="OC50" s="102" t="s">
        <v>487</v>
      </c>
      <c r="OD50" s="103" t="s">
        <v>397</v>
      </c>
      <c r="OE50" s="103" t="s">
        <v>452</v>
      </c>
      <c r="OF50" s="103" t="s">
        <v>399</v>
      </c>
      <c r="OG50" s="103" t="s">
        <v>400</v>
      </c>
      <c r="OH50" s="104" t="s">
        <v>401</v>
      </c>
      <c r="OI50" s="103" t="s">
        <v>402</v>
      </c>
      <c r="OJ50" s="105" t="s">
        <v>403</v>
      </c>
      <c r="OK50" s="102" t="s">
        <v>487</v>
      </c>
      <c r="OL50" s="103" t="s">
        <v>397</v>
      </c>
      <c r="OM50" s="103" t="s">
        <v>452</v>
      </c>
      <c r="ON50" s="103" t="s">
        <v>399</v>
      </c>
      <c r="OO50" s="103" t="s">
        <v>400</v>
      </c>
      <c r="OP50" s="104" t="s">
        <v>401</v>
      </c>
      <c r="OQ50" s="103" t="s">
        <v>402</v>
      </c>
      <c r="OR50" s="105" t="s">
        <v>403</v>
      </c>
      <c r="OS50" s="102" t="s">
        <v>487</v>
      </c>
      <c r="OT50" s="103" t="s">
        <v>397</v>
      </c>
      <c r="OU50" s="103" t="s">
        <v>452</v>
      </c>
      <c r="OV50" s="103" t="s">
        <v>399</v>
      </c>
      <c r="OW50" s="103" t="s">
        <v>400</v>
      </c>
      <c r="OX50" s="104" t="s">
        <v>401</v>
      </c>
      <c r="OY50" s="103" t="s">
        <v>402</v>
      </c>
      <c r="OZ50" s="105" t="s">
        <v>403</v>
      </c>
      <c r="PA50" s="102" t="s">
        <v>487</v>
      </c>
      <c r="PB50" s="103" t="s">
        <v>397</v>
      </c>
      <c r="PC50" s="103" t="s">
        <v>452</v>
      </c>
      <c r="PD50" s="103" t="s">
        <v>399</v>
      </c>
      <c r="PE50" s="103" t="s">
        <v>400</v>
      </c>
      <c r="PF50" s="104" t="s">
        <v>401</v>
      </c>
      <c r="PG50" s="103" t="s">
        <v>402</v>
      </c>
      <c r="PH50" s="105" t="s">
        <v>403</v>
      </c>
      <c r="PI50" s="102" t="s">
        <v>487</v>
      </c>
      <c r="PJ50" s="103" t="s">
        <v>397</v>
      </c>
      <c r="PK50" s="103" t="s">
        <v>452</v>
      </c>
      <c r="PL50" s="103" t="s">
        <v>399</v>
      </c>
      <c r="PM50" s="103" t="s">
        <v>400</v>
      </c>
      <c r="PN50" s="104" t="s">
        <v>401</v>
      </c>
      <c r="PO50" s="103" t="s">
        <v>402</v>
      </c>
      <c r="PP50" s="105" t="s">
        <v>403</v>
      </c>
      <c r="PQ50" s="102" t="s">
        <v>487</v>
      </c>
      <c r="PR50" s="103" t="s">
        <v>397</v>
      </c>
      <c r="PS50" s="103" t="s">
        <v>452</v>
      </c>
      <c r="PT50" s="103" t="s">
        <v>399</v>
      </c>
      <c r="PU50" s="103" t="s">
        <v>400</v>
      </c>
      <c r="PV50" s="104" t="s">
        <v>401</v>
      </c>
      <c r="PW50" s="103" t="s">
        <v>402</v>
      </c>
      <c r="PX50" s="105" t="s">
        <v>403</v>
      </c>
      <c r="PY50" s="102" t="s">
        <v>487</v>
      </c>
      <c r="PZ50" s="103" t="s">
        <v>397</v>
      </c>
      <c r="QA50" s="103" t="s">
        <v>452</v>
      </c>
      <c r="QB50" s="103" t="s">
        <v>399</v>
      </c>
      <c r="QC50" s="103" t="s">
        <v>400</v>
      </c>
      <c r="QD50" s="104" t="s">
        <v>401</v>
      </c>
      <c r="QE50" s="103" t="s">
        <v>402</v>
      </c>
      <c r="QF50" s="105" t="s">
        <v>403</v>
      </c>
      <c r="QG50" s="102" t="s">
        <v>487</v>
      </c>
      <c r="QH50" s="103" t="s">
        <v>397</v>
      </c>
      <c r="QI50" s="103" t="s">
        <v>452</v>
      </c>
      <c r="QJ50" s="103" t="s">
        <v>399</v>
      </c>
      <c r="QK50" s="103" t="s">
        <v>400</v>
      </c>
      <c r="QL50" s="104" t="s">
        <v>401</v>
      </c>
      <c r="QM50" s="103" t="s">
        <v>402</v>
      </c>
      <c r="QN50" s="105" t="s">
        <v>403</v>
      </c>
      <c r="QO50" s="102" t="s">
        <v>487</v>
      </c>
      <c r="QP50" s="103" t="s">
        <v>397</v>
      </c>
      <c r="QQ50" s="103" t="s">
        <v>452</v>
      </c>
      <c r="QR50" s="103" t="s">
        <v>399</v>
      </c>
      <c r="QS50" s="103" t="s">
        <v>400</v>
      </c>
      <c r="QT50" s="104" t="s">
        <v>401</v>
      </c>
      <c r="QU50" s="103" t="s">
        <v>402</v>
      </c>
      <c r="QV50" s="105" t="s">
        <v>403</v>
      </c>
      <c r="QW50" s="102" t="s">
        <v>487</v>
      </c>
      <c r="QX50" s="103" t="s">
        <v>397</v>
      </c>
      <c r="QY50" s="103" t="s">
        <v>452</v>
      </c>
      <c r="QZ50" s="103" t="s">
        <v>399</v>
      </c>
      <c r="RA50" s="103" t="s">
        <v>400</v>
      </c>
      <c r="RB50" s="104" t="s">
        <v>401</v>
      </c>
      <c r="RC50" s="103" t="s">
        <v>402</v>
      </c>
      <c r="RD50" s="105" t="s">
        <v>403</v>
      </c>
      <c r="RE50" s="102" t="s">
        <v>487</v>
      </c>
      <c r="RF50" s="103" t="s">
        <v>397</v>
      </c>
      <c r="RG50" s="103" t="s">
        <v>452</v>
      </c>
      <c r="RH50" s="103" t="s">
        <v>399</v>
      </c>
      <c r="RI50" s="103" t="s">
        <v>400</v>
      </c>
      <c r="RJ50" s="104" t="s">
        <v>401</v>
      </c>
      <c r="RK50" s="103" t="s">
        <v>402</v>
      </c>
      <c r="RL50" s="105" t="s">
        <v>403</v>
      </c>
      <c r="RM50" s="102" t="s">
        <v>487</v>
      </c>
      <c r="RN50" s="103" t="s">
        <v>397</v>
      </c>
      <c r="RO50" s="103" t="s">
        <v>452</v>
      </c>
      <c r="RP50" s="103" t="s">
        <v>399</v>
      </c>
      <c r="RQ50" s="103" t="s">
        <v>400</v>
      </c>
      <c r="RR50" s="104" t="s">
        <v>401</v>
      </c>
      <c r="RS50" s="103" t="s">
        <v>402</v>
      </c>
      <c r="RT50" s="105" t="s">
        <v>403</v>
      </c>
      <c r="RU50" s="102" t="s">
        <v>487</v>
      </c>
      <c r="RV50" s="103" t="s">
        <v>397</v>
      </c>
      <c r="RW50" s="103" t="s">
        <v>452</v>
      </c>
      <c r="RX50" s="103" t="s">
        <v>399</v>
      </c>
      <c r="RY50" s="103" t="s">
        <v>400</v>
      </c>
      <c r="RZ50" s="104" t="s">
        <v>401</v>
      </c>
      <c r="SA50" s="103" t="s">
        <v>402</v>
      </c>
      <c r="SB50" s="105" t="s">
        <v>403</v>
      </c>
      <c r="SC50" s="102" t="s">
        <v>487</v>
      </c>
      <c r="SD50" s="103" t="s">
        <v>397</v>
      </c>
      <c r="SE50" s="103" t="s">
        <v>452</v>
      </c>
      <c r="SF50" s="103" t="s">
        <v>399</v>
      </c>
      <c r="SG50" s="103" t="s">
        <v>400</v>
      </c>
      <c r="SH50" s="104" t="s">
        <v>401</v>
      </c>
      <c r="SI50" s="103" t="s">
        <v>402</v>
      </c>
      <c r="SJ50" s="105" t="s">
        <v>403</v>
      </c>
      <c r="SK50" s="102" t="s">
        <v>487</v>
      </c>
      <c r="SL50" s="103" t="s">
        <v>397</v>
      </c>
      <c r="SM50" s="103" t="s">
        <v>452</v>
      </c>
      <c r="SN50" s="103" t="s">
        <v>399</v>
      </c>
      <c r="SO50" s="103" t="s">
        <v>400</v>
      </c>
      <c r="SP50" s="104" t="s">
        <v>401</v>
      </c>
      <c r="SQ50" s="103" t="s">
        <v>402</v>
      </c>
      <c r="SR50" s="105" t="s">
        <v>403</v>
      </c>
      <c r="SS50" s="102" t="s">
        <v>487</v>
      </c>
      <c r="ST50" s="103" t="s">
        <v>397</v>
      </c>
      <c r="SU50" s="103" t="s">
        <v>452</v>
      </c>
      <c r="SV50" s="103" t="s">
        <v>399</v>
      </c>
      <c r="SW50" s="103" t="s">
        <v>400</v>
      </c>
      <c r="SX50" s="104" t="s">
        <v>401</v>
      </c>
      <c r="SY50" s="103" t="s">
        <v>402</v>
      </c>
      <c r="SZ50" s="105" t="s">
        <v>403</v>
      </c>
      <c r="TA50" s="102" t="s">
        <v>487</v>
      </c>
      <c r="TB50" s="103" t="s">
        <v>397</v>
      </c>
      <c r="TC50" s="103" t="s">
        <v>452</v>
      </c>
      <c r="TD50" s="103" t="s">
        <v>399</v>
      </c>
      <c r="TE50" s="103" t="s">
        <v>400</v>
      </c>
      <c r="TF50" s="104" t="s">
        <v>401</v>
      </c>
      <c r="TG50" s="103" t="s">
        <v>402</v>
      </c>
      <c r="TH50" s="105" t="s">
        <v>403</v>
      </c>
      <c r="TI50" s="102" t="s">
        <v>487</v>
      </c>
      <c r="TJ50" s="103" t="s">
        <v>397</v>
      </c>
      <c r="TK50" s="103" t="s">
        <v>452</v>
      </c>
      <c r="TL50" s="103" t="s">
        <v>399</v>
      </c>
      <c r="TM50" s="103" t="s">
        <v>400</v>
      </c>
      <c r="TN50" s="104" t="s">
        <v>401</v>
      </c>
      <c r="TO50" s="103" t="s">
        <v>402</v>
      </c>
      <c r="TP50" s="105" t="s">
        <v>403</v>
      </c>
      <c r="TQ50" s="102" t="s">
        <v>487</v>
      </c>
      <c r="TR50" s="103" t="s">
        <v>397</v>
      </c>
      <c r="TS50" s="103" t="s">
        <v>452</v>
      </c>
      <c r="TT50" s="103" t="s">
        <v>399</v>
      </c>
      <c r="TU50" s="103" t="s">
        <v>400</v>
      </c>
      <c r="TV50" s="104" t="s">
        <v>401</v>
      </c>
      <c r="TW50" s="103" t="s">
        <v>402</v>
      </c>
      <c r="TX50" s="105" t="s">
        <v>403</v>
      </c>
      <c r="TY50" s="102" t="s">
        <v>487</v>
      </c>
      <c r="TZ50" s="103" t="s">
        <v>397</v>
      </c>
      <c r="UA50" s="103" t="s">
        <v>452</v>
      </c>
      <c r="UB50" s="103" t="s">
        <v>399</v>
      </c>
      <c r="UC50" s="103" t="s">
        <v>400</v>
      </c>
      <c r="UD50" s="104" t="s">
        <v>401</v>
      </c>
      <c r="UE50" s="103" t="s">
        <v>402</v>
      </c>
      <c r="UF50" s="105" t="s">
        <v>403</v>
      </c>
      <c r="UG50" s="102" t="s">
        <v>487</v>
      </c>
      <c r="UH50" s="103" t="s">
        <v>397</v>
      </c>
      <c r="UI50" s="103" t="s">
        <v>452</v>
      </c>
      <c r="UJ50" s="103" t="s">
        <v>399</v>
      </c>
      <c r="UK50" s="103" t="s">
        <v>400</v>
      </c>
      <c r="UL50" s="104" t="s">
        <v>401</v>
      </c>
      <c r="UM50" s="103" t="s">
        <v>402</v>
      </c>
      <c r="UN50" s="105" t="s">
        <v>403</v>
      </c>
      <c r="UO50" s="102" t="s">
        <v>487</v>
      </c>
      <c r="UP50" s="103" t="s">
        <v>397</v>
      </c>
      <c r="UQ50" s="103" t="s">
        <v>452</v>
      </c>
      <c r="UR50" s="103" t="s">
        <v>399</v>
      </c>
      <c r="US50" s="103" t="s">
        <v>400</v>
      </c>
      <c r="UT50" s="104" t="s">
        <v>401</v>
      </c>
      <c r="UU50" s="103" t="s">
        <v>402</v>
      </c>
      <c r="UV50" s="105" t="s">
        <v>403</v>
      </c>
      <c r="UW50" s="102" t="s">
        <v>487</v>
      </c>
      <c r="UX50" s="103" t="s">
        <v>397</v>
      </c>
      <c r="UY50" s="103" t="s">
        <v>452</v>
      </c>
      <c r="UZ50" s="103" t="s">
        <v>399</v>
      </c>
      <c r="VA50" s="103" t="s">
        <v>400</v>
      </c>
      <c r="VB50" s="104" t="s">
        <v>401</v>
      </c>
      <c r="VC50" s="103" t="s">
        <v>402</v>
      </c>
      <c r="VD50" s="105" t="s">
        <v>403</v>
      </c>
      <c r="VE50" s="102" t="s">
        <v>487</v>
      </c>
      <c r="VF50" s="103" t="s">
        <v>397</v>
      </c>
      <c r="VG50" s="103" t="s">
        <v>452</v>
      </c>
      <c r="VH50" s="103" t="s">
        <v>399</v>
      </c>
      <c r="VI50" s="103" t="s">
        <v>400</v>
      </c>
      <c r="VJ50" s="104" t="s">
        <v>401</v>
      </c>
      <c r="VK50" s="103" t="s">
        <v>402</v>
      </c>
      <c r="VL50" s="105" t="s">
        <v>403</v>
      </c>
      <c r="VM50" s="102" t="s">
        <v>487</v>
      </c>
      <c r="VN50" s="103" t="s">
        <v>397</v>
      </c>
      <c r="VO50" s="103" t="s">
        <v>452</v>
      </c>
      <c r="VP50" s="103" t="s">
        <v>399</v>
      </c>
      <c r="VQ50" s="103" t="s">
        <v>400</v>
      </c>
      <c r="VR50" s="104" t="s">
        <v>401</v>
      </c>
      <c r="VS50" s="103" t="s">
        <v>402</v>
      </c>
      <c r="VT50" s="105" t="s">
        <v>403</v>
      </c>
      <c r="VU50" s="102" t="s">
        <v>487</v>
      </c>
      <c r="VV50" s="103" t="s">
        <v>397</v>
      </c>
      <c r="VW50" s="103" t="s">
        <v>452</v>
      </c>
      <c r="VX50" s="103" t="s">
        <v>399</v>
      </c>
      <c r="VY50" s="103" t="s">
        <v>400</v>
      </c>
      <c r="VZ50" s="104" t="s">
        <v>401</v>
      </c>
      <c r="WA50" s="103" t="s">
        <v>402</v>
      </c>
      <c r="WB50" s="105" t="s">
        <v>403</v>
      </c>
      <c r="WC50" s="102" t="s">
        <v>487</v>
      </c>
      <c r="WD50" s="103" t="s">
        <v>397</v>
      </c>
      <c r="WE50" s="103" t="s">
        <v>452</v>
      </c>
      <c r="WF50" s="103" t="s">
        <v>399</v>
      </c>
      <c r="WG50" s="103" t="s">
        <v>400</v>
      </c>
      <c r="WH50" s="104" t="s">
        <v>401</v>
      </c>
      <c r="WI50" s="103" t="s">
        <v>402</v>
      </c>
      <c r="WJ50" s="105" t="s">
        <v>403</v>
      </c>
      <c r="WK50" s="102" t="s">
        <v>487</v>
      </c>
      <c r="WL50" s="103" t="s">
        <v>397</v>
      </c>
      <c r="WM50" s="103" t="s">
        <v>452</v>
      </c>
      <c r="WN50" s="103" t="s">
        <v>399</v>
      </c>
      <c r="WO50" s="103" t="s">
        <v>400</v>
      </c>
      <c r="WP50" s="104" t="s">
        <v>401</v>
      </c>
      <c r="WQ50" s="103" t="s">
        <v>402</v>
      </c>
      <c r="WR50" s="105" t="s">
        <v>403</v>
      </c>
      <c r="WS50" s="102" t="s">
        <v>487</v>
      </c>
      <c r="WT50" s="103" t="s">
        <v>397</v>
      </c>
      <c r="WU50" s="103" t="s">
        <v>452</v>
      </c>
      <c r="WV50" s="103" t="s">
        <v>399</v>
      </c>
      <c r="WW50" s="103" t="s">
        <v>400</v>
      </c>
      <c r="WX50" s="104" t="s">
        <v>401</v>
      </c>
      <c r="WY50" s="103" t="s">
        <v>402</v>
      </c>
      <c r="WZ50" s="105" t="s">
        <v>403</v>
      </c>
      <c r="XA50" s="102" t="s">
        <v>487</v>
      </c>
      <c r="XB50" s="103" t="s">
        <v>397</v>
      </c>
      <c r="XC50" s="103" t="s">
        <v>452</v>
      </c>
      <c r="XD50" s="103" t="s">
        <v>399</v>
      </c>
      <c r="XE50" s="103" t="s">
        <v>400</v>
      </c>
      <c r="XF50" s="104" t="s">
        <v>401</v>
      </c>
      <c r="XG50" s="103" t="s">
        <v>402</v>
      </c>
      <c r="XH50" s="105" t="s">
        <v>403</v>
      </c>
      <c r="XI50" s="102" t="s">
        <v>487</v>
      </c>
      <c r="XJ50" s="103" t="s">
        <v>397</v>
      </c>
      <c r="XK50" s="103" t="s">
        <v>452</v>
      </c>
      <c r="XL50" s="103" t="s">
        <v>399</v>
      </c>
      <c r="XM50" s="103" t="s">
        <v>400</v>
      </c>
      <c r="XN50" s="104" t="s">
        <v>401</v>
      </c>
      <c r="XO50" s="103" t="s">
        <v>402</v>
      </c>
      <c r="XP50" s="105" t="s">
        <v>403</v>
      </c>
      <c r="XQ50" s="102" t="s">
        <v>487</v>
      </c>
      <c r="XR50" s="103" t="s">
        <v>397</v>
      </c>
      <c r="XS50" s="103" t="s">
        <v>452</v>
      </c>
      <c r="XT50" s="103" t="s">
        <v>399</v>
      </c>
      <c r="XU50" s="103" t="s">
        <v>400</v>
      </c>
      <c r="XV50" s="104" t="s">
        <v>401</v>
      </c>
      <c r="XW50" s="103" t="s">
        <v>402</v>
      </c>
      <c r="XX50" s="105" t="s">
        <v>403</v>
      </c>
      <c r="XY50" s="102" t="s">
        <v>487</v>
      </c>
      <c r="XZ50" s="103" t="s">
        <v>397</v>
      </c>
      <c r="YA50" s="103" t="s">
        <v>452</v>
      </c>
      <c r="YB50" s="103" t="s">
        <v>399</v>
      </c>
      <c r="YC50" s="103" t="s">
        <v>400</v>
      </c>
      <c r="YD50" s="104" t="s">
        <v>401</v>
      </c>
      <c r="YE50" s="103" t="s">
        <v>402</v>
      </c>
      <c r="YF50" s="105" t="s">
        <v>403</v>
      </c>
      <c r="YG50" s="102" t="s">
        <v>487</v>
      </c>
      <c r="YH50" s="103" t="s">
        <v>397</v>
      </c>
      <c r="YI50" s="103" t="s">
        <v>452</v>
      </c>
      <c r="YJ50" s="103" t="s">
        <v>399</v>
      </c>
      <c r="YK50" s="103" t="s">
        <v>400</v>
      </c>
      <c r="YL50" s="104" t="s">
        <v>401</v>
      </c>
      <c r="YM50" s="103" t="s">
        <v>402</v>
      </c>
      <c r="YN50" s="105" t="s">
        <v>403</v>
      </c>
      <c r="YO50" s="102" t="s">
        <v>487</v>
      </c>
      <c r="YP50" s="103" t="s">
        <v>397</v>
      </c>
      <c r="YQ50" s="103" t="s">
        <v>452</v>
      </c>
      <c r="YR50" s="103" t="s">
        <v>399</v>
      </c>
      <c r="YS50" s="103" t="s">
        <v>400</v>
      </c>
      <c r="YT50" s="104" t="s">
        <v>401</v>
      </c>
      <c r="YU50" s="103" t="s">
        <v>402</v>
      </c>
      <c r="YV50" s="105" t="s">
        <v>403</v>
      </c>
      <c r="YW50" s="102" t="s">
        <v>487</v>
      </c>
      <c r="YX50" s="103" t="s">
        <v>397</v>
      </c>
      <c r="YY50" s="103" t="s">
        <v>452</v>
      </c>
      <c r="YZ50" s="103" t="s">
        <v>399</v>
      </c>
      <c r="ZA50" s="103" t="s">
        <v>400</v>
      </c>
      <c r="ZB50" s="104" t="s">
        <v>401</v>
      </c>
      <c r="ZC50" s="103" t="s">
        <v>402</v>
      </c>
      <c r="ZD50" s="105" t="s">
        <v>403</v>
      </c>
      <c r="ZE50" s="102" t="s">
        <v>487</v>
      </c>
      <c r="ZF50" s="103" t="s">
        <v>397</v>
      </c>
      <c r="ZG50" s="103" t="s">
        <v>452</v>
      </c>
      <c r="ZH50" s="103" t="s">
        <v>399</v>
      </c>
      <c r="ZI50" s="103" t="s">
        <v>400</v>
      </c>
      <c r="ZJ50" s="104" t="s">
        <v>401</v>
      </c>
      <c r="ZK50" s="103" t="s">
        <v>402</v>
      </c>
      <c r="ZL50" s="105" t="s">
        <v>403</v>
      </c>
      <c r="ZM50" s="102" t="s">
        <v>487</v>
      </c>
      <c r="ZN50" s="103" t="s">
        <v>397</v>
      </c>
      <c r="ZO50" s="103" t="s">
        <v>452</v>
      </c>
      <c r="ZP50" s="103" t="s">
        <v>399</v>
      </c>
      <c r="ZQ50" s="103" t="s">
        <v>400</v>
      </c>
      <c r="ZR50" s="104" t="s">
        <v>401</v>
      </c>
      <c r="ZS50" s="103" t="s">
        <v>402</v>
      </c>
      <c r="ZT50" s="105" t="s">
        <v>403</v>
      </c>
      <c r="ZU50" s="102" t="s">
        <v>487</v>
      </c>
      <c r="ZV50" s="103" t="s">
        <v>397</v>
      </c>
      <c r="ZW50" s="103" t="s">
        <v>452</v>
      </c>
      <c r="ZX50" s="103" t="s">
        <v>399</v>
      </c>
      <c r="ZY50" s="103" t="s">
        <v>400</v>
      </c>
      <c r="ZZ50" s="104" t="s">
        <v>401</v>
      </c>
      <c r="AAA50" s="103" t="s">
        <v>402</v>
      </c>
      <c r="AAB50" s="105" t="s">
        <v>403</v>
      </c>
      <c r="AAC50" s="102" t="s">
        <v>487</v>
      </c>
      <c r="AAD50" s="103" t="s">
        <v>397</v>
      </c>
      <c r="AAE50" s="103" t="s">
        <v>452</v>
      </c>
      <c r="AAF50" s="103" t="s">
        <v>399</v>
      </c>
      <c r="AAG50" s="103" t="s">
        <v>400</v>
      </c>
      <c r="AAH50" s="104" t="s">
        <v>401</v>
      </c>
      <c r="AAI50" s="103" t="s">
        <v>402</v>
      </c>
      <c r="AAJ50" s="105" t="s">
        <v>403</v>
      </c>
      <c r="AAK50" s="102" t="s">
        <v>487</v>
      </c>
      <c r="AAL50" s="103" t="s">
        <v>397</v>
      </c>
      <c r="AAM50" s="103" t="s">
        <v>452</v>
      </c>
      <c r="AAN50" s="103" t="s">
        <v>399</v>
      </c>
      <c r="AAO50" s="103" t="s">
        <v>400</v>
      </c>
      <c r="AAP50" s="104" t="s">
        <v>401</v>
      </c>
      <c r="AAQ50" s="103" t="s">
        <v>402</v>
      </c>
      <c r="AAR50" s="105" t="s">
        <v>403</v>
      </c>
      <c r="AAS50" s="102" t="s">
        <v>487</v>
      </c>
      <c r="AAT50" s="103" t="s">
        <v>397</v>
      </c>
      <c r="AAU50" s="103" t="s">
        <v>452</v>
      </c>
      <c r="AAV50" s="103" t="s">
        <v>399</v>
      </c>
      <c r="AAW50" s="103" t="s">
        <v>400</v>
      </c>
      <c r="AAX50" s="104" t="s">
        <v>401</v>
      </c>
      <c r="AAY50" s="103" t="s">
        <v>402</v>
      </c>
      <c r="AAZ50" s="105" t="s">
        <v>403</v>
      </c>
      <c r="ABA50" s="102" t="s">
        <v>487</v>
      </c>
      <c r="ABB50" s="103" t="s">
        <v>397</v>
      </c>
      <c r="ABC50" s="103" t="s">
        <v>452</v>
      </c>
      <c r="ABD50" s="103" t="s">
        <v>399</v>
      </c>
      <c r="ABE50" s="103" t="s">
        <v>400</v>
      </c>
      <c r="ABF50" s="104" t="s">
        <v>401</v>
      </c>
      <c r="ABG50" s="103" t="s">
        <v>402</v>
      </c>
      <c r="ABH50" s="105" t="s">
        <v>403</v>
      </c>
      <c r="ABI50" s="102" t="s">
        <v>487</v>
      </c>
      <c r="ABJ50" s="103" t="s">
        <v>397</v>
      </c>
      <c r="ABK50" s="103" t="s">
        <v>452</v>
      </c>
      <c r="ABL50" s="103" t="s">
        <v>399</v>
      </c>
      <c r="ABM50" s="103" t="s">
        <v>400</v>
      </c>
      <c r="ABN50" s="104" t="s">
        <v>401</v>
      </c>
      <c r="ABO50" s="103" t="s">
        <v>402</v>
      </c>
      <c r="ABP50" s="105" t="s">
        <v>403</v>
      </c>
      <c r="ABQ50" s="102" t="s">
        <v>487</v>
      </c>
      <c r="ABR50" s="103" t="s">
        <v>397</v>
      </c>
      <c r="ABS50" s="103" t="s">
        <v>452</v>
      </c>
      <c r="ABT50" s="103" t="s">
        <v>399</v>
      </c>
      <c r="ABU50" s="103" t="s">
        <v>400</v>
      </c>
      <c r="ABV50" s="104" t="s">
        <v>401</v>
      </c>
      <c r="ABW50" s="103" t="s">
        <v>402</v>
      </c>
      <c r="ABX50" s="105" t="s">
        <v>403</v>
      </c>
      <c r="ABY50" s="102" t="s">
        <v>487</v>
      </c>
      <c r="ABZ50" s="103" t="s">
        <v>397</v>
      </c>
      <c r="ACA50" s="103" t="s">
        <v>452</v>
      </c>
      <c r="ACB50" s="103" t="s">
        <v>399</v>
      </c>
      <c r="ACC50" s="103" t="s">
        <v>400</v>
      </c>
      <c r="ACD50" s="104" t="s">
        <v>401</v>
      </c>
      <c r="ACE50" s="103" t="s">
        <v>402</v>
      </c>
      <c r="ACF50" s="105" t="s">
        <v>403</v>
      </c>
      <c r="ACG50" s="102" t="s">
        <v>487</v>
      </c>
      <c r="ACH50" s="103" t="s">
        <v>397</v>
      </c>
      <c r="ACI50" s="103" t="s">
        <v>452</v>
      </c>
      <c r="ACJ50" s="103" t="s">
        <v>399</v>
      </c>
      <c r="ACK50" s="103" t="s">
        <v>400</v>
      </c>
      <c r="ACL50" s="104" t="s">
        <v>401</v>
      </c>
      <c r="ACM50" s="103" t="s">
        <v>402</v>
      </c>
      <c r="ACN50" s="105" t="s">
        <v>403</v>
      </c>
      <c r="ACO50" s="102" t="s">
        <v>487</v>
      </c>
      <c r="ACP50" s="103" t="s">
        <v>397</v>
      </c>
      <c r="ACQ50" s="103" t="s">
        <v>452</v>
      </c>
      <c r="ACR50" s="103" t="s">
        <v>399</v>
      </c>
      <c r="ACS50" s="103" t="s">
        <v>400</v>
      </c>
      <c r="ACT50" s="104" t="s">
        <v>401</v>
      </c>
      <c r="ACU50" s="103" t="s">
        <v>402</v>
      </c>
      <c r="ACV50" s="105" t="s">
        <v>403</v>
      </c>
      <c r="ACW50" s="102" t="s">
        <v>487</v>
      </c>
      <c r="ACX50" s="103" t="s">
        <v>397</v>
      </c>
      <c r="ACY50" s="103" t="s">
        <v>452</v>
      </c>
      <c r="ACZ50" s="103" t="s">
        <v>399</v>
      </c>
      <c r="ADA50" s="103" t="s">
        <v>400</v>
      </c>
      <c r="ADB50" s="104" t="s">
        <v>401</v>
      </c>
      <c r="ADC50" s="103" t="s">
        <v>402</v>
      </c>
      <c r="ADD50" s="105" t="s">
        <v>403</v>
      </c>
      <c r="ADE50" s="102" t="s">
        <v>487</v>
      </c>
      <c r="ADF50" s="103" t="s">
        <v>397</v>
      </c>
      <c r="ADG50" s="103" t="s">
        <v>452</v>
      </c>
      <c r="ADH50" s="103" t="s">
        <v>399</v>
      </c>
      <c r="ADI50" s="103" t="s">
        <v>400</v>
      </c>
      <c r="ADJ50" s="104" t="s">
        <v>401</v>
      </c>
      <c r="ADK50" s="103" t="s">
        <v>402</v>
      </c>
      <c r="ADL50" s="105" t="s">
        <v>403</v>
      </c>
      <c r="ADM50" s="102" t="s">
        <v>487</v>
      </c>
      <c r="ADN50" s="103" t="s">
        <v>397</v>
      </c>
      <c r="ADO50" s="103" t="s">
        <v>452</v>
      </c>
      <c r="ADP50" s="103" t="s">
        <v>399</v>
      </c>
      <c r="ADQ50" s="103" t="s">
        <v>400</v>
      </c>
      <c r="ADR50" s="104" t="s">
        <v>401</v>
      </c>
      <c r="ADS50" s="103" t="s">
        <v>402</v>
      </c>
      <c r="ADT50" s="105" t="s">
        <v>403</v>
      </c>
      <c r="ADU50" s="102" t="s">
        <v>487</v>
      </c>
      <c r="ADV50" s="103" t="s">
        <v>397</v>
      </c>
      <c r="ADW50" s="103" t="s">
        <v>452</v>
      </c>
      <c r="ADX50" s="103" t="s">
        <v>399</v>
      </c>
      <c r="ADY50" s="103" t="s">
        <v>400</v>
      </c>
      <c r="ADZ50" s="104" t="s">
        <v>401</v>
      </c>
      <c r="AEA50" s="103" t="s">
        <v>402</v>
      </c>
      <c r="AEB50" s="105" t="s">
        <v>403</v>
      </c>
      <c r="AEC50" s="102" t="s">
        <v>487</v>
      </c>
      <c r="AED50" s="103" t="s">
        <v>397</v>
      </c>
      <c r="AEE50" s="103" t="s">
        <v>452</v>
      </c>
      <c r="AEF50" s="103" t="s">
        <v>399</v>
      </c>
      <c r="AEG50" s="103" t="s">
        <v>400</v>
      </c>
      <c r="AEH50" s="104" t="s">
        <v>401</v>
      </c>
      <c r="AEI50" s="103" t="s">
        <v>402</v>
      </c>
      <c r="AEJ50" s="105" t="s">
        <v>403</v>
      </c>
      <c r="AEK50" s="102" t="s">
        <v>487</v>
      </c>
      <c r="AEL50" s="103" t="s">
        <v>397</v>
      </c>
      <c r="AEM50" s="103" t="s">
        <v>452</v>
      </c>
      <c r="AEN50" s="103" t="s">
        <v>399</v>
      </c>
      <c r="AEO50" s="103" t="s">
        <v>400</v>
      </c>
      <c r="AEP50" s="104" t="s">
        <v>401</v>
      </c>
      <c r="AEQ50" s="103" t="s">
        <v>402</v>
      </c>
      <c r="AER50" s="105" t="s">
        <v>403</v>
      </c>
      <c r="AES50" s="102" t="s">
        <v>487</v>
      </c>
      <c r="AET50" s="103" t="s">
        <v>397</v>
      </c>
      <c r="AEU50" s="103" t="s">
        <v>452</v>
      </c>
      <c r="AEV50" s="103" t="s">
        <v>399</v>
      </c>
      <c r="AEW50" s="103" t="s">
        <v>400</v>
      </c>
      <c r="AEX50" s="104" t="s">
        <v>401</v>
      </c>
      <c r="AEY50" s="103" t="s">
        <v>402</v>
      </c>
      <c r="AEZ50" s="105" t="s">
        <v>403</v>
      </c>
      <c r="AFA50" s="102" t="s">
        <v>487</v>
      </c>
      <c r="AFB50" s="103" t="s">
        <v>397</v>
      </c>
      <c r="AFC50" s="103" t="s">
        <v>452</v>
      </c>
      <c r="AFD50" s="103" t="s">
        <v>399</v>
      </c>
      <c r="AFE50" s="103" t="s">
        <v>400</v>
      </c>
      <c r="AFF50" s="104" t="s">
        <v>401</v>
      </c>
      <c r="AFG50" s="103" t="s">
        <v>402</v>
      </c>
      <c r="AFH50" s="105" t="s">
        <v>403</v>
      </c>
      <c r="AFI50" s="102" t="s">
        <v>487</v>
      </c>
      <c r="AFJ50" s="103" t="s">
        <v>397</v>
      </c>
      <c r="AFK50" s="103" t="s">
        <v>452</v>
      </c>
      <c r="AFL50" s="103" t="s">
        <v>399</v>
      </c>
      <c r="AFM50" s="103" t="s">
        <v>400</v>
      </c>
      <c r="AFN50" s="104" t="s">
        <v>401</v>
      </c>
      <c r="AFO50" s="103" t="s">
        <v>402</v>
      </c>
      <c r="AFP50" s="105" t="s">
        <v>403</v>
      </c>
      <c r="AFQ50" s="102" t="s">
        <v>487</v>
      </c>
      <c r="AFR50" s="103" t="s">
        <v>397</v>
      </c>
      <c r="AFS50" s="103" t="s">
        <v>452</v>
      </c>
      <c r="AFT50" s="103" t="s">
        <v>399</v>
      </c>
      <c r="AFU50" s="103" t="s">
        <v>400</v>
      </c>
      <c r="AFV50" s="104" t="s">
        <v>401</v>
      </c>
      <c r="AFW50" s="103" t="s">
        <v>402</v>
      </c>
      <c r="AFX50" s="105" t="s">
        <v>403</v>
      </c>
      <c r="AFY50" s="102" t="s">
        <v>487</v>
      </c>
      <c r="AFZ50" s="103" t="s">
        <v>397</v>
      </c>
      <c r="AGA50" s="103" t="s">
        <v>452</v>
      </c>
      <c r="AGB50" s="103" t="s">
        <v>399</v>
      </c>
      <c r="AGC50" s="103" t="s">
        <v>400</v>
      </c>
      <c r="AGD50" s="104" t="s">
        <v>401</v>
      </c>
      <c r="AGE50" s="103" t="s">
        <v>402</v>
      </c>
      <c r="AGF50" s="105" t="s">
        <v>403</v>
      </c>
      <c r="AGG50" s="102" t="s">
        <v>487</v>
      </c>
      <c r="AGH50" s="103" t="s">
        <v>397</v>
      </c>
      <c r="AGI50" s="103" t="s">
        <v>452</v>
      </c>
      <c r="AGJ50" s="103" t="s">
        <v>399</v>
      </c>
      <c r="AGK50" s="103" t="s">
        <v>400</v>
      </c>
      <c r="AGL50" s="104" t="s">
        <v>401</v>
      </c>
      <c r="AGM50" s="103" t="s">
        <v>402</v>
      </c>
      <c r="AGN50" s="105" t="s">
        <v>403</v>
      </c>
      <c r="AGO50" s="102" t="s">
        <v>487</v>
      </c>
      <c r="AGP50" s="103" t="s">
        <v>397</v>
      </c>
      <c r="AGQ50" s="103" t="s">
        <v>452</v>
      </c>
      <c r="AGR50" s="103" t="s">
        <v>399</v>
      </c>
      <c r="AGS50" s="103" t="s">
        <v>400</v>
      </c>
      <c r="AGT50" s="104" t="s">
        <v>401</v>
      </c>
      <c r="AGU50" s="103" t="s">
        <v>402</v>
      </c>
      <c r="AGV50" s="105" t="s">
        <v>403</v>
      </c>
      <c r="AGW50" s="102" t="s">
        <v>487</v>
      </c>
      <c r="AGX50" s="103" t="s">
        <v>397</v>
      </c>
      <c r="AGY50" s="103" t="s">
        <v>452</v>
      </c>
      <c r="AGZ50" s="103" t="s">
        <v>399</v>
      </c>
      <c r="AHA50" s="103" t="s">
        <v>400</v>
      </c>
      <c r="AHB50" s="104" t="s">
        <v>401</v>
      </c>
      <c r="AHC50" s="103" t="s">
        <v>402</v>
      </c>
      <c r="AHD50" s="105" t="s">
        <v>403</v>
      </c>
      <c r="AHE50" s="102" t="s">
        <v>487</v>
      </c>
      <c r="AHF50" s="103" t="s">
        <v>397</v>
      </c>
      <c r="AHG50" s="103" t="s">
        <v>452</v>
      </c>
      <c r="AHH50" s="103" t="s">
        <v>399</v>
      </c>
      <c r="AHI50" s="103" t="s">
        <v>400</v>
      </c>
      <c r="AHJ50" s="104" t="s">
        <v>401</v>
      </c>
      <c r="AHK50" s="103" t="s">
        <v>402</v>
      </c>
      <c r="AHL50" s="105" t="s">
        <v>403</v>
      </c>
      <c r="AHM50" s="102" t="s">
        <v>487</v>
      </c>
      <c r="AHN50" s="103" t="s">
        <v>397</v>
      </c>
      <c r="AHO50" s="103" t="s">
        <v>452</v>
      </c>
      <c r="AHP50" s="103" t="s">
        <v>399</v>
      </c>
      <c r="AHQ50" s="103" t="s">
        <v>400</v>
      </c>
      <c r="AHR50" s="104" t="s">
        <v>401</v>
      </c>
      <c r="AHS50" s="103" t="s">
        <v>402</v>
      </c>
      <c r="AHT50" s="105" t="s">
        <v>403</v>
      </c>
      <c r="AHU50" s="102" t="s">
        <v>487</v>
      </c>
      <c r="AHV50" s="103" t="s">
        <v>397</v>
      </c>
      <c r="AHW50" s="103" t="s">
        <v>452</v>
      </c>
      <c r="AHX50" s="103" t="s">
        <v>399</v>
      </c>
      <c r="AHY50" s="103" t="s">
        <v>400</v>
      </c>
      <c r="AHZ50" s="104" t="s">
        <v>401</v>
      </c>
      <c r="AIA50" s="103" t="s">
        <v>402</v>
      </c>
      <c r="AIB50" s="105" t="s">
        <v>403</v>
      </c>
      <c r="AIC50" s="102" t="s">
        <v>487</v>
      </c>
      <c r="AID50" s="103" t="s">
        <v>397</v>
      </c>
      <c r="AIE50" s="103" t="s">
        <v>452</v>
      </c>
      <c r="AIF50" s="103" t="s">
        <v>399</v>
      </c>
      <c r="AIG50" s="103" t="s">
        <v>400</v>
      </c>
      <c r="AIH50" s="104" t="s">
        <v>401</v>
      </c>
      <c r="AII50" s="103" t="s">
        <v>402</v>
      </c>
      <c r="AIJ50" s="105" t="s">
        <v>403</v>
      </c>
      <c r="AIK50" s="102" t="s">
        <v>487</v>
      </c>
      <c r="AIL50" s="103" t="s">
        <v>397</v>
      </c>
      <c r="AIM50" s="103" t="s">
        <v>452</v>
      </c>
      <c r="AIN50" s="103" t="s">
        <v>399</v>
      </c>
      <c r="AIO50" s="103" t="s">
        <v>400</v>
      </c>
      <c r="AIP50" s="104" t="s">
        <v>401</v>
      </c>
      <c r="AIQ50" s="103" t="s">
        <v>402</v>
      </c>
      <c r="AIR50" s="105" t="s">
        <v>403</v>
      </c>
      <c r="AIS50" s="102" t="s">
        <v>487</v>
      </c>
      <c r="AIT50" s="103" t="s">
        <v>397</v>
      </c>
      <c r="AIU50" s="103" t="s">
        <v>452</v>
      </c>
      <c r="AIV50" s="103" t="s">
        <v>399</v>
      </c>
      <c r="AIW50" s="103" t="s">
        <v>400</v>
      </c>
      <c r="AIX50" s="104" t="s">
        <v>401</v>
      </c>
      <c r="AIY50" s="103" t="s">
        <v>402</v>
      </c>
      <c r="AIZ50" s="105" t="s">
        <v>403</v>
      </c>
      <c r="AJA50" s="102" t="s">
        <v>487</v>
      </c>
      <c r="AJB50" s="103" t="s">
        <v>397</v>
      </c>
      <c r="AJC50" s="103" t="s">
        <v>452</v>
      </c>
      <c r="AJD50" s="103" t="s">
        <v>399</v>
      </c>
      <c r="AJE50" s="103" t="s">
        <v>400</v>
      </c>
      <c r="AJF50" s="104" t="s">
        <v>401</v>
      </c>
      <c r="AJG50" s="103" t="s">
        <v>402</v>
      </c>
      <c r="AJH50" s="105" t="s">
        <v>403</v>
      </c>
      <c r="AJI50" s="102" t="s">
        <v>487</v>
      </c>
      <c r="AJJ50" s="103" t="s">
        <v>397</v>
      </c>
      <c r="AJK50" s="103" t="s">
        <v>452</v>
      </c>
      <c r="AJL50" s="103" t="s">
        <v>399</v>
      </c>
      <c r="AJM50" s="103" t="s">
        <v>400</v>
      </c>
      <c r="AJN50" s="104" t="s">
        <v>401</v>
      </c>
      <c r="AJO50" s="103" t="s">
        <v>402</v>
      </c>
      <c r="AJP50" s="105" t="s">
        <v>403</v>
      </c>
      <c r="AJQ50" s="102" t="s">
        <v>487</v>
      </c>
      <c r="AJR50" s="103" t="s">
        <v>397</v>
      </c>
      <c r="AJS50" s="103" t="s">
        <v>452</v>
      </c>
      <c r="AJT50" s="103" t="s">
        <v>399</v>
      </c>
      <c r="AJU50" s="103" t="s">
        <v>400</v>
      </c>
      <c r="AJV50" s="104" t="s">
        <v>401</v>
      </c>
      <c r="AJW50" s="103" t="s">
        <v>402</v>
      </c>
      <c r="AJX50" s="105" t="s">
        <v>403</v>
      </c>
      <c r="AJY50" s="102" t="s">
        <v>487</v>
      </c>
      <c r="AJZ50" s="103" t="s">
        <v>397</v>
      </c>
      <c r="AKA50" s="103" t="s">
        <v>452</v>
      </c>
      <c r="AKB50" s="103" t="s">
        <v>399</v>
      </c>
      <c r="AKC50" s="103" t="s">
        <v>400</v>
      </c>
      <c r="AKD50" s="104" t="s">
        <v>401</v>
      </c>
      <c r="AKE50" s="103" t="s">
        <v>402</v>
      </c>
      <c r="AKF50" s="105" t="s">
        <v>403</v>
      </c>
      <c r="AKG50" s="102" t="s">
        <v>487</v>
      </c>
      <c r="AKH50" s="103" t="s">
        <v>397</v>
      </c>
      <c r="AKI50" s="103" t="s">
        <v>452</v>
      </c>
      <c r="AKJ50" s="103" t="s">
        <v>399</v>
      </c>
      <c r="AKK50" s="103" t="s">
        <v>400</v>
      </c>
      <c r="AKL50" s="104" t="s">
        <v>401</v>
      </c>
      <c r="AKM50" s="103" t="s">
        <v>402</v>
      </c>
      <c r="AKN50" s="105" t="s">
        <v>403</v>
      </c>
      <c r="AKO50" s="102" t="s">
        <v>487</v>
      </c>
      <c r="AKP50" s="103" t="s">
        <v>397</v>
      </c>
      <c r="AKQ50" s="103" t="s">
        <v>452</v>
      </c>
      <c r="AKR50" s="103" t="s">
        <v>399</v>
      </c>
      <c r="AKS50" s="103" t="s">
        <v>400</v>
      </c>
      <c r="AKT50" s="104" t="s">
        <v>401</v>
      </c>
      <c r="AKU50" s="103" t="s">
        <v>402</v>
      </c>
      <c r="AKV50" s="105" t="s">
        <v>403</v>
      </c>
      <c r="AKW50" s="102" t="s">
        <v>487</v>
      </c>
      <c r="AKX50" s="103" t="s">
        <v>397</v>
      </c>
      <c r="AKY50" s="103" t="s">
        <v>452</v>
      </c>
      <c r="AKZ50" s="103" t="s">
        <v>399</v>
      </c>
      <c r="ALA50" s="103" t="s">
        <v>400</v>
      </c>
      <c r="ALB50" s="104" t="s">
        <v>401</v>
      </c>
      <c r="ALC50" s="103" t="s">
        <v>402</v>
      </c>
      <c r="ALD50" s="105" t="s">
        <v>403</v>
      </c>
      <c r="ALE50" s="102" t="s">
        <v>487</v>
      </c>
      <c r="ALF50" s="103" t="s">
        <v>397</v>
      </c>
      <c r="ALG50" s="103" t="s">
        <v>452</v>
      </c>
      <c r="ALH50" s="103" t="s">
        <v>399</v>
      </c>
      <c r="ALI50" s="103" t="s">
        <v>400</v>
      </c>
      <c r="ALJ50" s="104" t="s">
        <v>401</v>
      </c>
      <c r="ALK50" s="103" t="s">
        <v>402</v>
      </c>
      <c r="ALL50" s="105" t="s">
        <v>403</v>
      </c>
      <c r="ALM50" s="102" t="s">
        <v>487</v>
      </c>
      <c r="ALN50" s="103" t="s">
        <v>397</v>
      </c>
      <c r="ALO50" s="103" t="s">
        <v>452</v>
      </c>
      <c r="ALP50" s="103" t="s">
        <v>399</v>
      </c>
      <c r="ALQ50" s="103" t="s">
        <v>400</v>
      </c>
      <c r="ALR50" s="104" t="s">
        <v>401</v>
      </c>
      <c r="ALS50" s="103" t="s">
        <v>402</v>
      </c>
      <c r="ALT50" s="105" t="s">
        <v>403</v>
      </c>
      <c r="ALU50" s="102" t="s">
        <v>487</v>
      </c>
      <c r="ALV50" s="103" t="s">
        <v>397</v>
      </c>
      <c r="ALW50" s="103" t="s">
        <v>452</v>
      </c>
      <c r="ALX50" s="103" t="s">
        <v>399</v>
      </c>
      <c r="ALY50" s="103" t="s">
        <v>400</v>
      </c>
      <c r="ALZ50" s="104" t="s">
        <v>401</v>
      </c>
      <c r="AMA50" s="103" t="s">
        <v>402</v>
      </c>
      <c r="AMB50" s="105" t="s">
        <v>403</v>
      </c>
      <c r="AMC50" s="102" t="s">
        <v>487</v>
      </c>
      <c r="AMD50" s="103" t="s">
        <v>397</v>
      </c>
      <c r="AME50" s="103" t="s">
        <v>452</v>
      </c>
      <c r="AMF50" s="103" t="s">
        <v>399</v>
      </c>
      <c r="AMG50" s="103" t="s">
        <v>400</v>
      </c>
      <c r="AMH50" s="104" t="s">
        <v>401</v>
      </c>
      <c r="AMI50" s="103" t="s">
        <v>402</v>
      </c>
      <c r="AMJ50" s="105" t="s">
        <v>403</v>
      </c>
    </row>
    <row r="51" customFormat="false" ht="15.75" hidden="false" customHeight="false" outlineLevel="0" collapsed="false">
      <c r="A51" s="114" t="s">
        <v>367</v>
      </c>
      <c r="H51" s="92" t="s">
        <v>368</v>
      </c>
    </row>
    <row r="52" customFormat="false" ht="31.5" hidden="false" customHeight="false" outlineLevel="0" collapsed="false">
      <c r="A52" s="100" t="s">
        <v>488</v>
      </c>
      <c r="H52" s="100" t="s">
        <v>489</v>
      </c>
    </row>
    <row r="53" customFormat="false" ht="126" hidden="false" customHeight="false" outlineLevel="0" collapsed="false">
      <c r="A53" s="100" t="s">
        <v>490</v>
      </c>
      <c r="B53" s="84" t="s">
        <v>407</v>
      </c>
      <c r="C53" s="84" t="s">
        <v>491</v>
      </c>
      <c r="D53" s="84" t="s">
        <v>492</v>
      </c>
      <c r="E53" s="106" t="s">
        <v>493</v>
      </c>
      <c r="F53" s="107" t="n">
        <v>79.95</v>
      </c>
      <c r="G53" s="106" t="n">
        <v>40997</v>
      </c>
      <c r="H53" s="101" t="s">
        <v>494</v>
      </c>
    </row>
    <row r="54" customFormat="false" ht="15.75" hidden="false" customHeight="false" outlineLevel="0" collapsed="false">
      <c r="A54" s="100" t="s">
        <v>495</v>
      </c>
      <c r="B54" s="84" t="s">
        <v>496</v>
      </c>
      <c r="C54" s="84" t="s">
        <v>497</v>
      </c>
      <c r="D54" s="84" t="s">
        <v>498</v>
      </c>
      <c r="E54" s="106" t="s">
        <v>499</v>
      </c>
      <c r="F54" s="107" t="n">
        <v>79.95</v>
      </c>
      <c r="G54" s="106" t="n">
        <v>41040</v>
      </c>
    </row>
    <row r="55" customFormat="false" ht="94.5" hidden="false" customHeight="false" outlineLevel="0" collapsed="false">
      <c r="A55" s="100" t="s">
        <v>453</v>
      </c>
      <c r="B55" s="84"/>
      <c r="C55" s="84"/>
      <c r="D55" s="84" t="s">
        <v>454</v>
      </c>
      <c r="E55" s="84" t="s">
        <v>423</v>
      </c>
      <c r="F55" s="107" t="n">
        <v>44.95</v>
      </c>
      <c r="H55" s="101" t="s">
        <v>455</v>
      </c>
    </row>
    <row r="56" customFormat="false" ht="15.75" hidden="false" customHeight="false" outlineLevel="0" collapsed="false">
      <c r="A56" s="100" t="s">
        <v>500</v>
      </c>
      <c r="B56" s="84" t="s">
        <v>501</v>
      </c>
      <c r="C56" s="84" t="s">
        <v>502</v>
      </c>
      <c r="D56" s="84"/>
      <c r="E56" s="106" t="n">
        <v>41026</v>
      </c>
      <c r="F56" s="107" t="n">
        <v>30</v>
      </c>
      <c r="G56" s="106" t="n">
        <v>41033</v>
      </c>
    </row>
    <row r="57" customFormat="false" ht="110.25" hidden="false" customHeight="false" outlineLevel="0" collapsed="false">
      <c r="A57" s="100" t="s">
        <v>503</v>
      </c>
      <c r="B57" s="84"/>
      <c r="C57" s="84"/>
      <c r="D57" s="84" t="s">
        <v>409</v>
      </c>
      <c r="E57" s="84" t="s">
        <v>423</v>
      </c>
      <c r="F57" s="107" t="n">
        <v>79.95</v>
      </c>
      <c r="H57" s="101" t="s">
        <v>504</v>
      </c>
    </row>
    <row r="58" customFormat="false" ht="15.75" hidden="false" customHeight="false" outlineLevel="0" collapsed="false">
      <c r="A58" s="109" t="s">
        <v>505</v>
      </c>
      <c r="B58" s="84"/>
      <c r="C58" s="84"/>
      <c r="D58" s="84"/>
      <c r="E58" s="84"/>
      <c r="F58" s="107"/>
    </row>
    <row r="59" customFormat="false" ht="15.75" hidden="false" customHeight="false" outlineLevel="0" collapsed="false">
      <c r="A59" s="108" t="s">
        <v>506</v>
      </c>
      <c r="B59" s="84"/>
      <c r="C59" s="84" t="s">
        <v>507</v>
      </c>
      <c r="D59" s="84"/>
    </row>
    <row r="60" customFormat="false" ht="15.75" hidden="false" customHeight="false" outlineLevel="0" collapsed="false">
      <c r="A60" s="108" t="s">
        <v>508</v>
      </c>
      <c r="B60" s="84"/>
      <c r="C60" s="84"/>
      <c r="D60" s="84"/>
    </row>
    <row r="61" customFormat="false" ht="141.75" hidden="false" customHeight="false" outlineLevel="0" collapsed="false">
      <c r="A61" s="100" t="s">
        <v>509</v>
      </c>
      <c r="B61" s="84" t="s">
        <v>496</v>
      </c>
      <c r="C61" s="84" t="s">
        <v>510</v>
      </c>
      <c r="D61" s="84" t="s">
        <v>409</v>
      </c>
      <c r="E61" s="100" t="s">
        <v>511</v>
      </c>
      <c r="F61" s="115" t="n">
        <v>10</v>
      </c>
      <c r="H61" s="101" t="s">
        <v>512</v>
      </c>
    </row>
    <row r="62" customFormat="false" ht="31.5" hidden="false" customHeight="false" outlineLevel="0" collapsed="false">
      <c r="A62" s="100" t="s">
        <v>513</v>
      </c>
      <c r="B62" s="84" t="s">
        <v>514</v>
      </c>
      <c r="C62" s="84" t="s">
        <v>515</v>
      </c>
      <c r="D62" s="84"/>
      <c r="E62" s="106" t="s">
        <v>516</v>
      </c>
      <c r="F62" s="107" t="n">
        <v>44.95</v>
      </c>
      <c r="G62" s="106" t="n">
        <v>41033</v>
      </c>
      <c r="H62" s="101" t="s">
        <v>517</v>
      </c>
    </row>
    <row r="63" customFormat="false" ht="15.75" hidden="false" customHeight="false" outlineLevel="0" collapsed="false">
      <c r="A63" s="109" t="s">
        <v>518</v>
      </c>
      <c r="B63" s="84"/>
      <c r="C63" s="84"/>
      <c r="D63" s="84"/>
    </row>
    <row r="64" customFormat="false" ht="15.75" hidden="false" customHeight="false" outlineLevel="0" collapsed="false">
      <c r="A64" s="100" t="s">
        <v>519</v>
      </c>
      <c r="B64" s="106"/>
      <c r="C64" s="106"/>
      <c r="D64" s="84"/>
      <c r="E64" s="84" t="s">
        <v>423</v>
      </c>
      <c r="F64" s="107" t="n">
        <v>44.95</v>
      </c>
    </row>
    <row r="65" customFormat="false" ht="15.75" hidden="false" customHeight="false" outlineLevel="0" collapsed="false">
      <c r="B65" s="106"/>
      <c r="C65" s="106"/>
      <c r="D65" s="84"/>
      <c r="E65" s="84"/>
      <c r="F65" s="107"/>
    </row>
    <row r="66" customFormat="false" ht="15.75" hidden="false" customHeight="false" outlineLevel="0" collapsed="false">
      <c r="B66" s="106"/>
      <c r="C66" s="106"/>
      <c r="D66" s="84"/>
      <c r="E66" s="84"/>
      <c r="F66" s="107"/>
    </row>
    <row r="67" customFormat="false" ht="15.75" hidden="false" customHeight="false" outlineLevel="0" collapsed="false">
      <c r="B67" s="106"/>
      <c r="C67" s="106"/>
      <c r="D67" s="84"/>
      <c r="E67" s="84"/>
      <c r="F67" s="107"/>
    </row>
    <row r="68" customFormat="false" ht="15.75" hidden="false" customHeight="false" outlineLevel="0" collapsed="false">
      <c r="B68" s="106"/>
      <c r="C68" s="106"/>
      <c r="D68" s="84"/>
      <c r="E68" s="84"/>
      <c r="F68" s="107"/>
    </row>
    <row r="69" customFormat="false" ht="15.75" hidden="false" customHeight="false" outlineLevel="0" collapsed="false">
      <c r="B69" s="106"/>
      <c r="C69" s="106"/>
      <c r="D69" s="84"/>
      <c r="E69" s="84"/>
      <c r="F69" s="107"/>
    </row>
    <row r="70" customFormat="false" ht="15.75" hidden="false" customHeight="false" outlineLevel="0" collapsed="false">
      <c r="B70" s="84"/>
      <c r="C70" s="84"/>
      <c r="D70" s="84"/>
      <c r="E70" s="84"/>
      <c r="F70" s="107"/>
    </row>
    <row r="71" customFormat="false" ht="15.75" hidden="false" customHeight="false" outlineLevel="0" collapsed="false">
      <c r="A71" s="100" t="s">
        <v>520</v>
      </c>
      <c r="B71" s="103" t="s">
        <v>521</v>
      </c>
    </row>
    <row r="72" customFormat="false" ht="15.75" hidden="false" customHeight="false" outlineLevel="0" collapsed="false">
      <c r="A72" s="100" t="s">
        <v>522</v>
      </c>
      <c r="B72" s="116" t="n">
        <v>49.95</v>
      </c>
    </row>
    <row r="73" customFormat="false" ht="31.5" hidden="false" customHeight="false" outlineLevel="0" collapsed="false">
      <c r="A73" s="100" t="s">
        <v>523</v>
      </c>
      <c r="B73" s="116" t="n">
        <v>79.95</v>
      </c>
    </row>
    <row r="74" customFormat="false" ht="31.5" hidden="false" customHeight="false" outlineLevel="0" collapsed="false">
      <c r="A74" s="100" t="s">
        <v>524</v>
      </c>
      <c r="B74" s="116" t="n">
        <v>44.95</v>
      </c>
    </row>
    <row r="75" customFormat="false" ht="31.5" hidden="false" customHeight="false" outlineLevel="0" collapsed="false">
      <c r="A75" s="100" t="s">
        <v>525</v>
      </c>
      <c r="B75" s="116" t="n">
        <v>79.95</v>
      </c>
    </row>
    <row r="76" customFormat="false" ht="31.5" hidden="false" customHeight="false" outlineLevel="0" collapsed="false">
      <c r="A76" s="100" t="s">
        <v>526</v>
      </c>
      <c r="B76" s="116" t="n">
        <v>49.95</v>
      </c>
    </row>
    <row r="77" customFormat="false" ht="15.75" hidden="false" customHeight="false" outlineLevel="0" collapsed="false">
      <c r="A77" s="100" t="s">
        <v>527</v>
      </c>
      <c r="B77" s="116" t="n">
        <v>39.95</v>
      </c>
    </row>
    <row r="79" customFormat="false" ht="15.75" hidden="false" customHeight="false" outlineLevel="0" collapsed="false">
      <c r="B79" s="116" t="n">
        <f aca="false">SUM(B72:B78)</f>
        <v>344.7</v>
      </c>
    </row>
    <row r="82" customFormat="false" ht="47.25" hidden="false" customHeight="false" outlineLevel="0" collapsed="false">
      <c r="A82" s="100" t="s">
        <v>528</v>
      </c>
    </row>
    <row r="84" customFormat="false" ht="47.25" hidden="false" customHeight="false" outlineLevel="0" collapsed="false">
      <c r="A84" s="113" t="s">
        <v>529</v>
      </c>
    </row>
    <row r="86" customFormat="false" ht="63" hidden="false" customHeight="false" outlineLevel="0" collapsed="false">
      <c r="A86" s="100" t="s">
        <v>530</v>
      </c>
    </row>
    <row r="90" customFormat="false" ht="31.5" hidden="false" customHeight="false" outlineLevel="0" collapsed="false">
      <c r="A90" s="100" t="s">
        <v>531</v>
      </c>
      <c r="C90" s="100" t="s">
        <v>532</v>
      </c>
    </row>
    <row r="91" customFormat="false" ht="47.25" hidden="false" customHeight="false" outlineLevel="0" collapsed="false">
      <c r="C91" s="100" t="s">
        <v>533</v>
      </c>
    </row>
    <row r="92" customFormat="false" ht="110.25" hidden="false" customHeight="false" outlineLevel="0" collapsed="false">
      <c r="A92" s="100" t="s">
        <v>509</v>
      </c>
      <c r="C92" s="100" t="s">
        <v>534</v>
      </c>
    </row>
    <row r="93" customFormat="false" ht="47.25" hidden="false" customHeight="false" outlineLevel="0" collapsed="false">
      <c r="A93" s="100" t="s">
        <v>406</v>
      </c>
      <c r="C93" s="100" t="s">
        <v>535</v>
      </c>
    </row>
    <row r="94" customFormat="false" ht="31.5" hidden="false" customHeight="false" outlineLevel="0" collapsed="false">
      <c r="A94" s="100" t="s">
        <v>479</v>
      </c>
      <c r="C94" s="100" t="s">
        <v>536</v>
      </c>
    </row>
    <row r="95" customFormat="false" ht="126" hidden="false" customHeight="false" outlineLevel="0" collapsed="false">
      <c r="A95" s="100" t="s">
        <v>537</v>
      </c>
      <c r="C95" s="100" t="s">
        <v>538</v>
      </c>
    </row>
    <row r="96" customFormat="false" ht="15.75" hidden="false" customHeight="false" outlineLevel="0" collapsed="false">
      <c r="A96" s="100" t="s">
        <v>411</v>
      </c>
    </row>
    <row r="97" customFormat="false" ht="31.5" hidden="false" customHeight="false" outlineLevel="0" collapsed="false">
      <c r="A97" s="100" t="s">
        <v>481</v>
      </c>
      <c r="C97" s="100" t="s">
        <v>539</v>
      </c>
    </row>
    <row r="98" customFormat="false" ht="15.75" hidden="false" customHeight="false" outlineLevel="0" collapsed="false">
      <c r="A98" s="100" t="s">
        <v>415</v>
      </c>
    </row>
    <row r="99" customFormat="false" ht="15.75" hidden="false" customHeight="false" outlineLevel="0" collapsed="false">
      <c r="A99" s="100" t="s">
        <v>419</v>
      </c>
    </row>
    <row r="100" customFormat="false" ht="15.75" hidden="false" customHeight="false" outlineLevel="0" collapsed="false">
      <c r="A100" s="100" t="s">
        <v>425</v>
      </c>
    </row>
    <row r="101" customFormat="false" ht="15.75" hidden="false" customHeight="false" outlineLevel="0" collapsed="false">
      <c r="A101" s="100" t="s">
        <v>429</v>
      </c>
    </row>
    <row r="102" customFormat="false" ht="15.75" hidden="false" customHeight="false" outlineLevel="0" collapsed="false">
      <c r="A102" s="100" t="s">
        <v>540</v>
      </c>
    </row>
    <row r="103" customFormat="false" ht="15.75" hidden="false" customHeight="false" outlineLevel="0" collapsed="false">
      <c r="A103" s="100" t="s">
        <v>464</v>
      </c>
    </row>
    <row r="104" customFormat="false" ht="15.75" hidden="false" customHeight="false" outlineLevel="0" collapsed="false">
      <c r="A104" s="100" t="s">
        <v>467</v>
      </c>
    </row>
    <row r="105" customFormat="false" ht="15.75" hidden="false" customHeight="false" outlineLevel="0" collapsed="false">
      <c r="A105" s="100" t="s">
        <v>488</v>
      </c>
    </row>
    <row r="106" customFormat="false" ht="15.75" hidden="false" customHeight="false" outlineLevel="0" collapsed="false">
      <c r="A106" s="100" t="s">
        <v>433</v>
      </c>
    </row>
    <row r="107" customFormat="false" ht="15.75" hidden="false" customHeight="false" outlineLevel="0" collapsed="false">
      <c r="A107" s="100" t="s">
        <v>541</v>
      </c>
    </row>
    <row r="108" customFormat="false" ht="15.75" hidden="false" customHeight="false" outlineLevel="0" collapsed="false">
      <c r="A108" s="100" t="s">
        <v>542</v>
      </c>
    </row>
    <row r="109" customFormat="false" ht="15.75" hidden="false" customHeight="false" outlineLevel="0" collapsed="false">
      <c r="A109" s="100" t="s">
        <v>543</v>
      </c>
    </row>
    <row r="110" customFormat="false" ht="15.75" hidden="false" customHeight="false" outlineLevel="0" collapsed="false">
      <c r="A110" s="100" t="s">
        <v>544</v>
      </c>
    </row>
    <row r="114" customFormat="false" ht="15.75" hidden="false" customHeight="true" outlineLevel="0" collapsed="false">
      <c r="A114" s="84" t="s">
        <v>520</v>
      </c>
      <c r="B114" s="117" t="s">
        <v>521</v>
      </c>
      <c r="C114" s="117"/>
      <c r="D114" s="84" t="s">
        <v>545</v>
      </c>
      <c r="E114" s="87" t="s">
        <v>546</v>
      </c>
      <c r="F114" s="87"/>
    </row>
    <row r="115" customFormat="false" ht="15.75" hidden="false" customHeight="false" outlineLevel="0" collapsed="false">
      <c r="A115" s="100" t="s">
        <v>419</v>
      </c>
      <c r="B115" s="116" t="n">
        <v>79.95</v>
      </c>
      <c r="C115" s="116" t="n">
        <v>71.95</v>
      </c>
      <c r="D115" s="116" t="n">
        <v>49.6</v>
      </c>
    </row>
    <row r="116" customFormat="false" ht="15.75" hidden="false" customHeight="false" outlineLevel="0" collapsed="false">
      <c r="A116" s="100" t="s">
        <v>547</v>
      </c>
      <c r="B116" s="116" t="n">
        <v>44.95</v>
      </c>
      <c r="C116" s="116" t="n">
        <v>40.45</v>
      </c>
      <c r="D116" s="116" t="n">
        <v>30.65</v>
      </c>
      <c r="E116" s="118" t="n">
        <v>50.8</v>
      </c>
      <c r="F116" s="118" t="n">
        <v>80.91</v>
      </c>
    </row>
    <row r="117" customFormat="false" ht="15.75" hidden="false" customHeight="false" outlineLevel="0" collapsed="false">
      <c r="A117" s="100" t="s">
        <v>453</v>
      </c>
      <c r="B117" s="116" t="n">
        <v>44.95</v>
      </c>
      <c r="C117" s="116" t="n">
        <v>40.45</v>
      </c>
      <c r="D117" s="116" t="n">
        <v>30.65</v>
      </c>
      <c r="E117" s="118"/>
      <c r="F117" s="118"/>
    </row>
    <row r="118" customFormat="false" ht="15.75" hidden="false" customHeight="false" outlineLevel="0" collapsed="false">
      <c r="B118" s="116"/>
      <c r="C118" s="116"/>
    </row>
    <row r="119" customFormat="false" ht="15.75" hidden="false" customHeight="false" outlineLevel="0" collapsed="false">
      <c r="B119" s="116"/>
      <c r="C119" s="116"/>
      <c r="E119" s="116"/>
    </row>
    <row r="120" customFormat="false" ht="15.75" hidden="false" customHeight="false" outlineLevel="0" collapsed="false">
      <c r="B120" s="116"/>
      <c r="C120" s="116"/>
      <c r="D120" s="100" t="s">
        <v>548</v>
      </c>
      <c r="E120" s="116" t="n">
        <f aca="false">C115+D115+E116+F116</f>
        <v>253.26</v>
      </c>
    </row>
    <row r="123" customFormat="false" ht="63" hidden="false" customHeight="false" outlineLevel="0" collapsed="false">
      <c r="A123" s="100" t="s">
        <v>549</v>
      </c>
      <c r="B123" s="100" t="s">
        <v>550</v>
      </c>
    </row>
  </sheetData>
  <mergeCells count="3">
    <mergeCell ref="E114:F114"/>
    <mergeCell ref="E116:E117"/>
    <mergeCell ref="F116:F117"/>
  </mergeCells>
  <hyperlinks>
    <hyperlink ref="H20" r:id="rId1" display="http://aggie-horticulture.tamu.edu/syllabi/423/MangoFlorida.pdf"/>
    <hyperlink ref="B21" r:id="rId2" display="http://www.fairchildgarden.org/horticulture/plant-collections/tropical-fruit-collection/mango-propagation"/>
    <hyperlink ref="H22" r:id="rId3" display="http://www.ctahr.hawaii.edu/oc/freepubs/pdf/HITAHR_04-06-93_28-33.pdf"/>
    <hyperlink ref="A41" r:id="rId4" display="Sharon_Oud@Dell.com"/>
    <hyperlink ref="A84" r:id="rId5" display="http://www.marinhomestead.com/fruit-trees/tropical-fruit/fairchild-garden-curators-choice-for-mangos/"/>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18"/>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18" activeCellId="0" sqref="A18"/>
    </sheetView>
  </sheetViews>
  <sheetFormatPr defaultRowHeight="15"/>
  <cols>
    <col collapsed="false" hidden="false" max="1" min="1" style="119" width="80.4540816326531"/>
    <col collapsed="false" hidden="false" max="2" min="2" style="119" width="87.0408163265306"/>
    <col collapsed="false" hidden="false" max="3" min="3" style="0" width="19.8724489795918"/>
    <col collapsed="false" hidden="false" max="4" min="4" style="0" width="17.9285714285714"/>
    <col collapsed="false" hidden="false" max="5" min="5" style="120" width="8.10204081632653"/>
    <col collapsed="false" hidden="false" max="6" min="6" style="121" width="11.7704081632653"/>
    <col collapsed="false" hidden="false" max="7" min="7" style="121" width="6.47959183673469"/>
    <col collapsed="false" hidden="false" max="8" min="8" style="121" width="14.9030612244898"/>
    <col collapsed="false" hidden="false" max="9" min="9" style="119" width="16.9540816326531"/>
    <col collapsed="false" hidden="false" max="10" min="10" style="119" width="14.9030612244898"/>
    <col collapsed="false" hidden="false" max="11" min="11" style="0" width="8.63775510204082"/>
    <col collapsed="false" hidden="false" max="12" min="12" style="0" width="67.4948979591837"/>
    <col collapsed="false" hidden="false" max="1025" min="13" style="0" width="8.63775510204082"/>
  </cols>
  <sheetData>
    <row r="1" customFormat="false" ht="28.9" hidden="false" customHeight="false" outlineLevel="0" collapsed="false">
      <c r="A1" s="122" t="s">
        <v>551</v>
      </c>
      <c r="B1" s="123" t="s">
        <v>452</v>
      </c>
      <c r="C1" s="124" t="s">
        <v>400</v>
      </c>
      <c r="D1" s="124" t="s">
        <v>402</v>
      </c>
      <c r="E1" s="125" t="s">
        <v>401</v>
      </c>
      <c r="F1" s="123" t="s">
        <v>397</v>
      </c>
      <c r="G1" s="123" t="s">
        <v>552</v>
      </c>
      <c r="H1" s="123" t="s">
        <v>553</v>
      </c>
      <c r="I1" s="123" t="s">
        <v>399</v>
      </c>
      <c r="J1" s="123" t="s">
        <v>554</v>
      </c>
    </row>
    <row r="2" s="132" customFormat="true" ht="110.45" hidden="false" customHeight="false" outlineLevel="0" collapsed="false">
      <c r="A2" s="126" t="s">
        <v>555</v>
      </c>
      <c r="B2" s="127" t="s">
        <v>556</v>
      </c>
      <c r="C2" s="128" t="s">
        <v>557</v>
      </c>
      <c r="D2" s="128" t="s">
        <v>410</v>
      </c>
      <c r="E2" s="129" t="n">
        <v>39.95</v>
      </c>
      <c r="F2" s="130"/>
      <c r="G2" s="130"/>
      <c r="H2" s="130"/>
      <c r="I2" s="131"/>
      <c r="J2" s="131"/>
      <c r="L2" s="126" t="s">
        <v>558</v>
      </c>
    </row>
    <row r="3" s="132" customFormat="true" ht="41.45" hidden="false" customHeight="false" outlineLevel="0" collapsed="false">
      <c r="A3" s="132" t="s">
        <v>559</v>
      </c>
      <c r="B3" s="119"/>
      <c r="C3" s="0"/>
      <c r="D3" s="0"/>
      <c r="E3" s="120"/>
      <c r="F3" s="121"/>
      <c r="G3" s="121"/>
      <c r="H3" s="121"/>
      <c r="I3" s="133"/>
      <c r="J3" s="131"/>
      <c r="L3" s="126" t="s">
        <v>560</v>
      </c>
    </row>
    <row r="4" s="132" customFormat="true" ht="69" hidden="false" customHeight="false" outlineLevel="0" collapsed="false">
      <c r="A4" s="126" t="s">
        <v>561</v>
      </c>
      <c r="B4" s="127" t="s">
        <v>562</v>
      </c>
      <c r="C4" s="128" t="s">
        <v>563</v>
      </c>
      <c r="D4" s="128" t="n">
        <v>41040</v>
      </c>
      <c r="E4" s="129" t="n">
        <v>39.95</v>
      </c>
      <c r="F4" s="126"/>
      <c r="G4" s="126"/>
      <c r="H4" s="126"/>
      <c r="I4" s="133" t="s">
        <v>492</v>
      </c>
      <c r="J4" s="131"/>
      <c r="L4" s="126" t="s">
        <v>564</v>
      </c>
    </row>
    <row r="5" customFormat="false" ht="69" hidden="false" customHeight="false" outlineLevel="0" collapsed="false">
      <c r="A5" s="126" t="s">
        <v>565</v>
      </c>
      <c r="B5" s="127" t="s">
        <v>566</v>
      </c>
      <c r="C5" s="128" t="n">
        <v>41029</v>
      </c>
      <c r="D5" s="128"/>
      <c r="E5" s="129"/>
      <c r="F5" s="126"/>
      <c r="G5" s="126"/>
      <c r="H5" s="126"/>
      <c r="I5" s="131"/>
      <c r="J5" s="131"/>
      <c r="L5" s="126" t="s">
        <v>567</v>
      </c>
    </row>
    <row r="6" customFormat="false" ht="41.45" hidden="false" customHeight="false" outlineLevel="0" collapsed="false">
      <c r="A6" s="126" t="s">
        <v>568</v>
      </c>
      <c r="B6" s="127" t="s">
        <v>569</v>
      </c>
      <c r="C6" s="128" t="s">
        <v>557</v>
      </c>
      <c r="D6" s="128" t="s">
        <v>410</v>
      </c>
      <c r="E6" s="134" t="n">
        <v>34.95</v>
      </c>
      <c r="F6" s="135"/>
      <c r="G6" s="135"/>
      <c r="H6" s="135"/>
      <c r="I6" s="131"/>
      <c r="J6" s="131"/>
      <c r="L6" s="126" t="s">
        <v>570</v>
      </c>
    </row>
    <row r="7" customFormat="false" ht="41.45" hidden="false" customHeight="false" outlineLevel="0" collapsed="false">
      <c r="A7" s="126" t="s">
        <v>571</v>
      </c>
      <c r="B7" s="126" t="s">
        <v>572</v>
      </c>
      <c r="C7" s="128" t="n">
        <v>41029</v>
      </c>
      <c r="D7" s="128"/>
      <c r="E7" s="129"/>
      <c r="F7" s="126"/>
      <c r="G7" s="126"/>
      <c r="H7" s="126"/>
      <c r="I7" s="131"/>
      <c r="J7" s="131"/>
      <c r="L7" s="126" t="s">
        <v>573</v>
      </c>
    </row>
    <row r="8" customFormat="false" ht="27.6" hidden="false" customHeight="false" outlineLevel="0" collapsed="false">
      <c r="A8" s="126" t="s">
        <v>574</v>
      </c>
      <c r="B8" s="127" t="s">
        <v>575</v>
      </c>
      <c r="C8" s="128"/>
      <c r="D8" s="128"/>
      <c r="E8" s="129"/>
      <c r="F8" s="126" t="s">
        <v>576</v>
      </c>
      <c r="G8" s="126" t="s">
        <v>577</v>
      </c>
      <c r="H8" s="136" t="n">
        <v>20</v>
      </c>
      <c r="I8" s="133"/>
      <c r="J8" s="131"/>
    </row>
    <row r="9" customFormat="false" ht="13.9" hidden="false" customHeight="false" outlineLevel="0" collapsed="false">
      <c r="A9" s="132" t="s">
        <v>578</v>
      </c>
      <c r="I9" s="133"/>
      <c r="J9" s="131"/>
    </row>
    <row r="10" customFormat="false" ht="13.9" hidden="false" customHeight="false" outlineLevel="0" collapsed="false">
      <c r="A10" s="131"/>
      <c r="B10" s="131"/>
      <c r="E10" s="134"/>
      <c r="F10" s="130"/>
      <c r="G10" s="130"/>
      <c r="H10" s="130"/>
      <c r="I10" s="131"/>
      <c r="J10" s="131"/>
    </row>
    <row r="11" customFormat="false" ht="13.9" hidden="false" customHeight="false" outlineLevel="0" collapsed="false">
      <c r="A11" s="131"/>
      <c r="B11" s="131"/>
      <c r="E11" s="134"/>
      <c r="F11" s="130"/>
      <c r="G11" s="130"/>
      <c r="H11" s="130"/>
      <c r="I11" s="131"/>
      <c r="J11" s="131"/>
    </row>
    <row r="12" customFormat="false" ht="13.9" hidden="false" customHeight="false" outlineLevel="0" collapsed="false">
      <c r="A12" s="131"/>
      <c r="B12" s="131"/>
      <c r="E12" s="134"/>
      <c r="F12" s="130"/>
      <c r="G12" s="130"/>
      <c r="H12" s="130"/>
      <c r="I12" s="131"/>
      <c r="J12" s="131"/>
    </row>
    <row r="13" customFormat="false" ht="310.15" hidden="false" customHeight="true" outlineLevel="0" collapsed="false">
      <c r="A13" s="137" t="s">
        <v>298</v>
      </c>
      <c r="B13" s="138" t="s">
        <v>579</v>
      </c>
      <c r="E13" s="134" t="n">
        <f aca="false">SUM(E4:E12)</f>
        <v>74.9</v>
      </c>
      <c r="F13" s="130"/>
      <c r="G13" s="130"/>
      <c r="H13" s="130"/>
      <c r="I13" s="131"/>
      <c r="J13" s="131"/>
    </row>
    <row r="14" customFormat="false" ht="297" hidden="false" customHeight="true" outlineLevel="0" collapsed="false">
      <c r="A14" s="137" t="s">
        <v>580</v>
      </c>
      <c r="B14" s="138" t="s">
        <v>581</v>
      </c>
      <c r="E14" s="134"/>
      <c r="F14" s="130"/>
      <c r="G14" s="130"/>
      <c r="H14" s="130"/>
      <c r="I14" s="131"/>
      <c r="J14" s="131"/>
    </row>
    <row r="15" customFormat="false" ht="12.75" hidden="false" customHeight="false" outlineLevel="0" collapsed="false">
      <c r="A15" s="131"/>
      <c r="B15" s="131"/>
      <c r="E15" s="134"/>
      <c r="F15" s="130"/>
      <c r="G15" s="130"/>
      <c r="H15" s="130"/>
      <c r="I15" s="131"/>
      <c r="J15" s="131"/>
    </row>
    <row r="16" customFormat="false" ht="15" hidden="false" customHeight="false" outlineLevel="0" collapsed="false">
      <c r="A16" s="131" t="s">
        <v>582</v>
      </c>
      <c r="B16" s="131" t="s">
        <v>583</v>
      </c>
      <c r="C16" s="139" t="s">
        <v>584</v>
      </c>
      <c r="E16" s="134"/>
      <c r="F16" s="130"/>
      <c r="G16" s="130"/>
      <c r="H16" s="130"/>
      <c r="I16" s="131"/>
      <c r="J16" s="131"/>
    </row>
    <row r="17" customFormat="false" ht="15" hidden="false" customHeight="false" outlineLevel="0" collapsed="false">
      <c r="A17" s="139" t="s">
        <v>585</v>
      </c>
      <c r="B17" s="131"/>
      <c r="E17" s="134"/>
      <c r="F17" s="130"/>
      <c r="G17" s="130"/>
      <c r="H17" s="130"/>
      <c r="I17" s="131"/>
      <c r="J17" s="131"/>
    </row>
    <row r="18" customFormat="false" ht="12.75" hidden="false" customHeight="false" outlineLevel="0" collapsed="false"/>
    <row r="19" customFormat="false" ht="12.75" hidden="false" customHeight="false" outlineLevel="0" collapsed="false"/>
    <row r="20" customFormat="false" ht="12.75" hidden="false" customHeight="false" outlineLevel="0" collapsed="false"/>
    <row r="21" customFormat="false" ht="12.75" hidden="false" customHeight="false" outlineLevel="0" collapsed="false"/>
    <row r="22" customFormat="false" ht="12.75" hidden="false" customHeight="false" outlineLevel="0" collapsed="false"/>
  </sheetData>
  <hyperlinks>
    <hyperlink ref="C16" r:id="rId1" display="http://wellspringgardens.com/veinte-cohol-banana-plant"/>
    <hyperlink ref="A17" r:id="rId2" location="TABLE_1" display="https://edis.ifas.ufl.edu/mg057#TABLE_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N103"/>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94" activeCellId="0" sqref="A94"/>
    </sheetView>
  </sheetViews>
  <sheetFormatPr defaultRowHeight="19.15"/>
  <cols>
    <col collapsed="false" hidden="false" max="1" min="1" style="140" width="64.4744897959184"/>
    <col collapsed="false" hidden="true" max="4" min="2" style="141" width="0"/>
    <col collapsed="false" hidden="true" max="5" min="5" style="142" width="0"/>
    <col collapsed="false" hidden="true" max="6" min="6" style="141" width="0"/>
    <col collapsed="false" hidden="false" max="7" min="7" style="143" width="12.7448979591837"/>
    <col collapsed="false" hidden="false" max="8" min="8" style="144" width="13.7142857142857"/>
    <col collapsed="false" hidden="false" max="9" min="9" style="145" width="28.7244897959184"/>
    <col collapsed="false" hidden="true" max="11" min="10" style="141" width="0"/>
    <col collapsed="false" hidden="false" max="12" min="12" style="141" width="28.5102040816327"/>
    <col collapsed="false" hidden="false" max="13" min="13" style="143" width="28.7244897959184"/>
    <col collapsed="false" hidden="false" max="1025" min="14" style="141" width="8.96428571428571"/>
  </cols>
  <sheetData>
    <row r="1" s="154" customFormat="true" ht="19.15" hidden="false" customHeight="true" outlineLevel="0" collapsed="false">
      <c r="A1" s="146" t="s">
        <v>586</v>
      </c>
      <c r="B1" s="147" t="s">
        <v>397</v>
      </c>
      <c r="C1" s="147" t="s">
        <v>587</v>
      </c>
      <c r="D1" s="147" t="s">
        <v>452</v>
      </c>
      <c r="E1" s="148" t="s">
        <v>554</v>
      </c>
      <c r="F1" s="149" t="s">
        <v>588</v>
      </c>
      <c r="G1" s="150" t="s">
        <v>589</v>
      </c>
      <c r="H1" s="151" t="s">
        <v>401</v>
      </c>
      <c r="I1" s="152" t="s">
        <v>400</v>
      </c>
      <c r="J1" s="149" t="s">
        <v>402</v>
      </c>
      <c r="K1" s="149" t="s">
        <v>399</v>
      </c>
      <c r="L1" s="149" t="s">
        <v>590</v>
      </c>
      <c r="M1" s="153"/>
      <c r="N1" s="149"/>
    </row>
    <row r="2" customFormat="false" ht="19.15" hidden="false" customHeight="true" outlineLevel="0" collapsed="false">
      <c r="A2" s="155" t="s">
        <v>591</v>
      </c>
      <c r="G2" s="143" t="s">
        <v>592</v>
      </c>
      <c r="H2" s="144" t="n">
        <v>6</v>
      </c>
      <c r="I2" s="145" t="n">
        <v>40721</v>
      </c>
      <c r="L2" s="141" t="s">
        <v>593</v>
      </c>
    </row>
    <row r="3" customFormat="false" ht="19.15" hidden="false" customHeight="true" outlineLevel="0" collapsed="false">
      <c r="A3" s="155" t="s">
        <v>594</v>
      </c>
      <c r="G3" s="143" t="s">
        <v>592</v>
      </c>
      <c r="H3" s="144" t="n">
        <v>6</v>
      </c>
      <c r="I3" s="145" t="n">
        <v>40721</v>
      </c>
      <c r="L3" s="141" t="s">
        <v>593</v>
      </c>
    </row>
    <row r="4" customFormat="false" ht="19.15" hidden="false" customHeight="true" outlineLevel="0" collapsed="false">
      <c r="A4" s="155" t="s">
        <v>595</v>
      </c>
      <c r="G4" s="143" t="s">
        <v>592</v>
      </c>
      <c r="H4" s="144" t="n">
        <v>7.3</v>
      </c>
      <c r="I4" s="145" t="n">
        <v>40721</v>
      </c>
      <c r="L4" s="141" t="s">
        <v>593</v>
      </c>
    </row>
    <row r="5" customFormat="false" ht="19.15" hidden="false" customHeight="true" outlineLevel="0" collapsed="false">
      <c r="A5" s="140" t="s">
        <v>596</v>
      </c>
      <c r="G5" s="143" t="s">
        <v>597</v>
      </c>
      <c r="H5" s="144" t="s">
        <v>598</v>
      </c>
    </row>
    <row r="6" customFormat="false" ht="19.15" hidden="false" customHeight="true" outlineLevel="0" collapsed="false">
      <c r="A6" s="140" t="s">
        <v>599</v>
      </c>
      <c r="G6" s="143" t="s">
        <v>597</v>
      </c>
      <c r="H6" s="144" t="n">
        <v>6</v>
      </c>
      <c r="I6" s="145" t="n">
        <v>40624</v>
      </c>
      <c r="L6" s="141" t="s">
        <v>593</v>
      </c>
    </row>
    <row r="7" customFormat="false" ht="19.15" hidden="false" customHeight="true" outlineLevel="0" collapsed="false">
      <c r="A7" s="155" t="s">
        <v>600</v>
      </c>
      <c r="G7" s="143" t="s">
        <v>601</v>
      </c>
      <c r="H7" s="144" t="n">
        <v>2.85</v>
      </c>
      <c r="I7" s="145" t="n">
        <v>40721</v>
      </c>
      <c r="L7" s="141" t="s">
        <v>593</v>
      </c>
    </row>
    <row r="8" customFormat="false" ht="19.15" hidden="false" customHeight="true" outlineLevel="0" collapsed="false">
      <c r="A8" s="155" t="s">
        <v>602</v>
      </c>
      <c r="G8" s="143" t="s">
        <v>601</v>
      </c>
      <c r="H8" s="144" t="n">
        <v>2.7</v>
      </c>
      <c r="I8" s="145" t="n">
        <v>40721</v>
      </c>
      <c r="L8" s="141" t="s">
        <v>593</v>
      </c>
    </row>
    <row r="9" customFormat="false" ht="19.15" hidden="false" customHeight="true" outlineLevel="0" collapsed="false">
      <c r="A9" s="155" t="s">
        <v>603</v>
      </c>
      <c r="G9" s="143" t="s">
        <v>601</v>
      </c>
      <c r="H9" s="144" t="n">
        <v>2.35</v>
      </c>
      <c r="I9" s="145" t="n">
        <v>40721</v>
      </c>
      <c r="L9" s="141" t="s">
        <v>593</v>
      </c>
    </row>
    <row r="10" customFormat="false" ht="19.15" hidden="false" customHeight="true" outlineLevel="0" collapsed="false">
      <c r="A10" s="155" t="s">
        <v>604</v>
      </c>
      <c r="G10" s="143" t="s">
        <v>601</v>
      </c>
      <c r="H10" s="144" t="n">
        <v>2.85</v>
      </c>
      <c r="I10" s="145" t="n">
        <v>40721</v>
      </c>
      <c r="L10" s="141" t="s">
        <v>593</v>
      </c>
    </row>
    <row r="11" customFormat="false" ht="19.15" hidden="false" customHeight="true" outlineLevel="0" collapsed="false">
      <c r="A11" s="155" t="s">
        <v>605</v>
      </c>
      <c r="G11" s="143" t="s">
        <v>601</v>
      </c>
      <c r="H11" s="144" t="n">
        <v>2.85</v>
      </c>
      <c r="I11" s="145" t="n">
        <v>40721</v>
      </c>
      <c r="L11" s="141" t="s">
        <v>593</v>
      </c>
    </row>
    <row r="12" customFormat="false" ht="19.15" hidden="false" customHeight="true" outlineLevel="0" collapsed="false">
      <c r="A12" s="155" t="s">
        <v>606</v>
      </c>
      <c r="G12" s="143" t="s">
        <v>601</v>
      </c>
      <c r="H12" s="144" t="n">
        <v>2.45</v>
      </c>
      <c r="I12" s="145" t="n">
        <v>40721</v>
      </c>
      <c r="L12" s="141" t="s">
        <v>593</v>
      </c>
    </row>
    <row r="13" customFormat="false" ht="19.15" hidden="false" customHeight="true" outlineLevel="0" collapsed="false">
      <c r="A13" s="140" t="s">
        <v>607</v>
      </c>
      <c r="G13" s="143" t="s">
        <v>608</v>
      </c>
    </row>
    <row r="14" customFormat="false" ht="19.15" hidden="false" customHeight="true" outlineLevel="0" collapsed="false">
      <c r="A14" s="140" t="s">
        <v>609</v>
      </c>
    </row>
    <row r="15" customFormat="false" ht="19.15" hidden="false" customHeight="true" outlineLevel="0" collapsed="false">
      <c r="A15" s="140" t="s">
        <v>610</v>
      </c>
      <c r="G15" s="143" t="s">
        <v>597</v>
      </c>
      <c r="H15" s="144" t="n">
        <v>14.98</v>
      </c>
      <c r="L15" s="156" t="s">
        <v>611</v>
      </c>
      <c r="M15" s="143" t="n">
        <v>48695</v>
      </c>
    </row>
    <row r="16" customFormat="false" ht="19.15" hidden="false" customHeight="true" outlineLevel="0" collapsed="false">
      <c r="A16" s="155" t="s">
        <v>612</v>
      </c>
      <c r="G16" s="143" t="s">
        <v>601</v>
      </c>
      <c r="H16" s="144" t="n">
        <v>5.9</v>
      </c>
      <c r="I16" s="145" t="n">
        <v>40721</v>
      </c>
      <c r="L16" s="141" t="s">
        <v>593</v>
      </c>
    </row>
    <row r="17" customFormat="false" ht="19.15" hidden="false" customHeight="true" outlineLevel="0" collapsed="false">
      <c r="A17" s="140" t="s">
        <v>613</v>
      </c>
      <c r="G17" s="143" t="s">
        <v>592</v>
      </c>
      <c r="H17" s="144" t="n">
        <v>4.4</v>
      </c>
      <c r="I17" s="145" t="n">
        <v>40880</v>
      </c>
      <c r="L17" s="141" t="s">
        <v>593</v>
      </c>
    </row>
    <row r="18" customFormat="false" ht="19.15" hidden="false" customHeight="true" outlineLevel="0" collapsed="false">
      <c r="A18" s="140" t="s">
        <v>614</v>
      </c>
      <c r="G18" s="143" t="s">
        <v>592</v>
      </c>
      <c r="H18" s="144" t="n">
        <v>0</v>
      </c>
      <c r="I18" s="145" t="n">
        <v>40721</v>
      </c>
      <c r="L18" s="141" t="s">
        <v>593</v>
      </c>
    </row>
    <row r="19" customFormat="false" ht="19.15" hidden="false" customHeight="true" outlineLevel="0" collapsed="false">
      <c r="A19" s="140" t="s">
        <v>615</v>
      </c>
      <c r="G19" s="143" t="s">
        <v>616</v>
      </c>
      <c r="H19" s="144" t="n">
        <v>1</v>
      </c>
    </row>
    <row r="20" customFormat="false" ht="19.15" hidden="false" customHeight="true" outlineLevel="0" collapsed="false">
      <c r="A20" s="140" t="s">
        <v>617</v>
      </c>
      <c r="G20" s="143" t="s">
        <v>618</v>
      </c>
      <c r="H20" s="144" t="n">
        <v>1</v>
      </c>
    </row>
    <row r="21" customFormat="false" ht="19.15" hidden="false" customHeight="true" outlineLevel="0" collapsed="false">
      <c r="A21" s="140" t="s">
        <v>619</v>
      </c>
      <c r="G21" s="143" t="s">
        <v>620</v>
      </c>
      <c r="H21" s="144" t="n">
        <v>1</v>
      </c>
    </row>
    <row r="22" customFormat="false" ht="19.15" hidden="false" customHeight="true" outlineLevel="0" collapsed="false">
      <c r="A22" s="140" t="s">
        <v>621</v>
      </c>
      <c r="G22" s="143" t="n">
        <v>2</v>
      </c>
      <c r="H22" s="144" t="s">
        <v>622</v>
      </c>
    </row>
    <row r="23" customFormat="false" ht="19.15" hidden="false" customHeight="true" outlineLevel="0" collapsed="false">
      <c r="A23" s="140" t="s">
        <v>623</v>
      </c>
      <c r="L23" s="141" t="s">
        <v>624</v>
      </c>
    </row>
    <row r="24" customFormat="false" ht="19.15" hidden="false" customHeight="true" outlineLevel="0" collapsed="false">
      <c r="A24" s="140" t="s">
        <v>625</v>
      </c>
      <c r="E24" s="142" t="s">
        <v>626</v>
      </c>
      <c r="G24" s="143" t="s">
        <v>608</v>
      </c>
      <c r="H24" s="144" t="s">
        <v>627</v>
      </c>
      <c r="I24" s="145" t="n">
        <v>42091</v>
      </c>
    </row>
    <row r="25" customFormat="false" ht="19.15" hidden="false" customHeight="true" outlineLevel="0" collapsed="false">
      <c r="A25" s="155" t="s">
        <v>628</v>
      </c>
      <c r="G25" s="143" t="s">
        <v>597</v>
      </c>
      <c r="H25" s="144" t="n">
        <v>14.09</v>
      </c>
      <c r="I25" s="145" t="n">
        <v>40721</v>
      </c>
      <c r="L25" s="141" t="s">
        <v>593</v>
      </c>
    </row>
    <row r="26" customFormat="false" ht="19.15" hidden="false" customHeight="true" outlineLevel="0" collapsed="false">
      <c r="A26" s="155" t="s">
        <v>629</v>
      </c>
      <c r="G26" s="143" t="s">
        <v>597</v>
      </c>
      <c r="H26" s="144" t="n">
        <v>11.73</v>
      </c>
      <c r="I26" s="145" t="n">
        <v>40721</v>
      </c>
      <c r="L26" s="141" t="s">
        <v>593</v>
      </c>
    </row>
    <row r="27" customFormat="false" ht="19.15" hidden="false" customHeight="true" outlineLevel="0" collapsed="false">
      <c r="A27" s="155" t="s">
        <v>630</v>
      </c>
      <c r="G27" s="143" t="s">
        <v>597</v>
      </c>
      <c r="H27" s="144" t="n">
        <v>16.81</v>
      </c>
      <c r="I27" s="145" t="n">
        <v>40721</v>
      </c>
      <c r="L27" s="141" t="s">
        <v>593</v>
      </c>
    </row>
    <row r="28" customFormat="false" ht="19.15" hidden="false" customHeight="true" outlineLevel="0" collapsed="false">
      <c r="A28" s="140" t="s">
        <v>631</v>
      </c>
      <c r="G28" s="143" t="s">
        <v>632</v>
      </c>
      <c r="H28" s="144" t="s">
        <v>633</v>
      </c>
    </row>
    <row r="29" customFormat="false" ht="19.15" hidden="false" customHeight="true" outlineLevel="0" collapsed="false">
      <c r="A29" s="155" t="s">
        <v>634</v>
      </c>
      <c r="G29" s="143" t="s">
        <v>597</v>
      </c>
      <c r="H29" s="144" t="n">
        <v>4.4</v>
      </c>
      <c r="I29" s="145" t="n">
        <v>40721</v>
      </c>
      <c r="L29" s="141" t="s">
        <v>593</v>
      </c>
    </row>
    <row r="30" customFormat="false" ht="19.15" hidden="false" customHeight="true" outlineLevel="0" collapsed="false">
      <c r="A30" s="155" t="s">
        <v>635</v>
      </c>
      <c r="G30" s="143" t="s">
        <v>592</v>
      </c>
      <c r="H30" s="144" t="n">
        <v>5</v>
      </c>
      <c r="I30" s="145" t="n">
        <v>40721</v>
      </c>
      <c r="L30" s="141" t="s">
        <v>593</v>
      </c>
    </row>
    <row r="31" customFormat="false" ht="19.15" hidden="false" customHeight="true" outlineLevel="0" collapsed="false">
      <c r="A31" s="140" t="s">
        <v>636</v>
      </c>
      <c r="G31" s="143" t="s">
        <v>592</v>
      </c>
      <c r="H31" s="144" t="n">
        <v>4.1</v>
      </c>
      <c r="I31" s="145" t="n">
        <v>40880</v>
      </c>
      <c r="L31" s="141" t="s">
        <v>593</v>
      </c>
    </row>
    <row r="32" customFormat="false" ht="19.15" hidden="false" customHeight="true" outlineLevel="0" collapsed="false">
      <c r="A32" s="140" t="s">
        <v>637</v>
      </c>
      <c r="G32" s="143" t="s">
        <v>592</v>
      </c>
      <c r="H32" s="144" t="n">
        <v>4.7</v>
      </c>
      <c r="I32" s="145" t="n">
        <v>40880</v>
      </c>
      <c r="L32" s="141" t="s">
        <v>593</v>
      </c>
    </row>
    <row r="33" customFormat="false" ht="19.15" hidden="false" customHeight="true" outlineLevel="0" collapsed="false">
      <c r="A33" s="140" t="s">
        <v>638</v>
      </c>
      <c r="G33" s="143" t="s">
        <v>592</v>
      </c>
      <c r="H33" s="144" t="n">
        <v>4.9</v>
      </c>
      <c r="I33" s="145" t="n">
        <v>40880</v>
      </c>
      <c r="L33" s="141" t="s">
        <v>593</v>
      </c>
    </row>
    <row r="34" customFormat="false" ht="19.15" hidden="false" customHeight="true" outlineLevel="0" collapsed="false">
      <c r="A34" s="140" t="s">
        <v>639</v>
      </c>
      <c r="G34" s="143" t="s">
        <v>601</v>
      </c>
      <c r="H34" s="144" t="n">
        <v>11.5</v>
      </c>
      <c r="I34" s="145" t="n">
        <v>40624</v>
      </c>
      <c r="L34" s="141" t="s">
        <v>593</v>
      </c>
    </row>
    <row r="35" customFormat="false" ht="19.15" hidden="false" customHeight="true" outlineLevel="0" collapsed="false">
      <c r="A35" s="140" t="s">
        <v>640</v>
      </c>
      <c r="G35" s="143" t="s">
        <v>608</v>
      </c>
      <c r="H35" s="144" t="s">
        <v>641</v>
      </c>
    </row>
    <row r="36" customFormat="false" ht="19.15" hidden="false" customHeight="true" outlineLevel="0" collapsed="false">
      <c r="A36" s="140" t="s">
        <v>642</v>
      </c>
      <c r="G36" s="143" t="s">
        <v>601</v>
      </c>
      <c r="H36" s="144" t="n">
        <v>6.45</v>
      </c>
      <c r="I36" s="145" t="n">
        <v>40880</v>
      </c>
      <c r="L36" s="141" t="s">
        <v>593</v>
      </c>
    </row>
    <row r="37" customFormat="false" ht="19.15" hidden="false" customHeight="true" outlineLevel="0" collapsed="false">
      <c r="A37" s="140" t="s">
        <v>643</v>
      </c>
      <c r="G37" s="143" t="s">
        <v>597</v>
      </c>
      <c r="H37" s="144" t="n">
        <v>1.99</v>
      </c>
      <c r="I37" s="157" t="s">
        <v>644</v>
      </c>
    </row>
    <row r="38" customFormat="false" ht="19.15" hidden="false" customHeight="true" outlineLevel="0" collapsed="false">
      <c r="A38" s="140" t="s">
        <v>645</v>
      </c>
      <c r="G38" s="143" t="s">
        <v>597</v>
      </c>
      <c r="H38" s="144" t="n">
        <v>1.99</v>
      </c>
      <c r="I38" s="157" t="s">
        <v>644</v>
      </c>
    </row>
    <row r="39" customFormat="false" ht="19.15" hidden="false" customHeight="true" outlineLevel="0" collapsed="false">
      <c r="A39" s="140" t="s">
        <v>646</v>
      </c>
      <c r="G39" s="143" t="s">
        <v>597</v>
      </c>
      <c r="H39" s="144" t="s">
        <v>647</v>
      </c>
      <c r="I39" s="157" t="s">
        <v>648</v>
      </c>
    </row>
    <row r="40" customFormat="false" ht="19.15" hidden="false" customHeight="true" outlineLevel="0" collapsed="false">
      <c r="A40" s="140" t="s">
        <v>649</v>
      </c>
      <c r="G40" s="143" t="s">
        <v>597</v>
      </c>
      <c r="H40" s="144" t="n">
        <v>9.98</v>
      </c>
      <c r="L40" s="156" t="s">
        <v>611</v>
      </c>
      <c r="M40" s="143" t="n">
        <v>8694</v>
      </c>
    </row>
    <row r="41" customFormat="false" ht="19.15" hidden="false" customHeight="true" outlineLevel="0" collapsed="false">
      <c r="A41" s="140" t="s">
        <v>650</v>
      </c>
      <c r="G41" s="143" t="s">
        <v>597</v>
      </c>
      <c r="H41" s="144" t="n">
        <v>14.57</v>
      </c>
      <c r="I41" s="145" t="n">
        <v>40624</v>
      </c>
      <c r="L41" s="141" t="s">
        <v>593</v>
      </c>
    </row>
    <row r="42" customFormat="false" ht="19.15" hidden="false" customHeight="true" outlineLevel="0" collapsed="false">
      <c r="A42" s="140" t="s">
        <v>651</v>
      </c>
      <c r="G42" s="143" t="s">
        <v>601</v>
      </c>
      <c r="H42" s="144" t="n">
        <v>12.2</v>
      </c>
      <c r="I42" s="145" t="n">
        <v>40721</v>
      </c>
      <c r="L42" s="141" t="s">
        <v>593</v>
      </c>
    </row>
    <row r="43" customFormat="false" ht="19.15" hidden="false" customHeight="true" outlineLevel="0" collapsed="false">
      <c r="A43" s="140" t="s">
        <v>652</v>
      </c>
      <c r="G43" s="143" t="s">
        <v>597</v>
      </c>
      <c r="H43" s="144" t="n">
        <v>9.98</v>
      </c>
      <c r="I43" s="145" t="n">
        <v>41421</v>
      </c>
      <c r="L43" s="158" t="s">
        <v>611</v>
      </c>
    </row>
    <row r="44" customFormat="false" ht="19.15" hidden="false" customHeight="true" outlineLevel="0" collapsed="false">
      <c r="A44" s="140" t="s">
        <v>653</v>
      </c>
      <c r="G44" s="143" t="s">
        <v>601</v>
      </c>
      <c r="H44" s="144" t="n">
        <v>18.35</v>
      </c>
      <c r="I44" s="145" t="n">
        <v>40721</v>
      </c>
      <c r="L44" s="141" t="s">
        <v>593</v>
      </c>
    </row>
    <row r="45" customFormat="false" ht="19.15" hidden="false" customHeight="true" outlineLevel="0" collapsed="false">
      <c r="A45" s="140" t="s">
        <v>654</v>
      </c>
      <c r="G45" s="143" t="s">
        <v>601</v>
      </c>
      <c r="H45" s="144" t="n">
        <v>18.35</v>
      </c>
      <c r="I45" s="145" t="n">
        <v>40721</v>
      </c>
      <c r="L45" s="141" t="s">
        <v>593</v>
      </c>
    </row>
    <row r="46" customFormat="false" ht="19.15" hidden="false" customHeight="true" outlineLevel="0" collapsed="false">
      <c r="A46" s="140" t="s">
        <v>655</v>
      </c>
    </row>
    <row r="47" customFormat="false" ht="19.15" hidden="false" customHeight="true" outlineLevel="0" collapsed="false">
      <c r="A47" s="140" t="s">
        <v>656</v>
      </c>
      <c r="H47" s="144" t="s">
        <v>657</v>
      </c>
      <c r="I47" s="145" t="n">
        <v>42091</v>
      </c>
    </row>
    <row r="48" customFormat="false" ht="19.15" hidden="false" customHeight="true" outlineLevel="0" collapsed="false">
      <c r="A48" s="155" t="s">
        <v>658</v>
      </c>
      <c r="G48" s="143" t="s">
        <v>601</v>
      </c>
      <c r="H48" s="144" t="n">
        <v>12.9</v>
      </c>
      <c r="I48" s="145" t="n">
        <v>40721</v>
      </c>
      <c r="L48" s="141" t="s">
        <v>593</v>
      </c>
    </row>
    <row r="49" customFormat="false" ht="19.15" hidden="false" customHeight="true" outlineLevel="0" collapsed="false">
      <c r="A49" s="140" t="s">
        <v>659</v>
      </c>
      <c r="G49" s="143" t="s">
        <v>601</v>
      </c>
      <c r="H49" s="144" t="n">
        <v>8.5</v>
      </c>
      <c r="I49" s="145" t="n">
        <v>40721</v>
      </c>
      <c r="L49" s="141" t="s">
        <v>593</v>
      </c>
    </row>
    <row r="50" customFormat="false" ht="19.15" hidden="false" customHeight="true" outlineLevel="0" collapsed="false">
      <c r="A50" s="140" t="s">
        <v>660</v>
      </c>
      <c r="G50" s="143" t="s">
        <v>601</v>
      </c>
      <c r="H50" s="144" t="n">
        <v>5.1</v>
      </c>
      <c r="I50" s="145" t="n">
        <v>40721</v>
      </c>
      <c r="L50" s="141" t="s">
        <v>593</v>
      </c>
    </row>
    <row r="51" customFormat="false" ht="19.15" hidden="false" customHeight="true" outlineLevel="0" collapsed="false">
      <c r="A51" s="140" t="s">
        <v>661</v>
      </c>
      <c r="G51" s="143" t="s">
        <v>601</v>
      </c>
      <c r="H51" s="144" t="n">
        <v>5.1</v>
      </c>
      <c r="I51" s="145" t="n">
        <v>40721</v>
      </c>
      <c r="L51" s="141" t="s">
        <v>593</v>
      </c>
    </row>
    <row r="52" customFormat="false" ht="19.15" hidden="false" customHeight="true" outlineLevel="0" collapsed="false">
      <c r="A52" s="140" t="s">
        <v>662</v>
      </c>
      <c r="G52" s="143" t="s">
        <v>601</v>
      </c>
      <c r="H52" s="144" t="n">
        <v>18.6</v>
      </c>
      <c r="I52" s="145" t="n">
        <v>40721</v>
      </c>
      <c r="L52" s="141" t="s">
        <v>593</v>
      </c>
    </row>
    <row r="53" customFormat="false" ht="19.15" hidden="false" customHeight="true" outlineLevel="0" collapsed="false">
      <c r="A53" s="140" t="s">
        <v>663</v>
      </c>
      <c r="G53" s="143" t="s">
        <v>601</v>
      </c>
      <c r="H53" s="144" t="n">
        <v>4.5</v>
      </c>
      <c r="I53" s="145" t="n">
        <v>40721</v>
      </c>
      <c r="L53" s="141" t="s">
        <v>593</v>
      </c>
    </row>
    <row r="54" customFormat="false" ht="19.15" hidden="false" customHeight="true" outlineLevel="0" collapsed="false">
      <c r="A54" s="140" t="s">
        <v>664</v>
      </c>
      <c r="G54" s="143" t="s">
        <v>601</v>
      </c>
      <c r="H54" s="144" t="n">
        <v>7.65</v>
      </c>
      <c r="I54" s="145" t="n">
        <v>40721</v>
      </c>
      <c r="L54" s="141" t="s">
        <v>593</v>
      </c>
    </row>
    <row r="55" customFormat="false" ht="19.15" hidden="false" customHeight="true" outlineLevel="0" collapsed="false">
      <c r="A55" s="140" t="s">
        <v>665</v>
      </c>
      <c r="G55" s="143" t="s">
        <v>601</v>
      </c>
      <c r="H55" s="144" t="n">
        <v>12.3</v>
      </c>
      <c r="I55" s="145" t="n">
        <v>40721</v>
      </c>
      <c r="L55" s="141" t="s">
        <v>593</v>
      </c>
    </row>
    <row r="56" customFormat="false" ht="19.15" hidden="false" customHeight="true" outlineLevel="0" collapsed="false">
      <c r="A56" s="140" t="s">
        <v>666</v>
      </c>
      <c r="G56" s="143" t="s">
        <v>601</v>
      </c>
      <c r="H56" s="144" t="n">
        <v>7.5</v>
      </c>
      <c r="I56" s="145" t="n">
        <v>40721</v>
      </c>
      <c r="L56" s="141" t="s">
        <v>593</v>
      </c>
    </row>
    <row r="57" customFormat="false" ht="19.15" hidden="false" customHeight="true" outlineLevel="0" collapsed="false">
      <c r="A57" s="140" t="s">
        <v>667</v>
      </c>
      <c r="G57" s="143" t="s">
        <v>601</v>
      </c>
      <c r="H57" s="144" t="n">
        <v>6.4</v>
      </c>
      <c r="I57" s="145" t="n">
        <v>40721</v>
      </c>
      <c r="L57" s="141" t="s">
        <v>593</v>
      </c>
    </row>
    <row r="58" customFormat="false" ht="19.15" hidden="false" customHeight="true" outlineLevel="0" collapsed="false">
      <c r="A58" s="140" t="s">
        <v>668</v>
      </c>
      <c r="G58" s="143" t="s">
        <v>601</v>
      </c>
      <c r="H58" s="144" t="n">
        <v>7.5</v>
      </c>
      <c r="I58" s="145" t="n">
        <v>40721</v>
      </c>
      <c r="L58" s="141" t="s">
        <v>593</v>
      </c>
    </row>
    <row r="59" customFormat="false" ht="19.15" hidden="false" customHeight="true" outlineLevel="0" collapsed="false">
      <c r="A59" s="140" t="s">
        <v>669</v>
      </c>
      <c r="G59" s="143" t="s">
        <v>601</v>
      </c>
      <c r="H59" s="144" t="n">
        <v>3.4</v>
      </c>
      <c r="I59" s="145" t="n">
        <v>40721</v>
      </c>
      <c r="L59" s="141" t="s">
        <v>593</v>
      </c>
    </row>
    <row r="60" customFormat="false" ht="19.15" hidden="false" customHeight="true" outlineLevel="0" collapsed="false">
      <c r="A60" s="140" t="s">
        <v>670</v>
      </c>
      <c r="G60" s="143" t="s">
        <v>601</v>
      </c>
      <c r="H60" s="144" t="n">
        <v>3.3</v>
      </c>
      <c r="I60" s="145" t="n">
        <v>40721</v>
      </c>
      <c r="L60" s="141" t="s">
        <v>593</v>
      </c>
    </row>
    <row r="61" customFormat="false" ht="19.15" hidden="false" customHeight="true" outlineLevel="0" collapsed="false">
      <c r="A61" s="155" t="s">
        <v>671</v>
      </c>
      <c r="G61" s="143" t="s">
        <v>601</v>
      </c>
      <c r="H61" s="144" t="n">
        <v>4.95</v>
      </c>
      <c r="I61" s="145" t="n">
        <v>40721</v>
      </c>
      <c r="L61" s="141" t="s">
        <v>593</v>
      </c>
    </row>
    <row r="62" customFormat="false" ht="19.15" hidden="false" customHeight="true" outlineLevel="0" collapsed="false">
      <c r="A62" s="140" t="s">
        <v>672</v>
      </c>
      <c r="G62" s="143" t="s">
        <v>601</v>
      </c>
      <c r="H62" s="144" t="n">
        <v>12.65</v>
      </c>
      <c r="I62" s="145" t="n">
        <v>40721</v>
      </c>
      <c r="L62" s="141" t="s">
        <v>593</v>
      </c>
    </row>
    <row r="63" customFormat="false" ht="19.15" hidden="false" customHeight="true" outlineLevel="0" collapsed="false">
      <c r="A63" s="140" t="s">
        <v>673</v>
      </c>
      <c r="G63" s="143" t="s">
        <v>601</v>
      </c>
      <c r="H63" s="144" t="n">
        <v>5.25</v>
      </c>
      <c r="I63" s="145" t="n">
        <v>40721</v>
      </c>
      <c r="L63" s="141" t="s">
        <v>593</v>
      </c>
    </row>
    <row r="64" customFormat="false" ht="19.15" hidden="false" customHeight="true" outlineLevel="0" collapsed="false">
      <c r="A64" s="155" t="s">
        <v>674</v>
      </c>
      <c r="G64" s="143" t="s">
        <v>601</v>
      </c>
      <c r="H64" s="144" t="n">
        <v>2.1</v>
      </c>
      <c r="I64" s="145" t="n">
        <v>40721</v>
      </c>
      <c r="L64" s="141" t="s">
        <v>593</v>
      </c>
    </row>
    <row r="65" customFormat="false" ht="19.15" hidden="false" customHeight="true" outlineLevel="0" collapsed="false">
      <c r="A65" s="140" t="s">
        <v>675</v>
      </c>
      <c r="G65" s="143" t="s">
        <v>601</v>
      </c>
      <c r="H65" s="144" t="n">
        <v>6.65</v>
      </c>
      <c r="I65" s="145" t="n">
        <v>40721</v>
      </c>
      <c r="L65" s="141" t="s">
        <v>593</v>
      </c>
    </row>
    <row r="66" customFormat="false" ht="19.15" hidden="false" customHeight="true" outlineLevel="0" collapsed="false">
      <c r="A66" s="140" t="s">
        <v>676</v>
      </c>
      <c r="G66" s="143" t="s">
        <v>601</v>
      </c>
      <c r="H66" s="144" t="n">
        <v>11.4</v>
      </c>
      <c r="I66" s="145" t="n">
        <v>40721</v>
      </c>
      <c r="L66" s="141" t="s">
        <v>593</v>
      </c>
    </row>
    <row r="67" customFormat="false" ht="19.15" hidden="false" customHeight="true" outlineLevel="0" collapsed="false">
      <c r="A67" s="140" t="s">
        <v>677</v>
      </c>
      <c r="G67" s="143" t="s">
        <v>601</v>
      </c>
      <c r="H67" s="144" t="n">
        <v>5.6</v>
      </c>
      <c r="I67" s="145" t="n">
        <v>40721</v>
      </c>
      <c r="L67" s="141" t="s">
        <v>593</v>
      </c>
    </row>
    <row r="68" customFormat="false" ht="19.15" hidden="false" customHeight="true" outlineLevel="0" collapsed="false">
      <c r="A68" s="140" t="s">
        <v>678</v>
      </c>
      <c r="G68" s="143" t="s">
        <v>601</v>
      </c>
      <c r="H68" s="144" t="n">
        <v>4.65</v>
      </c>
      <c r="I68" s="145" t="n">
        <v>40880</v>
      </c>
      <c r="L68" s="141" t="s">
        <v>593</v>
      </c>
    </row>
    <row r="69" customFormat="false" ht="19.15" hidden="false" customHeight="true" outlineLevel="0" collapsed="false">
      <c r="A69" s="140" t="s">
        <v>679</v>
      </c>
      <c r="G69" s="143" t="s">
        <v>601</v>
      </c>
      <c r="H69" s="144" t="n">
        <v>3.75</v>
      </c>
      <c r="I69" s="145" t="n">
        <v>40880</v>
      </c>
      <c r="L69" s="141" t="s">
        <v>593</v>
      </c>
    </row>
    <row r="70" customFormat="false" ht="19.15" hidden="false" customHeight="true" outlineLevel="0" collapsed="false">
      <c r="A70" s="140" t="s">
        <v>680</v>
      </c>
      <c r="G70" s="143" t="s">
        <v>601</v>
      </c>
      <c r="H70" s="144" t="n">
        <v>3.9</v>
      </c>
      <c r="I70" s="145" t="n">
        <v>40880</v>
      </c>
      <c r="L70" s="141" t="s">
        <v>593</v>
      </c>
    </row>
    <row r="71" customFormat="false" ht="19.15" hidden="false" customHeight="true" outlineLevel="0" collapsed="false">
      <c r="A71" s="140" t="s">
        <v>681</v>
      </c>
      <c r="G71" s="143" t="s">
        <v>601</v>
      </c>
      <c r="H71" s="144" t="n">
        <v>7.25</v>
      </c>
      <c r="I71" s="145" t="n">
        <v>40880</v>
      </c>
      <c r="L71" s="141" t="s">
        <v>593</v>
      </c>
    </row>
    <row r="72" customFormat="false" ht="19.15" hidden="false" customHeight="true" outlineLevel="0" collapsed="false">
      <c r="A72" s="140" t="s">
        <v>682</v>
      </c>
      <c r="G72" s="143" t="s">
        <v>601</v>
      </c>
      <c r="H72" s="144" t="n">
        <v>4</v>
      </c>
      <c r="I72" s="145" t="n">
        <v>40880</v>
      </c>
      <c r="L72" s="141" t="s">
        <v>593</v>
      </c>
    </row>
    <row r="73" customFormat="false" ht="19.15" hidden="false" customHeight="true" outlineLevel="0" collapsed="false">
      <c r="A73" s="140" t="s">
        <v>683</v>
      </c>
      <c r="G73" s="143" t="s">
        <v>601</v>
      </c>
      <c r="H73" s="144" t="n">
        <v>8.35</v>
      </c>
      <c r="I73" s="145" t="n">
        <v>40880</v>
      </c>
      <c r="L73" s="141" t="s">
        <v>593</v>
      </c>
    </row>
    <row r="74" customFormat="false" ht="19.15" hidden="false" customHeight="true" outlineLevel="0" collapsed="false">
      <c r="A74" s="155" t="s">
        <v>684</v>
      </c>
      <c r="G74" s="143" t="s">
        <v>592</v>
      </c>
      <c r="H74" s="144" t="n">
        <v>6.3</v>
      </c>
      <c r="I74" s="145" t="n">
        <v>40721</v>
      </c>
      <c r="L74" s="141" t="s">
        <v>593</v>
      </c>
    </row>
    <row r="75" customFormat="false" ht="19.15" hidden="false" customHeight="true" outlineLevel="0" collapsed="false">
      <c r="A75" s="155" t="s">
        <v>685</v>
      </c>
      <c r="G75" s="143" t="s">
        <v>592</v>
      </c>
      <c r="H75" s="144" t="n">
        <v>4.9</v>
      </c>
      <c r="I75" s="145" t="n">
        <v>40721</v>
      </c>
      <c r="L75" s="141" t="s">
        <v>593</v>
      </c>
    </row>
    <row r="76" customFormat="false" ht="19.15" hidden="false" customHeight="true" outlineLevel="0" collapsed="false">
      <c r="A76" s="155" t="s">
        <v>686</v>
      </c>
      <c r="G76" s="143" t="s">
        <v>592</v>
      </c>
      <c r="H76" s="144" t="n">
        <v>2.7</v>
      </c>
      <c r="I76" s="145" t="n">
        <v>40721</v>
      </c>
      <c r="L76" s="141" t="s">
        <v>593</v>
      </c>
    </row>
    <row r="77" customFormat="false" ht="19.15" hidden="false" customHeight="true" outlineLevel="0" collapsed="false">
      <c r="A77" s="155" t="s">
        <v>687</v>
      </c>
      <c r="G77" s="143" t="s">
        <v>592</v>
      </c>
      <c r="H77" s="144" t="n">
        <v>13.2</v>
      </c>
      <c r="I77" s="145" t="n">
        <v>40721</v>
      </c>
      <c r="L77" s="141" t="s">
        <v>593</v>
      </c>
    </row>
    <row r="78" customFormat="false" ht="19.15" hidden="false" customHeight="true" outlineLevel="0" collapsed="false">
      <c r="A78" s="140" t="s">
        <v>688</v>
      </c>
      <c r="G78" s="143" t="s">
        <v>597</v>
      </c>
      <c r="H78" s="144" t="s">
        <v>689</v>
      </c>
    </row>
    <row r="79" customFormat="false" ht="19.15" hidden="false" customHeight="true" outlineLevel="0" collapsed="false">
      <c r="A79" s="155" t="s">
        <v>690</v>
      </c>
      <c r="G79" s="143" t="s">
        <v>601</v>
      </c>
      <c r="H79" s="144" t="n">
        <v>6.65</v>
      </c>
      <c r="I79" s="145" t="n">
        <v>40721</v>
      </c>
      <c r="L79" s="141" t="s">
        <v>593</v>
      </c>
    </row>
    <row r="80" customFormat="false" ht="19.15" hidden="false" customHeight="true" outlineLevel="0" collapsed="false">
      <c r="A80" s="155" t="s">
        <v>691</v>
      </c>
      <c r="G80" s="143" t="s">
        <v>601</v>
      </c>
      <c r="H80" s="144" t="n">
        <v>7.65</v>
      </c>
      <c r="I80" s="145" t="n">
        <v>40721</v>
      </c>
      <c r="L80" s="141" t="s">
        <v>593</v>
      </c>
    </row>
    <row r="81" customFormat="false" ht="19.15" hidden="false" customHeight="true" outlineLevel="0" collapsed="false">
      <c r="A81" s="140" t="s">
        <v>692</v>
      </c>
      <c r="G81" s="143" t="s">
        <v>597</v>
      </c>
      <c r="H81" s="144" t="n">
        <v>0</v>
      </c>
      <c r="L81" s="156" t="s">
        <v>611</v>
      </c>
      <c r="M81" s="143" t="s">
        <v>693</v>
      </c>
    </row>
    <row r="82" customFormat="false" ht="19.15" hidden="false" customHeight="true" outlineLevel="0" collapsed="false">
      <c r="A82" s="140" t="s">
        <v>694</v>
      </c>
      <c r="G82" s="143" t="s">
        <v>597</v>
      </c>
      <c r="H82" s="144" t="n">
        <v>21.49</v>
      </c>
      <c r="I82" s="145" t="n">
        <v>41449</v>
      </c>
    </row>
    <row r="83" customFormat="false" ht="19.15" hidden="false" customHeight="true" outlineLevel="0" collapsed="false">
      <c r="A83" s="140" t="s">
        <v>695</v>
      </c>
      <c r="G83" s="143" t="s">
        <v>597</v>
      </c>
      <c r="H83" s="144" t="n">
        <v>19.98</v>
      </c>
      <c r="I83" s="145" t="n">
        <v>41799</v>
      </c>
    </row>
    <row r="84" customFormat="false" ht="19.15" hidden="false" customHeight="true" outlineLevel="0" collapsed="false">
      <c r="A84" s="140" t="s">
        <v>696</v>
      </c>
      <c r="C84" s="141" t="s">
        <v>697</v>
      </c>
      <c r="E84" s="142" t="s">
        <v>698</v>
      </c>
      <c r="F84" s="158" t="s">
        <v>699</v>
      </c>
      <c r="G84" s="159" t="s">
        <v>597</v>
      </c>
      <c r="H84" s="160" t="n">
        <v>15</v>
      </c>
    </row>
    <row r="85" customFormat="false" ht="19.15" hidden="false" customHeight="true" outlineLevel="0" collapsed="false">
      <c r="A85" s="140" t="s">
        <v>700</v>
      </c>
      <c r="G85" s="143" t="s">
        <v>701</v>
      </c>
    </row>
    <row r="86" customFormat="false" ht="19.15" hidden="false" customHeight="true" outlineLevel="0" collapsed="false">
      <c r="A86" s="140" t="s">
        <v>702</v>
      </c>
    </row>
    <row r="87" customFormat="false" ht="19.15" hidden="false" customHeight="true" outlineLevel="0" collapsed="false">
      <c r="A87" s="155" t="s">
        <v>703</v>
      </c>
      <c r="G87" s="143" t="s">
        <v>601</v>
      </c>
      <c r="H87" s="144" t="n">
        <v>6.1</v>
      </c>
      <c r="I87" s="145" t="n">
        <v>40721</v>
      </c>
      <c r="L87" s="141" t="s">
        <v>593</v>
      </c>
    </row>
    <row r="88" customFormat="false" ht="19.15" hidden="false" customHeight="true" outlineLevel="0" collapsed="false">
      <c r="A88" s="140" t="s">
        <v>704</v>
      </c>
      <c r="G88" s="143" t="s">
        <v>597</v>
      </c>
      <c r="H88" s="144" t="s">
        <v>705</v>
      </c>
    </row>
    <row r="89" customFormat="false" ht="19.15" hidden="false" customHeight="true" outlineLevel="0" collapsed="false">
      <c r="A89" s="140" t="s">
        <v>706</v>
      </c>
      <c r="G89" s="143" t="s">
        <v>592</v>
      </c>
      <c r="H89" s="144" t="n">
        <v>5</v>
      </c>
      <c r="I89" s="145" t="n">
        <v>40880</v>
      </c>
      <c r="L89" s="141" t="s">
        <v>593</v>
      </c>
    </row>
    <row r="90" customFormat="false" ht="19.15" hidden="false" customHeight="true" outlineLevel="0" collapsed="false">
      <c r="A90" s="140" t="s">
        <v>707</v>
      </c>
      <c r="G90" s="143" t="s">
        <v>592</v>
      </c>
      <c r="H90" s="144" t="n">
        <v>12.8</v>
      </c>
      <c r="I90" s="145" t="n">
        <v>40880</v>
      </c>
      <c r="L90" s="141" t="s">
        <v>593</v>
      </c>
    </row>
    <row r="91" customFormat="false" ht="19.15" hidden="false" customHeight="true" outlineLevel="0" collapsed="false">
      <c r="A91" s="140" t="s">
        <v>708</v>
      </c>
      <c r="G91" s="143" t="s">
        <v>601</v>
      </c>
      <c r="H91" s="144" t="n">
        <v>4.85</v>
      </c>
      <c r="I91" s="145" t="n">
        <v>40880</v>
      </c>
      <c r="L91" s="141" t="s">
        <v>593</v>
      </c>
    </row>
    <row r="92" customFormat="false" ht="19.15" hidden="false" customHeight="true" outlineLevel="0" collapsed="false">
      <c r="A92" s="140" t="s">
        <v>709</v>
      </c>
      <c r="G92" s="143" t="s">
        <v>710</v>
      </c>
      <c r="H92" s="144" t="n">
        <v>10</v>
      </c>
    </row>
    <row r="93" customFormat="false" ht="19.15" hidden="false" customHeight="true" outlineLevel="0" collapsed="false">
      <c r="A93" s="140" t="s">
        <v>711</v>
      </c>
      <c r="G93" s="143" t="s">
        <v>597</v>
      </c>
      <c r="I93" s="161" t="n">
        <v>2016</v>
      </c>
      <c r="L93" s="141" t="s">
        <v>712</v>
      </c>
    </row>
    <row r="94" customFormat="false" ht="19.15" hidden="false" customHeight="true" outlineLevel="0" collapsed="false">
      <c r="A94" s="140" t="s">
        <v>713</v>
      </c>
      <c r="G94" s="143" t="s">
        <v>597</v>
      </c>
      <c r="H94" s="144" t="n">
        <v>0</v>
      </c>
      <c r="I94" s="145" t="n">
        <v>42670</v>
      </c>
      <c r="L94" s="141" t="s">
        <v>714</v>
      </c>
    </row>
    <row r="95" customFormat="false" ht="19.15" hidden="false" customHeight="true" outlineLevel="0" collapsed="false">
      <c r="A95" s="140" t="s">
        <v>715</v>
      </c>
      <c r="G95" s="143" t="s">
        <v>592</v>
      </c>
      <c r="H95" s="144" t="n">
        <v>1.99</v>
      </c>
      <c r="I95" s="145" t="n">
        <v>42670</v>
      </c>
      <c r="L95" s="141" t="s">
        <v>714</v>
      </c>
    </row>
    <row r="96" customFormat="false" ht="19.15" hidden="false" customHeight="true" outlineLevel="0" collapsed="false">
      <c r="A96" s="140" t="s">
        <v>716</v>
      </c>
      <c r="G96" s="143" t="s">
        <v>597</v>
      </c>
      <c r="H96" s="144" t="n">
        <v>2.99</v>
      </c>
      <c r="I96" s="145" t="n">
        <v>42670</v>
      </c>
      <c r="L96" s="141" t="s">
        <v>714</v>
      </c>
    </row>
    <row r="97" customFormat="false" ht="19.15" hidden="false" customHeight="true" outlineLevel="0" collapsed="false">
      <c r="A97" s="140" t="s">
        <v>717</v>
      </c>
      <c r="G97" s="143" t="s">
        <v>718</v>
      </c>
      <c r="H97" s="144" t="n">
        <v>0.99</v>
      </c>
      <c r="I97" s="145" t="n">
        <v>42670</v>
      </c>
      <c r="L97" s="141" t="s">
        <v>714</v>
      </c>
    </row>
    <row r="98" customFormat="false" ht="19.15" hidden="false" customHeight="true" outlineLevel="0" collapsed="false">
      <c r="A98" s="140" t="s">
        <v>719</v>
      </c>
      <c r="G98" s="143" t="s">
        <v>597</v>
      </c>
      <c r="H98" s="144" t="n">
        <v>5.99</v>
      </c>
      <c r="I98" s="145" t="n">
        <v>42670</v>
      </c>
      <c r="L98" s="141" t="s">
        <v>714</v>
      </c>
    </row>
    <row r="99" customFormat="false" ht="19.15" hidden="false" customHeight="true" outlineLevel="0" collapsed="false">
      <c r="A99" s="140" t="s">
        <v>720</v>
      </c>
      <c r="G99" s="143" t="s">
        <v>597</v>
      </c>
      <c r="H99" s="144" t="n">
        <v>9.99</v>
      </c>
      <c r="I99" s="145" t="n">
        <v>42748</v>
      </c>
      <c r="L99" s="141" t="s">
        <v>714</v>
      </c>
      <c r="M99" s="143" t="n">
        <v>5000</v>
      </c>
    </row>
    <row r="100" customFormat="false" ht="19.15" hidden="false" customHeight="true" outlineLevel="0" collapsed="false">
      <c r="A100" s="140" t="s">
        <v>721</v>
      </c>
      <c r="G100" s="143" t="s">
        <v>597</v>
      </c>
      <c r="H100" s="144" t="n">
        <v>9.99</v>
      </c>
      <c r="I100" s="145" t="n">
        <v>42748</v>
      </c>
      <c r="L100" s="141" t="s">
        <v>714</v>
      </c>
      <c r="M100" s="143" t="s">
        <v>722</v>
      </c>
    </row>
    <row r="101" customFormat="false" ht="19.15" hidden="false" customHeight="true" outlineLevel="0" collapsed="false">
      <c r="A101" s="140" t="s">
        <v>723</v>
      </c>
      <c r="G101" s="143" t="s">
        <v>608</v>
      </c>
      <c r="H101" s="144" t="s">
        <v>724</v>
      </c>
      <c r="I101" s="145" t="n">
        <v>42748</v>
      </c>
      <c r="L101" s="141" t="s">
        <v>714</v>
      </c>
      <c r="M101" s="143" t="s">
        <v>725</v>
      </c>
    </row>
    <row r="102" customFormat="false" ht="19.15" hidden="false" customHeight="true" outlineLevel="0" collapsed="false">
      <c r="A102" s="140" t="s">
        <v>726</v>
      </c>
      <c r="G102" s="143" t="s">
        <v>608</v>
      </c>
      <c r="H102" s="144" t="s">
        <v>724</v>
      </c>
      <c r="I102" s="145" t="n">
        <v>42748</v>
      </c>
      <c r="L102" s="141" t="s">
        <v>714</v>
      </c>
      <c r="M102" s="143" t="s">
        <v>727</v>
      </c>
    </row>
    <row r="103" customFormat="false" ht="19.15" hidden="false" customHeight="true" outlineLevel="0" collapsed="false">
      <c r="A103" s="140" t="s">
        <v>728</v>
      </c>
      <c r="G103" s="143" t="s">
        <v>597</v>
      </c>
      <c r="H103" s="144" t="n">
        <v>4.99</v>
      </c>
      <c r="I103" s="145" t="n">
        <v>42748</v>
      </c>
      <c r="L103" s="141" t="s">
        <v>714</v>
      </c>
      <c r="M103" s="143" t="s">
        <v>729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false"/>
  </sheetPr>
  <dimension ref="A1:F29"/>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B9" activeCellId="0" sqref="B9"/>
    </sheetView>
  </sheetViews>
  <sheetFormatPr defaultRowHeight="15"/>
  <cols>
    <col collapsed="false" hidden="false" max="1" min="1" style="162" width="20.9489795918367"/>
    <col collapsed="false" hidden="false" max="2" min="2" style="162" width="76.2448979591837"/>
    <col collapsed="false" hidden="false" max="3" min="3" style="162" width="10.6938775510204"/>
    <col collapsed="false" hidden="false" max="4" min="4" style="162" width="58.8571428571429"/>
    <col collapsed="false" hidden="false" max="5" min="5" style="162" width="18.8979591836735"/>
    <col collapsed="false" hidden="false" max="6" min="6" style="162" width="20.1938775510204"/>
    <col collapsed="false" hidden="false" max="7" min="7" style="162" width="41.3622448979592"/>
    <col collapsed="false" hidden="false" max="1025" min="8" style="162" width="9.17857142857143"/>
  </cols>
  <sheetData>
    <row r="1" customFormat="false" ht="14.45" hidden="false" customHeight="false" outlineLevel="0" collapsed="false">
      <c r="A1" s="163" t="s">
        <v>730</v>
      </c>
      <c r="B1" s="163" t="s">
        <v>731</v>
      </c>
      <c r="C1" s="163" t="s">
        <v>732</v>
      </c>
      <c r="D1" s="163" t="s">
        <v>733</v>
      </c>
    </row>
    <row r="2" customFormat="false" ht="45" hidden="false" customHeight="false" outlineLevel="0" collapsed="false">
      <c r="A2" s="162" t="s">
        <v>734</v>
      </c>
      <c r="B2" s="164" t="s">
        <v>735</v>
      </c>
      <c r="C2" s="162" t="s">
        <v>736</v>
      </c>
      <c r="D2" s="162" t="s">
        <v>737</v>
      </c>
      <c r="F2" s="162" t="s">
        <v>738</v>
      </c>
    </row>
    <row r="3" customFormat="false" ht="15" hidden="false" customHeight="false" outlineLevel="0" collapsed="false">
      <c r="A3" s="162" t="s">
        <v>739</v>
      </c>
      <c r="B3" s="164" t="s">
        <v>740</v>
      </c>
      <c r="C3" s="162" t="s">
        <v>741</v>
      </c>
      <c r="D3" s="162" t="s">
        <v>742</v>
      </c>
      <c r="F3" s="162" t="s">
        <v>743</v>
      </c>
    </row>
    <row r="4" customFormat="false" ht="28.9" hidden="false" customHeight="false" outlineLevel="0" collapsed="false">
      <c r="A4" s="162" t="s">
        <v>744</v>
      </c>
      <c r="B4" s="164" t="s">
        <v>745</v>
      </c>
      <c r="C4" s="162" t="s">
        <v>741</v>
      </c>
      <c r="D4" s="162" t="s">
        <v>746</v>
      </c>
      <c r="F4" s="162" t="s">
        <v>747</v>
      </c>
    </row>
    <row r="5" customFormat="false" ht="30" hidden="false" customHeight="false" outlineLevel="0" collapsed="false">
      <c r="A5" s="162" t="s">
        <v>748</v>
      </c>
      <c r="B5" s="164" t="s">
        <v>749</v>
      </c>
      <c r="C5" s="162" t="s">
        <v>741</v>
      </c>
      <c r="D5" s="162" t="s">
        <v>750</v>
      </c>
      <c r="F5" s="162" t="s">
        <v>751</v>
      </c>
    </row>
    <row r="6" customFormat="false" ht="45" hidden="false" customHeight="false" outlineLevel="0" collapsed="false">
      <c r="A6" s="162" t="s">
        <v>752</v>
      </c>
      <c r="B6" s="164" t="s">
        <v>753</v>
      </c>
      <c r="C6" s="162" t="s">
        <v>754</v>
      </c>
      <c r="D6" s="162" t="s">
        <v>755</v>
      </c>
      <c r="F6" s="162" t="s">
        <v>756</v>
      </c>
    </row>
    <row r="7" customFormat="false" ht="30" hidden="false" customHeight="false" outlineLevel="0" collapsed="false">
      <c r="A7" s="162" t="s">
        <v>757</v>
      </c>
      <c r="B7" s="164" t="s">
        <v>758</v>
      </c>
      <c r="C7" s="162" t="s">
        <v>754</v>
      </c>
      <c r="D7" s="162" t="s">
        <v>759</v>
      </c>
      <c r="F7" s="162" t="s">
        <v>760</v>
      </c>
    </row>
    <row r="8" customFormat="false" ht="15" hidden="false" customHeight="false" outlineLevel="0" collapsed="false">
      <c r="A8" s="162" t="s">
        <v>761</v>
      </c>
      <c r="B8" s="164" t="s">
        <v>762</v>
      </c>
      <c r="C8" s="162" t="s">
        <v>763</v>
      </c>
      <c r="D8" s="162" t="s">
        <v>764</v>
      </c>
      <c r="F8" s="162" t="s">
        <v>765</v>
      </c>
    </row>
    <row r="9" customFormat="false" ht="90" hidden="false" customHeight="false" outlineLevel="0" collapsed="false">
      <c r="A9" s="162" t="s">
        <v>766</v>
      </c>
      <c r="B9" s="164" t="s">
        <v>767</v>
      </c>
      <c r="C9" s="162" t="s">
        <v>763</v>
      </c>
      <c r="D9" s="164" t="s">
        <v>768</v>
      </c>
      <c r="F9" s="162" t="s">
        <v>769</v>
      </c>
    </row>
    <row r="10" customFormat="false" ht="15" hidden="false" customHeight="false" outlineLevel="0" collapsed="false">
      <c r="A10" s="162" t="s">
        <v>770</v>
      </c>
      <c r="B10" s="164" t="s">
        <v>771</v>
      </c>
      <c r="D10" s="162" t="s">
        <v>772</v>
      </c>
    </row>
    <row r="11" customFormat="false" ht="14.45" hidden="false" customHeight="false" outlineLevel="0" collapsed="false">
      <c r="A11" s="162" t="s">
        <v>773</v>
      </c>
      <c r="B11" s="164"/>
      <c r="C11" s="162" t="s">
        <v>774</v>
      </c>
      <c r="D11" s="162" t="s">
        <v>746</v>
      </c>
      <c r="E11" s="162" t="s">
        <v>775</v>
      </c>
    </row>
    <row r="12" customFormat="false" ht="28.9" hidden="false" customHeight="false" outlineLevel="0" collapsed="false">
      <c r="A12" s="162" t="s">
        <v>776</v>
      </c>
      <c r="B12" s="164" t="s">
        <v>777</v>
      </c>
      <c r="C12" s="162" t="s">
        <v>741</v>
      </c>
      <c r="D12" s="162" t="s">
        <v>746</v>
      </c>
    </row>
    <row r="13" customFormat="false" ht="15" hidden="false" customHeight="false" outlineLevel="0" collapsed="false">
      <c r="A13" s="162" t="s">
        <v>778</v>
      </c>
      <c r="B13" s="164" t="s">
        <v>779</v>
      </c>
      <c r="C13" s="162" t="s">
        <v>763</v>
      </c>
      <c r="D13" s="162" t="s">
        <v>780</v>
      </c>
      <c r="E13" s="162" t="s">
        <v>781</v>
      </c>
    </row>
    <row r="14" customFormat="false" ht="30" hidden="false" customHeight="false" outlineLevel="0" collapsed="false">
      <c r="A14" s="162" t="s">
        <v>782</v>
      </c>
      <c r="B14" s="164" t="s">
        <v>783</v>
      </c>
      <c r="C14" s="162" t="s">
        <v>784</v>
      </c>
      <c r="D14" s="162" t="s">
        <v>785</v>
      </c>
    </row>
    <row r="15" customFormat="false" ht="45" hidden="false" customHeight="false" outlineLevel="0" collapsed="false">
      <c r="A15" s="162" t="s">
        <v>786</v>
      </c>
      <c r="B15" s="164" t="s">
        <v>787</v>
      </c>
      <c r="C15" s="162" t="s">
        <v>784</v>
      </c>
      <c r="D15" s="164" t="s">
        <v>788</v>
      </c>
      <c r="E15" s="162" t="s">
        <v>789</v>
      </c>
    </row>
    <row r="16" customFormat="false" ht="30" hidden="false" customHeight="false" outlineLevel="0" collapsed="false">
      <c r="A16" s="162" t="s">
        <v>790</v>
      </c>
      <c r="B16" s="164" t="s">
        <v>791</v>
      </c>
      <c r="C16" s="162" t="s">
        <v>774</v>
      </c>
      <c r="D16" s="162" t="s">
        <v>792</v>
      </c>
      <c r="E16" s="162" t="s">
        <v>781</v>
      </c>
    </row>
    <row r="17" customFormat="false" ht="43.15" hidden="false" customHeight="false" outlineLevel="0" collapsed="false">
      <c r="A17" s="162" t="s">
        <v>793</v>
      </c>
      <c r="B17" s="164" t="s">
        <v>794</v>
      </c>
      <c r="C17" s="162" t="s">
        <v>795</v>
      </c>
      <c r="D17" s="162" t="s">
        <v>746</v>
      </c>
      <c r="E17" s="164" t="s">
        <v>796</v>
      </c>
    </row>
    <row r="18" customFormat="false" ht="43.15" hidden="false" customHeight="false" outlineLevel="0" collapsed="false">
      <c r="A18" s="162" t="s">
        <v>797</v>
      </c>
      <c r="B18" s="164" t="s">
        <v>798</v>
      </c>
      <c r="C18" s="162" t="s">
        <v>795</v>
      </c>
      <c r="D18" s="162" t="s">
        <v>746</v>
      </c>
      <c r="E18" s="162" t="s">
        <v>799</v>
      </c>
    </row>
    <row r="19" customFormat="false" ht="15" hidden="false" customHeight="false" outlineLevel="0" collapsed="false">
      <c r="A19" s="162" t="s">
        <v>800</v>
      </c>
      <c r="B19" s="164" t="s">
        <v>801</v>
      </c>
      <c r="C19" s="162" t="s">
        <v>754</v>
      </c>
      <c r="D19" s="162" t="s">
        <v>802</v>
      </c>
      <c r="E19" s="162" t="s">
        <v>803</v>
      </c>
    </row>
    <row r="20" customFormat="false" ht="15" hidden="false" customHeight="false" outlineLevel="0" collapsed="false">
      <c r="A20" s="162" t="s">
        <v>804</v>
      </c>
      <c r="B20" s="164" t="s">
        <v>805</v>
      </c>
      <c r="C20" s="162" t="s">
        <v>754</v>
      </c>
      <c r="D20" s="162" t="s">
        <v>802</v>
      </c>
      <c r="E20" s="162" t="s">
        <v>803</v>
      </c>
    </row>
    <row r="21" customFormat="false" ht="30" hidden="false" customHeight="false" outlineLevel="0" collapsed="false">
      <c r="A21" s="162" t="s">
        <v>806</v>
      </c>
      <c r="B21" s="164" t="s">
        <v>807</v>
      </c>
      <c r="C21" s="162" t="s">
        <v>808</v>
      </c>
      <c r="D21" s="162" t="s">
        <v>809</v>
      </c>
      <c r="E21" s="162" t="s">
        <v>810</v>
      </c>
    </row>
    <row r="22" customFormat="false" ht="15" hidden="false" customHeight="false" outlineLevel="0" collapsed="false">
      <c r="A22" s="162" t="s">
        <v>811</v>
      </c>
      <c r="B22" s="164" t="s">
        <v>812</v>
      </c>
      <c r="C22" s="162" t="s">
        <v>813</v>
      </c>
      <c r="D22" s="162" t="s">
        <v>814</v>
      </c>
      <c r="E22" s="162" t="s">
        <v>815</v>
      </c>
    </row>
    <row r="24" customFormat="false" ht="15" hidden="false" customHeight="false" outlineLevel="0" collapsed="false">
      <c r="C24" s="163"/>
    </row>
    <row r="26" customFormat="false" ht="15" hidden="false" customHeight="false" outlineLevel="0" collapsed="false">
      <c r="A26" s="163"/>
    </row>
    <row r="28" customFormat="false" ht="60" hidden="false" customHeight="false" outlineLevel="0" collapsed="false">
      <c r="A28" s="162" t="s">
        <v>816</v>
      </c>
      <c r="B28" s="164" t="s">
        <v>817</v>
      </c>
      <c r="C28" s="162" t="s">
        <v>818</v>
      </c>
      <c r="D28" s="164" t="s">
        <v>819</v>
      </c>
      <c r="E28" s="162" t="s">
        <v>810</v>
      </c>
    </row>
    <row r="29" customFormat="false" ht="15" hidden="false" customHeight="false" outlineLevel="0" collapsed="false">
      <c r="A29" s="162" t="s">
        <v>820</v>
      </c>
      <c r="B29" s="162" t="s">
        <v>821</v>
      </c>
      <c r="C29" s="162" t="s">
        <v>822</v>
      </c>
      <c r="E29" s="162" t="s">
        <v>823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colBreaks count="1" manualBreakCount="1">
    <brk id="6" man="true" max="65535" min="0"/>
  </colBreaks>
</worksheet>
</file>

<file path=xl/worksheets/sheet8.xml><?xml version="1.0" encoding="utf-8"?>
<worksheet xmlns="http://schemas.openxmlformats.org/spreadsheetml/2006/main" xmlns:r="http://schemas.openxmlformats.org/officeDocument/2006/relationships">
  <sheetPr filterMode="false">
    <pageSetUpPr fitToPage="false"/>
  </sheetPr>
  <dimension ref="A1:N274"/>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pane xSplit="0" ySplit="1" topLeftCell="A2" activePane="bottomLeft" state="frozen"/>
      <selection pane="topLeft" activeCell="A1" activeCellId="0" sqref="A1"/>
      <selection pane="bottomLeft" activeCell="A138" activeCellId="0" sqref="A138"/>
    </sheetView>
  </sheetViews>
  <sheetFormatPr defaultRowHeight="15"/>
  <cols>
    <col collapsed="false" hidden="false" max="1" min="1" style="165" width="56.265306122449"/>
    <col collapsed="false" hidden="false" max="2" min="2" style="166" width="23.6530612244898"/>
    <col collapsed="false" hidden="false" max="3" min="3" style="167" width="22.7857142857143"/>
    <col collapsed="false" hidden="false" max="4" min="4" style="166" width="34.8826530612245"/>
    <col collapsed="false" hidden="false" max="6" min="5" style="166" width="32.1836734693878"/>
    <col collapsed="false" hidden="false" max="7" min="7" style="165" width="29.1581632653061"/>
    <col collapsed="false" hidden="false" max="8" min="8" style="165" width="14.9030612244898"/>
    <col collapsed="false" hidden="false" max="9" min="9" style="165" width="31.8571428571429"/>
    <col collapsed="false" hidden="false" max="10" min="10" style="165" width="19.6530612244898"/>
    <col collapsed="false" hidden="false" max="11" min="11" style="165" width="25.3775510204082"/>
    <col collapsed="false" hidden="false" max="12" min="12" style="165" width="24.9489795918367"/>
    <col collapsed="false" hidden="false" max="13" min="13" style="165" width="52.1632653061224"/>
    <col collapsed="false" hidden="false" max="14" min="14" style="165" width="36.9336734693878"/>
    <col collapsed="false" hidden="false" max="1025" min="15" style="165" width="14.7959183673469"/>
  </cols>
  <sheetData>
    <row r="1" customFormat="false" ht="14.45" hidden="false" customHeight="false" outlineLevel="0" collapsed="false">
      <c r="A1" s="168" t="s">
        <v>824</v>
      </c>
      <c r="B1" s="168" t="s">
        <v>825</v>
      </c>
      <c r="C1" s="169" t="s">
        <v>521</v>
      </c>
      <c r="D1" s="168" t="s">
        <v>826</v>
      </c>
      <c r="E1" s="168" t="s">
        <v>335</v>
      </c>
      <c r="F1" s="168" t="s">
        <v>827</v>
      </c>
      <c r="G1" s="170"/>
      <c r="H1" s="170"/>
      <c r="I1" s="170" t="s">
        <v>532</v>
      </c>
    </row>
    <row r="2" customFormat="false" ht="14.45" hidden="false" customHeight="false" outlineLevel="0" collapsed="false">
      <c r="A2" s="165" t="s">
        <v>828</v>
      </c>
      <c r="B2" s="166" t="s">
        <v>829</v>
      </c>
      <c r="C2" s="167" t="n">
        <v>1.99</v>
      </c>
      <c r="D2" s="166" t="s">
        <v>830</v>
      </c>
      <c r="E2" s="166" t="n">
        <v>2014</v>
      </c>
      <c r="F2" s="171" t="s">
        <v>831</v>
      </c>
      <c r="G2" s="162"/>
      <c r="H2" s="162"/>
    </row>
    <row r="3" customFormat="false" ht="14.45" hidden="false" customHeight="false" outlineLevel="0" collapsed="false">
      <c r="A3" s="165" t="s">
        <v>832</v>
      </c>
      <c r="B3" s="166" t="s">
        <v>829</v>
      </c>
      <c r="C3" s="167" t="n">
        <v>1.99</v>
      </c>
      <c r="D3" s="166" t="s">
        <v>830</v>
      </c>
      <c r="E3" s="166" t="n">
        <v>2014</v>
      </c>
      <c r="F3" s="171" t="s">
        <v>831</v>
      </c>
      <c r="G3" s="162"/>
      <c r="H3" s="162"/>
    </row>
    <row r="4" customFormat="false" ht="14.45" hidden="false" customHeight="false" outlineLevel="0" collapsed="false">
      <c r="A4" s="172" t="s">
        <v>833</v>
      </c>
      <c r="B4" s="173" t="s">
        <v>834</v>
      </c>
      <c r="C4" s="174" t="n">
        <v>2.95</v>
      </c>
      <c r="D4" s="166" t="s">
        <v>611</v>
      </c>
      <c r="E4" s="173" t="n">
        <v>2016</v>
      </c>
      <c r="F4" s="175" t="s">
        <v>835</v>
      </c>
      <c r="G4" s="176"/>
      <c r="H4" s="176"/>
      <c r="I4" s="165" t="s">
        <v>836</v>
      </c>
      <c r="J4" s="176"/>
      <c r="K4" s="176"/>
      <c r="L4" s="176"/>
      <c r="M4" s="176"/>
      <c r="N4" s="176"/>
    </row>
    <row r="5" customFormat="false" ht="14.45" hidden="false" customHeight="false" outlineLevel="0" collapsed="false">
      <c r="A5" s="165" t="s">
        <v>837</v>
      </c>
      <c r="B5" s="166" t="s">
        <v>838</v>
      </c>
      <c r="C5" s="167" t="n">
        <v>1.35</v>
      </c>
      <c r="D5" s="166" t="s">
        <v>839</v>
      </c>
      <c r="E5" s="177" t="s">
        <v>840</v>
      </c>
      <c r="F5" s="171"/>
      <c r="G5" s="162"/>
      <c r="H5" s="162"/>
    </row>
    <row r="6" customFormat="false" ht="14.45" hidden="false" customHeight="false" outlineLevel="0" collapsed="false">
      <c r="A6" s="165" t="s">
        <v>841</v>
      </c>
      <c r="B6" s="166" t="s">
        <v>834</v>
      </c>
      <c r="D6" s="166" t="s">
        <v>842</v>
      </c>
      <c r="F6" s="171"/>
      <c r="G6" s="0"/>
      <c r="H6" s="0"/>
    </row>
    <row r="7" customFormat="false" ht="14.45" hidden="false" customHeight="false" outlineLevel="0" collapsed="false">
      <c r="A7" s="178" t="s">
        <v>843</v>
      </c>
      <c r="B7" s="166" t="s">
        <v>844</v>
      </c>
      <c r="D7" s="138" t="s">
        <v>845</v>
      </c>
    </row>
    <row r="8" customFormat="false" ht="14.45" hidden="false" customHeight="false" outlineLevel="0" collapsed="false">
      <c r="A8" s="178" t="s">
        <v>846</v>
      </c>
      <c r="B8" s="166" t="s">
        <v>847</v>
      </c>
      <c r="C8" s="167" t="n">
        <v>1.99</v>
      </c>
      <c r="D8" s="166" t="s">
        <v>830</v>
      </c>
      <c r="E8" s="177" t="s">
        <v>848</v>
      </c>
      <c r="F8" s="171" t="s">
        <v>849</v>
      </c>
      <c r="G8" s="162"/>
      <c r="H8" s="162"/>
    </row>
    <row r="9" customFormat="false" ht="14.45" hidden="false" customHeight="false" outlineLevel="0" collapsed="false">
      <c r="A9" s="165" t="s">
        <v>850</v>
      </c>
      <c r="B9" s="166" t="s">
        <v>851</v>
      </c>
      <c r="C9" s="167" t="n">
        <v>2.19</v>
      </c>
      <c r="D9" s="179" t="s">
        <v>852</v>
      </c>
      <c r="E9" s="179"/>
      <c r="F9" s="171"/>
      <c r="G9" s="0"/>
      <c r="H9" s="180"/>
    </row>
    <row r="10" customFormat="false" ht="14.45" hidden="false" customHeight="false" outlineLevel="0" collapsed="false">
      <c r="A10" s="165" t="s">
        <v>853</v>
      </c>
      <c r="B10" s="166" t="s">
        <v>854</v>
      </c>
      <c r="D10" s="179" t="s">
        <v>855</v>
      </c>
      <c r="E10" s="179"/>
      <c r="F10" s="171"/>
      <c r="G10" s="0"/>
      <c r="H10" s="0"/>
    </row>
    <row r="11" customFormat="false" ht="14.45" hidden="false" customHeight="false" outlineLevel="0" collapsed="false">
      <c r="A11" s="165" t="s">
        <v>856</v>
      </c>
      <c r="B11" s="177" t="s">
        <v>857</v>
      </c>
      <c r="C11" s="167" t="n">
        <v>2.29</v>
      </c>
      <c r="D11" s="166" t="s">
        <v>858</v>
      </c>
      <c r="E11" s="173" t="n">
        <v>2016</v>
      </c>
      <c r="F11" s="171"/>
      <c r="G11" s="162"/>
      <c r="H11" s="162"/>
    </row>
    <row r="12" customFormat="false" ht="14.45" hidden="false" customHeight="false" outlineLevel="0" collapsed="false">
      <c r="A12" s="176" t="s">
        <v>859</v>
      </c>
      <c r="B12" s="175"/>
    </row>
    <row r="13" customFormat="false" ht="14.45" hidden="false" customHeight="false" outlineLevel="0" collapsed="false">
      <c r="A13" s="178" t="s">
        <v>860</v>
      </c>
      <c r="B13" s="166" t="s">
        <v>861</v>
      </c>
      <c r="D13" s="138" t="s">
        <v>845</v>
      </c>
    </row>
    <row r="14" customFormat="false" ht="14.45" hidden="false" customHeight="false" outlineLevel="0" collapsed="false">
      <c r="A14" s="181" t="s">
        <v>862</v>
      </c>
      <c r="B14" s="166" t="s">
        <v>863</v>
      </c>
      <c r="C14" s="167" t="n">
        <v>2.99</v>
      </c>
      <c r="D14" s="166" t="s">
        <v>830</v>
      </c>
      <c r="E14" s="177" t="s">
        <v>864</v>
      </c>
      <c r="F14" s="171" t="s">
        <v>865</v>
      </c>
      <c r="G14" s="162"/>
      <c r="H14" s="162"/>
    </row>
    <row r="15" customFormat="false" ht="14.45" hidden="false" customHeight="true" outlineLevel="0" collapsed="false">
      <c r="A15" s="181" t="s">
        <v>866</v>
      </c>
      <c r="B15" s="166" t="s">
        <v>867</v>
      </c>
      <c r="C15" s="167" t="n">
        <v>1.37</v>
      </c>
      <c r="D15" s="166" t="s">
        <v>868</v>
      </c>
      <c r="E15" s="173" t="s">
        <v>864</v>
      </c>
      <c r="F15" s="171"/>
      <c r="G15" s="171"/>
      <c r="H15" s="171"/>
      <c r="I15" s="166"/>
    </row>
    <row r="16" customFormat="false" ht="14.45" hidden="false" customHeight="false" outlineLevel="0" collapsed="false">
      <c r="A16" s="181" t="s">
        <v>869</v>
      </c>
      <c r="B16" s="166" t="s">
        <v>870</v>
      </c>
      <c r="C16" s="167" t="n">
        <v>1</v>
      </c>
      <c r="D16" s="166" t="s">
        <v>868</v>
      </c>
      <c r="E16" s="173" t="s">
        <v>840</v>
      </c>
      <c r="F16" s="171"/>
      <c r="G16" s="171"/>
      <c r="H16" s="171"/>
      <c r="I16" s="166"/>
    </row>
    <row r="17" customFormat="false" ht="14.45" hidden="false" customHeight="false" outlineLevel="0" collapsed="false">
      <c r="A17" s="181" t="s">
        <v>871</v>
      </c>
      <c r="B17" s="166" t="s">
        <v>872</v>
      </c>
      <c r="C17" s="167" t="n">
        <v>1.99</v>
      </c>
      <c r="D17" s="166" t="s">
        <v>873</v>
      </c>
      <c r="E17" s="177" t="s">
        <v>874</v>
      </c>
      <c r="F17" s="171" t="s">
        <v>875</v>
      </c>
      <c r="G17" s="162"/>
      <c r="H17" s="162"/>
    </row>
    <row r="18" customFormat="false" ht="14.45" hidden="false" customHeight="false" outlineLevel="0" collapsed="false">
      <c r="A18" s="181" t="s">
        <v>876</v>
      </c>
      <c r="B18" s="166" t="s">
        <v>877</v>
      </c>
      <c r="C18" s="167" t="n">
        <v>1</v>
      </c>
      <c r="D18" s="166" t="s">
        <v>878</v>
      </c>
      <c r="E18" s="177" t="s">
        <v>879</v>
      </c>
      <c r="F18" s="171" t="s">
        <v>880</v>
      </c>
      <c r="G18" s="162"/>
      <c r="H18" s="162"/>
    </row>
    <row r="19" customFormat="false" ht="14.45" hidden="false" customHeight="false" outlineLevel="0" collapsed="false">
      <c r="A19" s="165" t="s">
        <v>881</v>
      </c>
      <c r="B19" s="166" t="s">
        <v>882</v>
      </c>
      <c r="D19" s="166" t="s">
        <v>883</v>
      </c>
    </row>
    <row r="20" customFormat="false" ht="14.45" hidden="false" customHeight="false" outlineLevel="0" collapsed="false">
      <c r="A20" s="182" t="s">
        <v>884</v>
      </c>
      <c r="B20" s="166" t="s">
        <v>885</v>
      </c>
      <c r="C20" s="167" t="n">
        <v>1.35</v>
      </c>
      <c r="D20" s="138" t="s">
        <v>839</v>
      </c>
      <c r="E20" s="166" t="s">
        <v>886</v>
      </c>
      <c r="G20" s="166"/>
      <c r="H20" s="171"/>
      <c r="I20" s="166"/>
    </row>
    <row r="21" customFormat="false" ht="14.45" hidden="false" customHeight="false" outlineLevel="0" collapsed="false">
      <c r="A21" s="182" t="s">
        <v>887</v>
      </c>
      <c r="B21" s="175" t="s">
        <v>888</v>
      </c>
      <c r="C21" s="167" t="n">
        <v>2.25</v>
      </c>
      <c r="D21" s="166" t="s">
        <v>889</v>
      </c>
      <c r="E21" s="166" t="s">
        <v>886</v>
      </c>
      <c r="F21" s="171"/>
      <c r="G21" s="171"/>
      <c r="H21" s="171"/>
      <c r="I21" s="166"/>
    </row>
    <row r="22" customFormat="false" ht="14.45" hidden="false" customHeight="false" outlineLevel="0" collapsed="false">
      <c r="A22" s="178" t="s">
        <v>890</v>
      </c>
      <c r="B22" s="166" t="s">
        <v>891</v>
      </c>
      <c r="C22" s="167" t="n">
        <v>1.49</v>
      </c>
      <c r="D22" s="138" t="s">
        <v>868</v>
      </c>
      <c r="E22" s="166" t="n">
        <v>2011</v>
      </c>
    </row>
    <row r="23" customFormat="false" ht="14.45" hidden="false" customHeight="false" outlineLevel="0" collapsed="false">
      <c r="A23" s="178" t="s">
        <v>892</v>
      </c>
      <c r="B23" s="166" t="s">
        <v>893</v>
      </c>
      <c r="D23" s="138" t="s">
        <v>894</v>
      </c>
    </row>
    <row r="24" customFormat="false" ht="14.45" hidden="false" customHeight="false" outlineLevel="0" collapsed="false">
      <c r="A24" s="178" t="s">
        <v>895</v>
      </c>
      <c r="D24" s="166" t="s">
        <v>896</v>
      </c>
      <c r="E24" s="173" t="n">
        <v>2013</v>
      </c>
    </row>
    <row r="25" customFormat="false" ht="14.45" hidden="false" customHeight="false" outlineLevel="0" collapsed="false">
      <c r="A25" s="181" t="s">
        <v>897</v>
      </c>
      <c r="B25" s="166" t="s">
        <v>898</v>
      </c>
      <c r="C25" s="167" t="n">
        <v>1.99</v>
      </c>
      <c r="D25" s="166" t="s">
        <v>899</v>
      </c>
      <c r="E25" s="166" t="s">
        <v>900</v>
      </c>
      <c r="G25" s="166"/>
      <c r="H25" s="171"/>
      <c r="I25" s="166"/>
    </row>
    <row r="26" customFormat="false" ht="14.45" hidden="false" customHeight="true" outlineLevel="0" collapsed="false">
      <c r="A26" s="181" t="s">
        <v>901</v>
      </c>
      <c r="B26" s="166" t="s">
        <v>867</v>
      </c>
      <c r="C26" s="167" t="n">
        <v>1.99</v>
      </c>
      <c r="D26" s="166" t="s">
        <v>868</v>
      </c>
      <c r="E26" s="166" t="s">
        <v>902</v>
      </c>
      <c r="G26" s="166"/>
      <c r="H26" s="171"/>
      <c r="I26" s="166"/>
    </row>
    <row r="27" customFormat="false" ht="14.45" hidden="false" customHeight="false" outlineLevel="0" collapsed="false">
      <c r="A27" s="165" t="s">
        <v>903</v>
      </c>
      <c r="B27" s="166" t="s">
        <v>904</v>
      </c>
      <c r="C27" s="167" t="n">
        <v>2.99</v>
      </c>
      <c r="D27" s="166" t="s">
        <v>830</v>
      </c>
      <c r="E27" s="166" t="s">
        <v>905</v>
      </c>
      <c r="F27" s="171" t="s">
        <v>906</v>
      </c>
      <c r="G27" s="0"/>
      <c r="H27" s="0"/>
    </row>
    <row r="28" customFormat="false" ht="14.45" hidden="false" customHeight="false" outlineLevel="0" collapsed="false">
      <c r="A28" s="165" t="s">
        <v>907</v>
      </c>
      <c r="B28" s="166" t="s">
        <v>847</v>
      </c>
      <c r="C28" s="167" t="n">
        <v>1.89</v>
      </c>
      <c r="D28" s="166" t="s">
        <v>830</v>
      </c>
    </row>
    <row r="29" customFormat="false" ht="14.45" hidden="false" customHeight="true" outlineLevel="0" collapsed="false">
      <c r="A29" s="165" t="s">
        <v>908</v>
      </c>
      <c r="B29" s="166" t="s">
        <v>847</v>
      </c>
      <c r="C29" s="167" t="n">
        <v>1.89</v>
      </c>
      <c r="D29" s="166" t="s">
        <v>830</v>
      </c>
    </row>
    <row r="30" customFormat="false" ht="14.45" hidden="false" customHeight="false" outlineLevel="0" collapsed="false">
      <c r="A30" s="165" t="s">
        <v>909</v>
      </c>
      <c r="B30" s="166" t="s">
        <v>910</v>
      </c>
      <c r="D30" s="166" t="s">
        <v>911</v>
      </c>
    </row>
    <row r="31" customFormat="false" ht="14.45" hidden="false" customHeight="false" outlineLevel="0" collapsed="false">
      <c r="A31" s="165" t="s">
        <v>912</v>
      </c>
      <c r="B31" s="166" t="s">
        <v>913</v>
      </c>
      <c r="C31" s="167" t="n">
        <v>1.39</v>
      </c>
      <c r="D31" s="166" t="s">
        <v>868</v>
      </c>
      <c r="E31" s="166" t="s">
        <v>905</v>
      </c>
      <c r="F31" s="171" t="s">
        <v>914</v>
      </c>
      <c r="G31" s="0"/>
      <c r="H31" s="0"/>
    </row>
    <row r="32" customFormat="false" ht="14.45" hidden="false" customHeight="false" outlineLevel="0" collapsed="false">
      <c r="A32" s="182" t="s">
        <v>915</v>
      </c>
      <c r="B32" s="166" t="s">
        <v>916</v>
      </c>
      <c r="C32" s="167" t="n">
        <v>2.79</v>
      </c>
      <c r="D32" s="138" t="s">
        <v>917</v>
      </c>
      <c r="E32" s="166" t="s">
        <v>918</v>
      </c>
      <c r="G32" s="166"/>
      <c r="H32" s="171"/>
      <c r="I32" s="165" t="s">
        <v>836</v>
      </c>
    </row>
    <row r="33" customFormat="false" ht="14.45" hidden="false" customHeight="false" outlineLevel="0" collapsed="false">
      <c r="A33" s="183" t="s">
        <v>919</v>
      </c>
      <c r="B33" s="173"/>
      <c r="C33" s="167" t="n">
        <v>2.79</v>
      </c>
      <c r="D33" s="184" t="s">
        <v>920</v>
      </c>
      <c r="E33" s="184" t="n">
        <v>42091</v>
      </c>
    </row>
    <row r="34" customFormat="false" ht="14.45" hidden="false" customHeight="false" outlineLevel="0" collapsed="false">
      <c r="A34" s="183" t="s">
        <v>921</v>
      </c>
      <c r="B34" s="173"/>
      <c r="C34" s="167" t="n">
        <v>2.99</v>
      </c>
      <c r="D34" s="166" t="s">
        <v>917</v>
      </c>
      <c r="E34" s="185" t="n">
        <v>2015</v>
      </c>
    </row>
    <row r="35" customFormat="false" ht="14.45" hidden="false" customHeight="false" outlineLevel="0" collapsed="false">
      <c r="A35" s="181" t="s">
        <v>922</v>
      </c>
      <c r="B35" s="166" t="s">
        <v>877</v>
      </c>
      <c r="C35" s="167" t="n">
        <v>1.69</v>
      </c>
      <c r="D35" s="166" t="s">
        <v>830</v>
      </c>
      <c r="E35" s="177" t="s">
        <v>864</v>
      </c>
      <c r="F35" s="171"/>
      <c r="G35" s="162"/>
      <c r="H35" s="162"/>
    </row>
    <row r="36" customFormat="false" ht="14.45" hidden="false" customHeight="true" outlineLevel="0" collapsed="false">
      <c r="A36" s="181" t="s">
        <v>923</v>
      </c>
      <c r="B36" s="166" t="s">
        <v>863</v>
      </c>
      <c r="C36" s="167" t="n">
        <v>1.99</v>
      </c>
      <c r="D36" s="166" t="s">
        <v>830</v>
      </c>
      <c r="E36" s="173" t="s">
        <v>848</v>
      </c>
      <c r="F36" s="171" t="s">
        <v>924</v>
      </c>
      <c r="G36" s="171"/>
      <c r="H36" s="171"/>
      <c r="I36" s="166"/>
    </row>
    <row r="37" customFormat="false" ht="14.45" hidden="false" customHeight="false" outlineLevel="0" collapsed="false">
      <c r="A37" s="165" t="s">
        <v>925</v>
      </c>
      <c r="B37" s="166" t="s">
        <v>926</v>
      </c>
      <c r="D37" s="166" t="s">
        <v>883</v>
      </c>
      <c r="G37" s="166"/>
      <c r="H37" s="0"/>
    </row>
    <row r="38" customFormat="false" ht="14.45" hidden="false" customHeight="true" outlineLevel="0" collapsed="false">
      <c r="A38" s="165" t="s">
        <v>927</v>
      </c>
      <c r="B38" s="166" t="s">
        <v>928</v>
      </c>
      <c r="C38" s="167" t="n">
        <v>1.37</v>
      </c>
      <c r="D38" s="166" t="s">
        <v>868</v>
      </c>
      <c r="E38" s="179" t="s">
        <v>929</v>
      </c>
      <c r="F38" s="186"/>
      <c r="G38" s="180"/>
    </row>
    <row r="39" customFormat="false" ht="14.45" hidden="false" customHeight="false" outlineLevel="0" collapsed="false">
      <c r="A39" s="165" t="s">
        <v>930</v>
      </c>
      <c r="B39" s="166" t="s">
        <v>931</v>
      </c>
      <c r="C39" s="167" t="n">
        <v>2.79</v>
      </c>
      <c r="D39" s="166" t="s">
        <v>917</v>
      </c>
      <c r="E39" s="166" t="s">
        <v>905</v>
      </c>
      <c r="F39" s="171" t="s">
        <v>932</v>
      </c>
      <c r="G39" s="0"/>
      <c r="H39" s="0"/>
    </row>
    <row r="40" customFormat="false" ht="14.45" hidden="false" customHeight="false" outlineLevel="0" collapsed="false">
      <c r="A40" s="165" t="s">
        <v>933</v>
      </c>
      <c r="C40" s="167" t="n">
        <v>0.6</v>
      </c>
      <c r="D40" s="166" t="s">
        <v>611</v>
      </c>
      <c r="G40" s="166" t="s">
        <v>934</v>
      </c>
    </row>
    <row r="41" customFormat="false" ht="14.45" hidden="false" customHeight="false" outlineLevel="0" collapsed="false">
      <c r="A41" s="181" t="s">
        <v>935</v>
      </c>
      <c r="H41" s="0"/>
    </row>
    <row r="42" customFormat="false" ht="14.45" hidden="false" customHeight="false" outlineLevel="0" collapsed="false">
      <c r="A42" s="181" t="s">
        <v>936</v>
      </c>
    </row>
    <row r="43" customFormat="false" ht="14.45" hidden="false" customHeight="false" outlineLevel="0" collapsed="false">
      <c r="A43" s="165" t="s">
        <v>937</v>
      </c>
      <c r="B43" s="166" t="s">
        <v>938</v>
      </c>
      <c r="C43" s="167" t="n">
        <v>2.39</v>
      </c>
      <c r="D43" s="166" t="s">
        <v>830</v>
      </c>
      <c r="E43" s="166" t="s">
        <v>905</v>
      </c>
      <c r="F43" s="187" t="s">
        <v>939</v>
      </c>
      <c r="G43" s="0"/>
      <c r="H43" s="0"/>
    </row>
    <row r="44" customFormat="false" ht="14.45" hidden="false" customHeight="false" outlineLevel="0" collapsed="false">
      <c r="A44" s="165" t="s">
        <v>940</v>
      </c>
      <c r="B44" s="166" t="s">
        <v>941</v>
      </c>
      <c r="C44" s="167" t="n">
        <v>2.49</v>
      </c>
      <c r="D44" s="166" t="s">
        <v>868</v>
      </c>
      <c r="E44" s="166" t="s">
        <v>900</v>
      </c>
      <c r="F44" s="171"/>
      <c r="G44" s="0"/>
      <c r="H44" s="0"/>
    </row>
    <row r="45" customFormat="false" ht="14.45" hidden="false" customHeight="false" outlineLevel="0" collapsed="false">
      <c r="A45" s="165" t="s">
        <v>942</v>
      </c>
      <c r="B45" s="166" t="s">
        <v>943</v>
      </c>
      <c r="C45" s="167" t="n">
        <v>2.79</v>
      </c>
      <c r="D45" s="166" t="s">
        <v>917</v>
      </c>
      <c r="E45" s="166" t="s">
        <v>886</v>
      </c>
      <c r="F45" s="171" t="s">
        <v>944</v>
      </c>
      <c r="G45" s="0"/>
      <c r="H45" s="0"/>
      <c r="I45" s="165" t="s">
        <v>836</v>
      </c>
    </row>
    <row r="46" customFormat="false" ht="14.45" hidden="false" customHeight="false" outlineLevel="0" collapsed="false">
      <c r="A46" s="165" t="s">
        <v>945</v>
      </c>
      <c r="B46" s="166" t="s">
        <v>946</v>
      </c>
      <c r="C46" s="167" t="n">
        <v>1.25</v>
      </c>
      <c r="D46" s="166" t="s">
        <v>852</v>
      </c>
      <c r="F46" s="171" t="s">
        <v>947</v>
      </c>
      <c r="G46" s="0"/>
      <c r="H46" s="0"/>
    </row>
    <row r="47" customFormat="false" ht="14.45" hidden="false" customHeight="false" outlineLevel="0" collapsed="false">
      <c r="A47" s="165" t="s">
        <v>948</v>
      </c>
      <c r="B47" s="166" t="s">
        <v>946</v>
      </c>
      <c r="C47" s="167" t="n">
        <v>1.25</v>
      </c>
      <c r="D47" s="166" t="s">
        <v>852</v>
      </c>
      <c r="F47" s="171" t="s">
        <v>947</v>
      </c>
      <c r="G47" s="0"/>
      <c r="H47" s="0"/>
    </row>
    <row r="48" customFormat="false" ht="14.45" hidden="false" customHeight="false" outlineLevel="0" collapsed="false">
      <c r="A48" s="165" t="s">
        <v>949</v>
      </c>
    </row>
    <row r="49" customFormat="false" ht="14.45" hidden="false" customHeight="false" outlineLevel="0" collapsed="false">
      <c r="A49" s="165" t="s">
        <v>950</v>
      </c>
    </row>
    <row r="50" customFormat="false" ht="14.45" hidden="false" customHeight="false" outlineLevel="0" collapsed="false">
      <c r="A50" s="165" t="s">
        <v>951</v>
      </c>
      <c r="B50" s="166" t="s">
        <v>891</v>
      </c>
      <c r="C50" s="167" t="n">
        <v>2.39</v>
      </c>
      <c r="D50" s="166" t="s">
        <v>830</v>
      </c>
      <c r="E50" s="166" t="s">
        <v>918</v>
      </c>
      <c r="F50" s="171" t="s">
        <v>914</v>
      </c>
      <c r="G50" s="0"/>
      <c r="H50" s="0"/>
    </row>
    <row r="51" customFormat="false" ht="14.45" hidden="false" customHeight="false" outlineLevel="0" collapsed="false">
      <c r="A51" s="165" t="s">
        <v>952</v>
      </c>
      <c r="B51" s="166" t="s">
        <v>953</v>
      </c>
      <c r="C51" s="167" t="n">
        <v>1.95</v>
      </c>
      <c r="D51" s="166" t="s">
        <v>611</v>
      </c>
      <c r="G51" s="166" t="s">
        <v>954</v>
      </c>
    </row>
    <row r="52" customFormat="false" ht="14.45" hidden="false" customHeight="false" outlineLevel="0" collapsed="false">
      <c r="A52" s="181" t="s">
        <v>955</v>
      </c>
      <c r="B52" s="166" t="s">
        <v>956</v>
      </c>
      <c r="C52" s="167" t="n">
        <v>3.49</v>
      </c>
      <c r="D52" s="166" t="s">
        <v>830</v>
      </c>
      <c r="E52" s="177" t="s">
        <v>848</v>
      </c>
      <c r="F52" s="171"/>
      <c r="G52" s="162"/>
      <c r="H52" s="162"/>
    </row>
    <row r="53" customFormat="false" ht="14.45" hidden="false" customHeight="false" outlineLevel="0" collapsed="false">
      <c r="A53" s="188" t="s">
        <v>957</v>
      </c>
      <c r="B53" s="166" t="s">
        <v>958</v>
      </c>
      <c r="C53" s="167" t="n">
        <v>1.89</v>
      </c>
      <c r="D53" s="166" t="s">
        <v>830</v>
      </c>
      <c r="E53" s="166" t="n">
        <v>2014</v>
      </c>
      <c r="F53" s="171"/>
      <c r="G53" s="0"/>
      <c r="H53" s="0"/>
    </row>
    <row r="54" customFormat="false" ht="14.45" hidden="false" customHeight="false" outlineLevel="0" collapsed="false">
      <c r="A54" s="178" t="s">
        <v>959</v>
      </c>
      <c r="B54" s="166" t="s">
        <v>844</v>
      </c>
      <c r="D54" s="138" t="s">
        <v>845</v>
      </c>
    </row>
    <row r="55" customFormat="false" ht="15" hidden="false" customHeight="false" outlineLevel="0" collapsed="false">
      <c r="A55" s="165" t="s">
        <v>960</v>
      </c>
      <c r="B55" s="166" t="s">
        <v>961</v>
      </c>
      <c r="C55" s="167" t="n">
        <v>2.69</v>
      </c>
      <c r="D55" s="166" t="s">
        <v>830</v>
      </c>
      <c r="F55" s="166" t="s">
        <v>849</v>
      </c>
      <c r="H55" s="0"/>
    </row>
    <row r="56" customFormat="false" ht="15" hidden="false" customHeight="false" outlineLevel="0" collapsed="false">
      <c r="A56" s="181" t="s">
        <v>962</v>
      </c>
      <c r="B56" s="166" t="s">
        <v>870</v>
      </c>
      <c r="C56" s="167" t="n">
        <v>1.59</v>
      </c>
      <c r="D56" s="166" t="s">
        <v>830</v>
      </c>
      <c r="E56" s="177" t="s">
        <v>840</v>
      </c>
      <c r="F56" s="171" t="s">
        <v>849</v>
      </c>
      <c r="G56" s="162"/>
      <c r="H56" s="162"/>
    </row>
    <row r="57" customFormat="false" ht="15" hidden="false" customHeight="false" outlineLevel="0" collapsed="false">
      <c r="A57" s="165" t="s">
        <v>963</v>
      </c>
      <c r="B57" s="166" t="s">
        <v>916</v>
      </c>
      <c r="C57" s="167" t="n">
        <v>1.79</v>
      </c>
      <c r="D57" s="166" t="s">
        <v>830</v>
      </c>
      <c r="E57" s="166" t="s">
        <v>918</v>
      </c>
      <c r="F57" s="171" t="s">
        <v>964</v>
      </c>
      <c r="G57" s="0"/>
      <c r="H57" s="0"/>
    </row>
    <row r="58" customFormat="false" ht="15" hidden="false" customHeight="false" outlineLevel="0" collapsed="false">
      <c r="A58" s="165" t="s">
        <v>965</v>
      </c>
      <c r="B58" s="166" t="s">
        <v>916</v>
      </c>
      <c r="C58" s="167" t="n">
        <v>1.69</v>
      </c>
      <c r="D58" s="166" t="s">
        <v>830</v>
      </c>
      <c r="E58" s="166" t="s">
        <v>918</v>
      </c>
      <c r="F58" s="171" t="s">
        <v>964</v>
      </c>
      <c r="G58" s="0"/>
      <c r="H58" s="0"/>
    </row>
    <row r="59" customFormat="false" ht="15" hidden="false" customHeight="false" outlineLevel="0" collapsed="false">
      <c r="A59" s="168" t="s">
        <v>824</v>
      </c>
      <c r="B59" s="168" t="s">
        <v>825</v>
      </c>
      <c r="C59" s="169" t="s">
        <v>521</v>
      </c>
      <c r="D59" s="168" t="s">
        <v>826</v>
      </c>
      <c r="E59" s="168" t="s">
        <v>335</v>
      </c>
      <c r="F59" s="168" t="s">
        <v>827</v>
      </c>
      <c r="G59" s="170"/>
      <c r="H59" s="170"/>
      <c r="I59" s="170" t="s">
        <v>532</v>
      </c>
    </row>
    <row r="60" customFormat="false" ht="15" hidden="false" customHeight="false" outlineLevel="0" collapsed="false">
      <c r="A60" s="165" t="s">
        <v>966</v>
      </c>
      <c r="B60" s="166" t="s">
        <v>967</v>
      </c>
      <c r="C60" s="167" t="n">
        <v>3.2</v>
      </c>
      <c r="D60" s="166" t="s">
        <v>968</v>
      </c>
      <c r="E60" s="173" t="n">
        <v>2016</v>
      </c>
      <c r="F60" s="171"/>
      <c r="G60" s="0"/>
      <c r="H60" s="0"/>
    </row>
    <row r="61" customFormat="false" ht="15" hidden="false" customHeight="false" outlineLevel="0" collapsed="false">
      <c r="A61" s="183" t="s">
        <v>969</v>
      </c>
      <c r="B61" s="173"/>
      <c r="C61" s="167" t="n">
        <v>2</v>
      </c>
      <c r="D61" s="166" t="s">
        <v>896</v>
      </c>
      <c r="E61" s="173" t="n">
        <v>2013</v>
      </c>
    </row>
    <row r="62" customFormat="false" ht="15" hidden="false" customHeight="false" outlineLevel="0" collapsed="false">
      <c r="A62" s="189" t="s">
        <v>970</v>
      </c>
      <c r="B62" s="173" t="s">
        <v>971</v>
      </c>
      <c r="C62" s="167" t="s">
        <v>920</v>
      </c>
      <c r="D62" s="166" t="s">
        <v>972</v>
      </c>
      <c r="E62" s="184" t="s">
        <v>918</v>
      </c>
      <c r="I62" s="165" t="s">
        <v>973</v>
      </c>
    </row>
    <row r="63" customFormat="false" ht="14.45" hidden="false" customHeight="true" outlineLevel="0" collapsed="false">
      <c r="A63" s="183" t="s">
        <v>974</v>
      </c>
      <c r="B63" s="173"/>
      <c r="C63" s="167" t="n">
        <v>2</v>
      </c>
      <c r="D63" s="166" t="s">
        <v>896</v>
      </c>
      <c r="E63" s="173" t="n">
        <v>2013</v>
      </c>
      <c r="F63" s="171"/>
      <c r="G63" s="171"/>
      <c r="H63" s="171"/>
      <c r="I63" s="166"/>
    </row>
    <row r="64" customFormat="false" ht="15" hidden="false" customHeight="false" outlineLevel="0" collapsed="false">
      <c r="A64" s="165" t="s">
        <v>975</v>
      </c>
      <c r="C64" s="167" t="n">
        <v>3.05</v>
      </c>
      <c r="D64" s="166" t="s">
        <v>968</v>
      </c>
      <c r="E64" s="173" t="n">
        <v>2016</v>
      </c>
      <c r="F64" s="171"/>
      <c r="G64" s="0"/>
      <c r="H64" s="0"/>
    </row>
    <row r="65" customFormat="false" ht="15" hidden="false" customHeight="false" outlineLevel="0" collapsed="false">
      <c r="A65" s="165" t="s">
        <v>976</v>
      </c>
      <c r="C65" s="167" t="n">
        <v>3.75</v>
      </c>
      <c r="D65" s="166" t="s">
        <v>968</v>
      </c>
      <c r="E65" s="173" t="n">
        <v>2016</v>
      </c>
      <c r="F65" s="171"/>
      <c r="G65" s="0"/>
      <c r="H65" s="0"/>
    </row>
    <row r="66" customFormat="false" ht="15" hidden="false" customHeight="false" outlineLevel="0" collapsed="false">
      <c r="A66" s="183" t="s">
        <v>977</v>
      </c>
      <c r="B66" s="173" t="s">
        <v>978</v>
      </c>
      <c r="C66" s="167" t="n">
        <v>2.75</v>
      </c>
      <c r="D66" s="166" t="s">
        <v>979</v>
      </c>
      <c r="E66" s="184" t="n">
        <v>42183</v>
      </c>
    </row>
    <row r="67" customFormat="false" ht="15" hidden="false" customHeight="false" outlineLevel="0" collapsed="false">
      <c r="A67" s="183" t="s">
        <v>980</v>
      </c>
      <c r="B67" s="173" t="s">
        <v>981</v>
      </c>
      <c r="D67" s="166" t="s">
        <v>868</v>
      </c>
      <c r="E67" s="184"/>
      <c r="F67" s="166" t="s">
        <v>914</v>
      </c>
      <c r="H67" s="0"/>
    </row>
    <row r="68" customFormat="false" ht="15" hidden="false" customHeight="false" outlineLevel="0" collapsed="false">
      <c r="A68" s="183" t="s">
        <v>982</v>
      </c>
      <c r="B68" s="173" t="s">
        <v>870</v>
      </c>
      <c r="C68" s="167" t="n">
        <v>2.79</v>
      </c>
      <c r="D68" s="166" t="s">
        <v>917</v>
      </c>
      <c r="E68" s="166" t="s">
        <v>918</v>
      </c>
      <c r="F68" s="166" t="s">
        <v>983</v>
      </c>
      <c r="H68" s="0"/>
    </row>
    <row r="69" customFormat="false" ht="15" hidden="false" customHeight="false" outlineLevel="0" collapsed="false">
      <c r="A69" s="165" t="s">
        <v>984</v>
      </c>
      <c r="B69" s="166" t="s">
        <v>985</v>
      </c>
      <c r="C69" s="167" t="n">
        <v>2.99</v>
      </c>
      <c r="D69" s="166" t="s">
        <v>917</v>
      </c>
      <c r="F69" s="171" t="s">
        <v>986</v>
      </c>
      <c r="G69" s="0"/>
      <c r="H69" s="0"/>
    </row>
    <row r="70" customFormat="false" ht="15" hidden="false" customHeight="false" outlineLevel="0" collapsed="false">
      <c r="A70" s="165" t="s">
        <v>987</v>
      </c>
      <c r="B70" s="166" t="s">
        <v>834</v>
      </c>
      <c r="D70" s="166" t="s">
        <v>988</v>
      </c>
      <c r="F70" s="171"/>
      <c r="G70" s="0"/>
      <c r="H70" s="0"/>
    </row>
    <row r="71" customFormat="false" ht="15" hidden="false" customHeight="false" outlineLevel="0" collapsed="false">
      <c r="A71" s="165" t="s">
        <v>989</v>
      </c>
      <c r="B71" s="166" t="s">
        <v>990</v>
      </c>
      <c r="D71" s="166" t="s">
        <v>991</v>
      </c>
      <c r="F71" s="171"/>
      <c r="G71" s="0"/>
      <c r="H71" s="0"/>
    </row>
    <row r="72" customFormat="false" ht="15" hidden="false" customHeight="false" outlineLevel="0" collapsed="false">
      <c r="A72" s="165" t="s">
        <v>992</v>
      </c>
      <c r="B72" s="166" t="s">
        <v>990</v>
      </c>
      <c r="D72" s="166" t="s">
        <v>991</v>
      </c>
      <c r="F72" s="171"/>
      <c r="G72" s="0"/>
      <c r="H72" s="0"/>
    </row>
    <row r="73" customFormat="false" ht="15" hidden="false" customHeight="false" outlineLevel="0" collapsed="false">
      <c r="A73" s="182" t="s">
        <v>993</v>
      </c>
      <c r="B73" s="166" t="s">
        <v>994</v>
      </c>
      <c r="C73" s="167" t="n">
        <v>1.35</v>
      </c>
      <c r="D73" s="138" t="s">
        <v>839</v>
      </c>
      <c r="E73" s="166" t="s">
        <v>995</v>
      </c>
      <c r="G73" s="166"/>
      <c r="H73" s="171"/>
      <c r="I73" s="166"/>
    </row>
    <row r="74" customFormat="false" ht="15" hidden="false" customHeight="false" outlineLevel="0" collapsed="false">
      <c r="A74" s="181" t="s">
        <v>996</v>
      </c>
      <c r="B74" s="166" t="s">
        <v>916</v>
      </c>
      <c r="C74" s="167" t="n">
        <v>2.99</v>
      </c>
      <c r="D74" s="166" t="s">
        <v>830</v>
      </c>
      <c r="E74" s="177" t="s">
        <v>864</v>
      </c>
      <c r="F74" s="171" t="s">
        <v>849</v>
      </c>
      <c r="G74" s="162"/>
      <c r="H74" s="162"/>
    </row>
    <row r="75" customFormat="false" ht="30" hidden="false" customHeight="false" outlineLevel="0" collapsed="false">
      <c r="A75" s="178" t="s">
        <v>997</v>
      </c>
      <c r="B75" s="166" t="n">
        <v>100</v>
      </c>
      <c r="D75" s="166" t="s">
        <v>998</v>
      </c>
    </row>
    <row r="76" customFormat="false" ht="15" hidden="false" customHeight="false" outlineLevel="0" collapsed="false">
      <c r="A76" s="165" t="s">
        <v>999</v>
      </c>
      <c r="B76" s="166" t="s">
        <v>1000</v>
      </c>
      <c r="D76" s="166" t="s">
        <v>911</v>
      </c>
    </row>
    <row r="77" customFormat="false" ht="15" hidden="false" customHeight="false" outlineLevel="0" collapsed="false">
      <c r="A77" s="183" t="s">
        <v>1001</v>
      </c>
      <c r="B77" s="173"/>
      <c r="C77" s="167" t="n">
        <v>2.75</v>
      </c>
      <c r="D77" s="166" t="s">
        <v>979</v>
      </c>
      <c r="E77" s="184" t="n">
        <v>42183</v>
      </c>
    </row>
    <row r="78" customFormat="false" ht="15" hidden="false" customHeight="false" outlineLevel="0" collapsed="false">
      <c r="A78" s="165" t="s">
        <v>1002</v>
      </c>
      <c r="B78" s="166" t="s">
        <v>867</v>
      </c>
      <c r="C78" s="167" t="n">
        <v>2.79</v>
      </c>
      <c r="D78" s="166" t="s">
        <v>917</v>
      </c>
      <c r="E78" s="166" t="s">
        <v>918</v>
      </c>
      <c r="F78" s="171" t="s">
        <v>1003</v>
      </c>
      <c r="G78" s="0"/>
      <c r="H78" s="0"/>
    </row>
    <row r="79" customFormat="false" ht="15" hidden="false" customHeight="false" outlineLevel="0" collapsed="false">
      <c r="A79" s="165" t="s">
        <v>1004</v>
      </c>
      <c r="B79" s="166" t="s">
        <v>14</v>
      </c>
      <c r="C79" s="167" t="n">
        <v>1</v>
      </c>
      <c r="D79" s="166" t="s">
        <v>868</v>
      </c>
    </row>
    <row r="80" customFormat="false" ht="15" hidden="false" customHeight="false" outlineLevel="0" collapsed="false">
      <c r="A80" s="178" t="s">
        <v>1005</v>
      </c>
      <c r="D80" s="138" t="s">
        <v>1006</v>
      </c>
      <c r="H80" s="0"/>
    </row>
    <row r="81" customFormat="false" ht="15" hidden="false" customHeight="false" outlineLevel="0" collapsed="false">
      <c r="A81" s="181" t="s">
        <v>1007</v>
      </c>
      <c r="D81" s="166" t="s">
        <v>896</v>
      </c>
      <c r="E81" s="173" t="n">
        <v>2013</v>
      </c>
      <c r="F81" s="171"/>
      <c r="G81" s="171"/>
      <c r="H81" s="171"/>
      <c r="I81" s="166"/>
    </row>
    <row r="82" customFormat="false" ht="15" hidden="false" customHeight="false" outlineLevel="0" collapsed="false">
      <c r="A82" s="181" t="s">
        <v>1007</v>
      </c>
    </row>
    <row r="83" customFormat="false" ht="15" hidden="false" customHeight="false" outlineLevel="0" collapsed="false">
      <c r="A83" s="181" t="s">
        <v>1008</v>
      </c>
      <c r="C83" s="167" t="n">
        <v>2.25</v>
      </c>
      <c r="D83" s="166" t="s">
        <v>896</v>
      </c>
      <c r="E83" s="173" t="n">
        <v>2013</v>
      </c>
      <c r="F83" s="171"/>
      <c r="G83" s="171"/>
      <c r="H83" s="171"/>
      <c r="I83" s="166"/>
    </row>
    <row r="84" customFormat="false" ht="15" hidden="false" customHeight="false" outlineLevel="0" collapsed="false">
      <c r="A84" s="181" t="s">
        <v>1009</v>
      </c>
      <c r="D84" s="166" t="s">
        <v>883</v>
      </c>
      <c r="E84" s="173"/>
      <c r="F84" s="171"/>
      <c r="G84" s="171"/>
      <c r="H84" s="171"/>
      <c r="I84" s="166"/>
    </row>
    <row r="85" customFormat="false" ht="15" hidden="false" customHeight="false" outlineLevel="0" collapsed="false">
      <c r="A85" s="165" t="s">
        <v>1010</v>
      </c>
      <c r="F85" s="171"/>
    </row>
    <row r="86" customFormat="false" ht="15" hidden="false" customHeight="false" outlineLevel="0" collapsed="false">
      <c r="A86" s="165" t="s">
        <v>1011</v>
      </c>
    </row>
    <row r="87" customFormat="false" ht="15" hidden="false" customHeight="false" outlineLevel="0" collapsed="false">
      <c r="A87" s="181" t="s">
        <v>1012</v>
      </c>
      <c r="B87" s="166" t="s">
        <v>1013</v>
      </c>
      <c r="C87" s="167" t="n">
        <v>1.19</v>
      </c>
      <c r="D87" s="166" t="s">
        <v>868</v>
      </c>
      <c r="E87" s="177" t="s">
        <v>840</v>
      </c>
      <c r="F87" s="171"/>
      <c r="G87" s="171"/>
      <c r="H87" s="171"/>
      <c r="I87" s="166"/>
    </row>
    <row r="88" customFormat="false" ht="15" hidden="false" customHeight="false" outlineLevel="0" collapsed="false">
      <c r="A88" s="165" t="s">
        <v>1014</v>
      </c>
      <c r="C88" s="167" t="n">
        <v>0.64</v>
      </c>
      <c r="D88" s="166" t="s">
        <v>611</v>
      </c>
      <c r="G88" s="166" t="s">
        <v>1015</v>
      </c>
    </row>
    <row r="89" customFormat="false" ht="15" hidden="false" customHeight="false" outlineLevel="0" collapsed="false">
      <c r="A89" s="178" t="s">
        <v>1016</v>
      </c>
      <c r="B89" s="166" t="s">
        <v>1017</v>
      </c>
      <c r="D89" s="138" t="s">
        <v>894</v>
      </c>
    </row>
    <row r="90" customFormat="false" ht="15" hidden="false" customHeight="false" outlineLevel="0" collapsed="false">
      <c r="A90" s="181" t="s">
        <v>1018</v>
      </c>
      <c r="D90" s="166" t="s">
        <v>896</v>
      </c>
      <c r="E90" s="173" t="n">
        <v>2013</v>
      </c>
      <c r="F90" s="171"/>
      <c r="G90" s="171"/>
      <c r="H90" s="171"/>
      <c r="I90" s="166"/>
    </row>
    <row r="91" customFormat="false" ht="15" hidden="false" customHeight="false" outlineLevel="0" collapsed="false">
      <c r="A91" s="181" t="s">
        <v>1019</v>
      </c>
      <c r="B91" s="166" t="s">
        <v>961</v>
      </c>
      <c r="C91" s="167" t="n">
        <v>1.99</v>
      </c>
      <c r="D91" s="166" t="s">
        <v>830</v>
      </c>
      <c r="E91" s="177" t="s">
        <v>840</v>
      </c>
      <c r="F91" s="171"/>
      <c r="G91" s="171"/>
      <c r="H91" s="171"/>
      <c r="I91" s="166"/>
    </row>
    <row r="92" customFormat="false" ht="15" hidden="false" customHeight="false" outlineLevel="0" collapsed="false">
      <c r="A92" s="165" t="s">
        <v>1020</v>
      </c>
      <c r="C92" s="167" t="n">
        <v>3.95</v>
      </c>
      <c r="D92" s="166" t="s">
        <v>611</v>
      </c>
      <c r="G92" s="166" t="s">
        <v>1021</v>
      </c>
    </row>
    <row r="93" customFormat="false" ht="15" hidden="false" customHeight="false" outlineLevel="0" collapsed="false">
      <c r="A93" s="165" t="s">
        <v>1022</v>
      </c>
      <c r="C93" s="167" t="n">
        <v>4.95</v>
      </c>
      <c r="D93" s="166" t="s">
        <v>611</v>
      </c>
      <c r="G93" s="166" t="s">
        <v>1023</v>
      </c>
    </row>
    <row r="94" customFormat="false" ht="15" hidden="false" customHeight="false" outlineLevel="0" collapsed="false">
      <c r="A94" s="181" t="s">
        <v>1022</v>
      </c>
      <c r="B94" s="166" t="s">
        <v>1024</v>
      </c>
      <c r="D94" s="166" t="s">
        <v>1025</v>
      </c>
      <c r="E94" s="173"/>
      <c r="F94" s="171"/>
      <c r="G94" s="171"/>
      <c r="H94" s="171"/>
      <c r="I94" s="166"/>
    </row>
    <row r="95" customFormat="false" ht="15" hidden="false" customHeight="false" outlineLevel="0" collapsed="false">
      <c r="A95" s="181" t="s">
        <v>1026</v>
      </c>
      <c r="B95" s="166" t="s">
        <v>961</v>
      </c>
      <c r="C95" s="167" t="n">
        <v>2.99</v>
      </c>
      <c r="D95" s="166" t="s">
        <v>830</v>
      </c>
      <c r="E95" s="177" t="s">
        <v>848</v>
      </c>
      <c r="F95" s="171"/>
      <c r="G95" s="171"/>
      <c r="H95" s="171"/>
      <c r="I95" s="166"/>
    </row>
    <row r="96" customFormat="false" ht="15" hidden="false" customHeight="false" outlineLevel="0" collapsed="false">
      <c r="A96" s="181" t="s">
        <v>1027</v>
      </c>
      <c r="B96" s="166" t="s">
        <v>1028</v>
      </c>
      <c r="D96" s="166" t="s">
        <v>1029</v>
      </c>
      <c r="E96" s="177" t="s">
        <v>848</v>
      </c>
      <c r="F96" s="171"/>
      <c r="G96" s="171"/>
      <c r="H96" s="171"/>
      <c r="I96" s="166"/>
    </row>
    <row r="97" customFormat="false" ht="15" hidden="false" customHeight="false" outlineLevel="0" collapsed="false">
      <c r="A97" s="181" t="s">
        <v>1030</v>
      </c>
      <c r="D97" s="166" t="s">
        <v>896</v>
      </c>
      <c r="E97" s="173" t="n">
        <v>2013</v>
      </c>
      <c r="F97" s="171"/>
      <c r="G97" s="171"/>
      <c r="H97" s="171"/>
      <c r="I97" s="166"/>
    </row>
    <row r="98" customFormat="false" ht="15" hidden="false" customHeight="false" outlineLevel="0" collapsed="false">
      <c r="A98" s="183" t="s">
        <v>1031</v>
      </c>
      <c r="B98" s="173"/>
      <c r="C98" s="167" t="n">
        <v>2.75</v>
      </c>
      <c r="D98" s="166" t="s">
        <v>979</v>
      </c>
      <c r="E98" s="184" t="n">
        <v>42183</v>
      </c>
    </row>
    <row r="99" customFormat="false" ht="15" hidden="false" customHeight="false" outlineLevel="0" collapsed="false">
      <c r="A99" s="183" t="s">
        <v>1032</v>
      </c>
      <c r="B99" s="173" t="s">
        <v>882</v>
      </c>
      <c r="C99" s="167" t="n">
        <v>2.5</v>
      </c>
      <c r="D99" s="166" t="s">
        <v>1033</v>
      </c>
      <c r="E99" s="185" t="n">
        <v>2015</v>
      </c>
      <c r="F99" s="166" t="s">
        <v>1034</v>
      </c>
    </row>
    <row r="100" customFormat="false" ht="15" hidden="false" customHeight="false" outlineLevel="0" collapsed="false">
      <c r="A100" s="181" t="s">
        <v>1035</v>
      </c>
      <c r="B100" s="166" t="s">
        <v>882</v>
      </c>
      <c r="D100" s="166" t="s">
        <v>972</v>
      </c>
      <c r="E100" s="177" t="s">
        <v>840</v>
      </c>
      <c r="F100" s="171"/>
      <c r="G100" s="171"/>
      <c r="H100" s="171"/>
      <c r="I100" s="166"/>
    </row>
    <row r="101" customFormat="false" ht="15" hidden="false" customHeight="false" outlineLevel="0" collapsed="false">
      <c r="A101" s="165" t="s">
        <v>1036</v>
      </c>
      <c r="B101" s="166" t="s">
        <v>1028</v>
      </c>
      <c r="D101" s="166" t="s">
        <v>911</v>
      </c>
      <c r="F101" s="171"/>
      <c r="G101" s="0"/>
      <c r="H101" s="0"/>
    </row>
    <row r="102" customFormat="false" ht="15" hidden="false" customHeight="false" outlineLevel="0" collapsed="false">
      <c r="A102" s="183" t="s">
        <v>1037</v>
      </c>
      <c r="B102" s="173"/>
      <c r="C102" s="167" t="n">
        <v>2.69</v>
      </c>
      <c r="D102" s="184" t="s">
        <v>920</v>
      </c>
      <c r="E102" s="184" t="n">
        <v>42091</v>
      </c>
    </row>
    <row r="103" customFormat="false" ht="15" hidden="false" customHeight="false" outlineLevel="0" collapsed="false">
      <c r="A103" s="165" t="s">
        <v>1038</v>
      </c>
      <c r="B103" s="166" t="s">
        <v>1039</v>
      </c>
      <c r="C103" s="167" t="n">
        <v>2.69</v>
      </c>
      <c r="D103" s="166" t="s">
        <v>1040</v>
      </c>
    </row>
    <row r="104" customFormat="false" ht="15" hidden="false" customHeight="false" outlineLevel="0" collapsed="false">
      <c r="A104" s="165" t="s">
        <v>1041</v>
      </c>
      <c r="D104" s="166" t="s">
        <v>883</v>
      </c>
    </row>
    <row r="105" customFormat="false" ht="15" hidden="false" customHeight="false" outlineLevel="0" collapsed="false">
      <c r="A105" s="165" t="s">
        <v>1042</v>
      </c>
      <c r="B105" s="166" t="s">
        <v>938</v>
      </c>
      <c r="C105" s="167" t="n">
        <v>3.99</v>
      </c>
      <c r="D105" s="166" t="s">
        <v>830</v>
      </c>
      <c r="E105" s="166" t="n">
        <v>2015</v>
      </c>
      <c r="F105" s="166" t="s">
        <v>964</v>
      </c>
    </row>
    <row r="106" customFormat="false" ht="15" hidden="false" customHeight="false" outlineLevel="0" collapsed="false">
      <c r="A106" s="181" t="s">
        <v>1043</v>
      </c>
      <c r="B106" s="166" t="s">
        <v>1044</v>
      </c>
      <c r="C106" s="167" t="n">
        <v>5.49</v>
      </c>
      <c r="D106" s="166" t="s">
        <v>830</v>
      </c>
      <c r="E106" s="173" t="s">
        <v>848</v>
      </c>
      <c r="F106" s="166" t="s">
        <v>964</v>
      </c>
      <c r="G106" s="162"/>
      <c r="H106" s="162"/>
    </row>
    <row r="107" customFormat="false" ht="15" hidden="false" customHeight="false" outlineLevel="0" collapsed="false">
      <c r="A107" s="165" t="s">
        <v>1045</v>
      </c>
      <c r="B107" s="166" t="s">
        <v>1046</v>
      </c>
      <c r="D107" s="166" t="s">
        <v>883</v>
      </c>
      <c r="F107" s="171" t="s">
        <v>1047</v>
      </c>
      <c r="G107" s="0"/>
      <c r="H107" s="0"/>
    </row>
    <row r="108" customFormat="false" ht="15" hidden="false" customHeight="false" outlineLevel="0" collapsed="false">
      <c r="A108" s="165" t="s">
        <v>1048</v>
      </c>
      <c r="B108" s="166" t="s">
        <v>961</v>
      </c>
      <c r="C108" s="167" t="n">
        <v>1.19</v>
      </c>
      <c r="D108" s="166" t="s">
        <v>868</v>
      </c>
      <c r="E108" s="177"/>
      <c r="F108" s="171"/>
      <c r="G108" s="162"/>
      <c r="H108" s="162"/>
    </row>
    <row r="109" customFormat="false" ht="15" hidden="false" customHeight="false" outlineLevel="0" collapsed="false">
      <c r="A109" s="165" t="s">
        <v>1049</v>
      </c>
      <c r="B109" s="166" t="s">
        <v>891</v>
      </c>
      <c r="C109" s="167" t="n">
        <v>1.89</v>
      </c>
      <c r="D109" s="166" t="s">
        <v>830</v>
      </c>
      <c r="E109" s="166" t="s">
        <v>918</v>
      </c>
      <c r="F109" s="171" t="s">
        <v>849</v>
      </c>
      <c r="G109" s="0"/>
      <c r="H109" s="0"/>
      <c r="I109" s="165" t="s">
        <v>836</v>
      </c>
    </row>
    <row r="110" customFormat="false" ht="15" hidden="false" customHeight="false" outlineLevel="0" collapsed="false">
      <c r="A110" s="168" t="s">
        <v>824</v>
      </c>
      <c r="B110" s="168" t="s">
        <v>825</v>
      </c>
      <c r="C110" s="169" t="s">
        <v>521</v>
      </c>
      <c r="D110" s="168" t="s">
        <v>826</v>
      </c>
      <c r="E110" s="190" t="s">
        <v>335</v>
      </c>
      <c r="F110" s="168" t="s">
        <v>827</v>
      </c>
      <c r="G110" s="170"/>
      <c r="H110" s="170"/>
      <c r="I110" s="170" t="s">
        <v>532</v>
      </c>
    </row>
    <row r="111" customFormat="false" ht="15" hidden="false" customHeight="false" outlineLevel="0" collapsed="false">
      <c r="A111" s="165" t="s">
        <v>1050</v>
      </c>
      <c r="B111" s="166" t="s">
        <v>1051</v>
      </c>
      <c r="C111" s="167" t="n">
        <v>1.19</v>
      </c>
      <c r="D111" s="166" t="s">
        <v>868</v>
      </c>
      <c r="E111" s="166" t="s">
        <v>886</v>
      </c>
      <c r="F111" s="171" t="s">
        <v>914</v>
      </c>
      <c r="G111" s="0"/>
      <c r="H111" s="0"/>
      <c r="I111" s="165" t="s">
        <v>836</v>
      </c>
    </row>
    <row r="112" customFormat="false" ht="15" hidden="false" customHeight="false" outlineLevel="0" collapsed="false">
      <c r="A112" s="165" t="s">
        <v>1052</v>
      </c>
      <c r="B112" s="166" t="s">
        <v>916</v>
      </c>
      <c r="C112" s="167" t="n">
        <v>1.89</v>
      </c>
      <c r="D112" s="166" t="s">
        <v>830</v>
      </c>
      <c r="E112" s="185" t="n">
        <v>2014</v>
      </c>
      <c r="F112" s="171"/>
      <c r="G112" s="0"/>
      <c r="H112" s="0"/>
    </row>
    <row r="113" customFormat="false" ht="15" hidden="false" customHeight="false" outlineLevel="0" collapsed="false">
      <c r="A113" s="165" t="s">
        <v>1053</v>
      </c>
      <c r="B113" s="166" t="s">
        <v>961</v>
      </c>
      <c r="C113" s="167" t="n">
        <v>1.89</v>
      </c>
      <c r="D113" s="166" t="s">
        <v>830</v>
      </c>
      <c r="E113" s="171" t="s">
        <v>905</v>
      </c>
      <c r="F113" s="166" t="s">
        <v>1054</v>
      </c>
      <c r="H113" s="0"/>
    </row>
    <row r="114" customFormat="false" ht="15" hidden="false" customHeight="false" outlineLevel="0" collapsed="false">
      <c r="A114" s="165" t="s">
        <v>1055</v>
      </c>
      <c r="B114" s="177" t="s">
        <v>1056</v>
      </c>
      <c r="C114" s="167" t="n">
        <v>2.99</v>
      </c>
      <c r="D114" s="166" t="s">
        <v>858</v>
      </c>
      <c r="E114" s="173" t="n">
        <v>2016</v>
      </c>
      <c r="F114" s="171"/>
      <c r="G114" s="0"/>
      <c r="H114" s="0"/>
    </row>
    <row r="115" customFormat="false" ht="15" hidden="false" customHeight="false" outlineLevel="0" collapsed="false">
      <c r="A115" s="165" t="s">
        <v>1057</v>
      </c>
      <c r="C115" s="167" t="n">
        <v>2.25</v>
      </c>
      <c r="D115" s="166" t="s">
        <v>611</v>
      </c>
      <c r="G115" s="166" t="s">
        <v>1058</v>
      </c>
    </row>
    <row r="116" customFormat="false" ht="15" hidden="false" customHeight="false" outlineLevel="0" collapsed="false">
      <c r="A116" s="172" t="s">
        <v>1057</v>
      </c>
      <c r="B116" s="173" t="s">
        <v>990</v>
      </c>
      <c r="C116" s="174" t="n">
        <v>1.75</v>
      </c>
      <c r="D116" s="166" t="s">
        <v>611</v>
      </c>
      <c r="E116" s="173" t="n">
        <v>2016</v>
      </c>
      <c r="F116" s="166" t="s">
        <v>1058</v>
      </c>
      <c r="G116" s="0"/>
      <c r="H116" s="0"/>
    </row>
    <row r="117" customFormat="false" ht="15" hidden="false" customHeight="false" outlineLevel="0" collapsed="false">
      <c r="A117" s="165" t="s">
        <v>1059</v>
      </c>
      <c r="C117" s="167" t="n">
        <v>2.95</v>
      </c>
      <c r="D117" s="166" t="s">
        <v>611</v>
      </c>
      <c r="G117" s="166" t="s">
        <v>1060</v>
      </c>
    </row>
    <row r="118" customFormat="false" ht="15" hidden="false" customHeight="false" outlineLevel="0" collapsed="false">
      <c r="A118" s="172" t="s">
        <v>1061</v>
      </c>
      <c r="B118" s="173" t="s">
        <v>834</v>
      </c>
      <c r="C118" s="167" t="n">
        <v>1.5</v>
      </c>
      <c r="D118" s="166" t="s">
        <v>611</v>
      </c>
      <c r="E118" s="173" t="n">
        <v>2016</v>
      </c>
      <c r="F118" s="166" t="s">
        <v>1062</v>
      </c>
      <c r="H118" s="176"/>
      <c r="J118" s="176"/>
      <c r="K118" s="176"/>
      <c r="L118" s="176"/>
      <c r="M118" s="176"/>
      <c r="N118" s="176"/>
    </row>
    <row r="119" customFormat="false" ht="15" hidden="false" customHeight="false" outlineLevel="0" collapsed="false">
      <c r="A119" s="165" t="s">
        <v>1063</v>
      </c>
      <c r="B119" s="166" t="s">
        <v>1046</v>
      </c>
      <c r="D119" s="166" t="s">
        <v>883</v>
      </c>
      <c r="F119" s="171"/>
      <c r="G119" s="0"/>
      <c r="H119" s="0"/>
    </row>
    <row r="120" customFormat="false" ht="15" hidden="false" customHeight="false" outlineLevel="0" collapsed="false">
      <c r="A120" s="165" t="s">
        <v>1064</v>
      </c>
      <c r="B120" s="166" t="s">
        <v>1046</v>
      </c>
      <c r="D120" s="166" t="s">
        <v>883</v>
      </c>
      <c r="F120" s="171"/>
      <c r="G120" s="0"/>
      <c r="H120" s="0"/>
    </row>
    <row r="121" customFormat="false" ht="15" hidden="false" customHeight="false" outlineLevel="0" collapsed="false">
      <c r="A121" s="165" t="s">
        <v>1065</v>
      </c>
      <c r="C121" s="167" t="n">
        <v>2.25</v>
      </c>
      <c r="D121" s="166" t="s">
        <v>611</v>
      </c>
      <c r="G121" s="166" t="s">
        <v>1066</v>
      </c>
    </row>
    <row r="122" customFormat="false" ht="15" hidden="false" customHeight="false" outlineLevel="0" collapsed="false">
      <c r="A122" s="172" t="s">
        <v>1067</v>
      </c>
      <c r="B122" s="173" t="s">
        <v>1068</v>
      </c>
      <c r="C122" s="174" t="n">
        <v>1.25</v>
      </c>
      <c r="D122" s="166" t="s">
        <v>611</v>
      </c>
      <c r="E122" s="173" t="n">
        <v>2016</v>
      </c>
      <c r="F122" s="166" t="s">
        <v>1066</v>
      </c>
      <c r="G122" s="0"/>
      <c r="H122" s="0"/>
      <c r="I122" s="191"/>
      <c r="J122" s="191"/>
      <c r="K122" s="191"/>
      <c r="L122" s="191"/>
      <c r="M122" s="191"/>
      <c r="N122" s="191"/>
    </row>
    <row r="123" customFormat="false" ht="15" hidden="false" customHeight="false" outlineLevel="0" collapsed="false">
      <c r="A123" s="165" t="s">
        <v>1069</v>
      </c>
      <c r="B123" s="166" t="s">
        <v>1070</v>
      </c>
      <c r="C123" s="167" t="n">
        <v>2.99</v>
      </c>
      <c r="D123" s="166" t="s">
        <v>917</v>
      </c>
      <c r="E123" s="166" t="s">
        <v>918</v>
      </c>
      <c r="F123" s="171" t="s">
        <v>1071</v>
      </c>
      <c r="G123" s="0"/>
      <c r="H123" s="0"/>
    </row>
    <row r="124" customFormat="false" ht="15" hidden="false" customHeight="false" outlineLevel="0" collapsed="false">
      <c r="A124" s="178" t="s">
        <v>1072</v>
      </c>
      <c r="B124" s="166" t="s">
        <v>1073</v>
      </c>
      <c r="D124" s="138" t="s">
        <v>845</v>
      </c>
    </row>
    <row r="125" customFormat="false" ht="15" hidden="false" customHeight="false" outlineLevel="0" collapsed="false">
      <c r="A125" s="183" t="s">
        <v>1074</v>
      </c>
      <c r="B125" s="173" t="s">
        <v>953</v>
      </c>
      <c r="D125" s="166" t="s">
        <v>883</v>
      </c>
      <c r="E125" s="184"/>
      <c r="H125" s="0"/>
    </row>
    <row r="126" customFormat="false" ht="15" hidden="false" customHeight="false" outlineLevel="0" collapsed="false">
      <c r="A126" s="165" t="s">
        <v>1075</v>
      </c>
      <c r="C126" s="167" t="n">
        <v>3.35</v>
      </c>
      <c r="D126" s="166" t="s">
        <v>968</v>
      </c>
      <c r="E126" s="173" t="n">
        <v>2016</v>
      </c>
      <c r="F126" s="171"/>
      <c r="G126" s="0"/>
      <c r="H126" s="0"/>
      <c r="I126" s="165" t="s">
        <v>836</v>
      </c>
    </row>
    <row r="127" customFormat="false" ht="15" hidden="false" customHeight="false" outlineLevel="0" collapsed="false">
      <c r="A127" s="165" t="s">
        <v>1076</v>
      </c>
      <c r="C127" s="167" t="n">
        <v>2.95</v>
      </c>
      <c r="D127" s="166" t="s">
        <v>968</v>
      </c>
      <c r="E127" s="173" t="n">
        <v>2016</v>
      </c>
      <c r="F127" s="171"/>
      <c r="G127" s="0"/>
      <c r="H127" s="0"/>
      <c r="I127" s="165" t="s">
        <v>836</v>
      </c>
    </row>
    <row r="128" customFormat="false" ht="15" hidden="false" customHeight="false" outlineLevel="0" collapsed="false">
      <c r="A128" s="165" t="s">
        <v>1077</v>
      </c>
      <c r="C128" s="167" t="n">
        <v>2.95</v>
      </c>
      <c r="D128" s="166" t="s">
        <v>968</v>
      </c>
      <c r="E128" s="173" t="n">
        <v>2016</v>
      </c>
      <c r="F128" s="171"/>
      <c r="G128" s="0"/>
      <c r="H128" s="0"/>
      <c r="I128" s="165" t="s">
        <v>836</v>
      </c>
    </row>
    <row r="129" customFormat="false" ht="15" hidden="false" customHeight="false" outlineLevel="0" collapsed="false">
      <c r="A129" s="183" t="s">
        <v>1078</v>
      </c>
      <c r="B129" s="173" t="s">
        <v>1079</v>
      </c>
      <c r="D129" s="166" t="s">
        <v>972</v>
      </c>
      <c r="E129" s="166" t="s">
        <v>905</v>
      </c>
      <c r="H129" s="0"/>
    </row>
    <row r="130" customFormat="false" ht="15" hidden="false" customHeight="false" outlineLevel="0" collapsed="false">
      <c r="A130" s="165" t="s">
        <v>1080</v>
      </c>
      <c r="B130" s="166" t="s">
        <v>1081</v>
      </c>
      <c r="C130" s="167" t="n">
        <v>2.49</v>
      </c>
      <c r="D130" s="166" t="s">
        <v>868</v>
      </c>
      <c r="E130" s="166" t="s">
        <v>905</v>
      </c>
      <c r="H130" s="0"/>
      <c r="I130" s="165" t="s">
        <v>836</v>
      </c>
    </row>
    <row r="131" customFormat="false" ht="15" hidden="false" customHeight="false" outlineLevel="0" collapsed="false">
      <c r="A131" s="181" t="s">
        <v>1082</v>
      </c>
      <c r="B131" s="177" t="s">
        <v>857</v>
      </c>
      <c r="C131" s="167" t="n">
        <v>2.29</v>
      </c>
      <c r="D131" s="166" t="s">
        <v>858</v>
      </c>
      <c r="E131" s="173" t="n">
        <v>2016</v>
      </c>
      <c r="F131" s="187" t="s">
        <v>1083</v>
      </c>
      <c r="G131" s="0"/>
      <c r="H131" s="0"/>
      <c r="I131" s="165" t="s">
        <v>836</v>
      </c>
    </row>
    <row r="132" customFormat="false" ht="15" hidden="false" customHeight="false" outlineLevel="0" collapsed="false">
      <c r="A132" s="165" t="s">
        <v>1084</v>
      </c>
      <c r="B132" s="166" t="s">
        <v>1013</v>
      </c>
      <c r="C132" s="167" t="n">
        <v>2.49</v>
      </c>
      <c r="D132" s="166" t="s">
        <v>868</v>
      </c>
      <c r="E132" s="166" t="s">
        <v>905</v>
      </c>
      <c r="F132" s="171"/>
      <c r="G132" s="0"/>
      <c r="H132" s="0"/>
    </row>
    <row r="133" customFormat="false" ht="15" hidden="false" customHeight="false" outlineLevel="0" collapsed="false">
      <c r="A133" s="165" t="s">
        <v>1085</v>
      </c>
      <c r="B133" s="177"/>
      <c r="C133" s="167" t="n">
        <v>2.49</v>
      </c>
      <c r="D133" s="166" t="s">
        <v>858</v>
      </c>
      <c r="E133" s="173" t="n">
        <v>2016</v>
      </c>
      <c r="F133" s="171"/>
      <c r="G133" s="0"/>
      <c r="H133" s="0"/>
    </row>
    <row r="134" customFormat="false" ht="15" hidden="false" customHeight="false" outlineLevel="0" collapsed="false">
      <c r="A134" s="165" t="s">
        <v>1086</v>
      </c>
      <c r="B134" s="166" t="s">
        <v>1087</v>
      </c>
      <c r="D134" s="166" t="s">
        <v>842</v>
      </c>
      <c r="F134" s="171"/>
      <c r="G134" s="0"/>
      <c r="H134" s="0"/>
    </row>
    <row r="135" customFormat="false" ht="15" hidden="false" customHeight="false" outlineLevel="0" collapsed="false">
      <c r="A135" s="165" t="s">
        <v>1086</v>
      </c>
      <c r="C135" s="167" t="n">
        <v>1</v>
      </c>
      <c r="D135" s="166" t="s">
        <v>611</v>
      </c>
      <c r="G135" s="166" t="s">
        <v>1088</v>
      </c>
    </row>
    <row r="136" customFormat="false" ht="15" hidden="false" customHeight="false" outlineLevel="0" collapsed="false">
      <c r="A136" s="178" t="s">
        <v>1089</v>
      </c>
      <c r="B136" s="166" t="s">
        <v>1017</v>
      </c>
      <c r="D136" s="138" t="s">
        <v>1090</v>
      </c>
    </row>
    <row r="137" customFormat="false" ht="15" hidden="false" customHeight="false" outlineLevel="0" collapsed="false">
      <c r="A137" s="178" t="s">
        <v>1091</v>
      </c>
      <c r="B137" s="166" t="s">
        <v>1073</v>
      </c>
      <c r="D137" s="138" t="s">
        <v>894</v>
      </c>
    </row>
    <row r="138" customFormat="false" ht="15" hidden="false" customHeight="false" outlineLevel="0" collapsed="false">
      <c r="A138" s="172" t="s">
        <v>1092</v>
      </c>
      <c r="B138" s="166" t="s">
        <v>1093</v>
      </c>
      <c r="C138" s="167" t="n">
        <v>1.75</v>
      </c>
      <c r="D138" s="166" t="s">
        <v>611</v>
      </c>
      <c r="E138" s="173" t="n">
        <v>2016</v>
      </c>
      <c r="F138" s="166" t="s">
        <v>1094</v>
      </c>
      <c r="G138" s="0"/>
      <c r="H138" s="0"/>
    </row>
    <row r="139" customFormat="false" ht="15" hidden="false" customHeight="false" outlineLevel="0" collapsed="false">
      <c r="A139" s="181" t="s">
        <v>1095</v>
      </c>
      <c r="B139" s="166" t="s">
        <v>877</v>
      </c>
      <c r="C139" s="167" t="n">
        <v>2.39</v>
      </c>
      <c r="D139" s="166" t="s">
        <v>830</v>
      </c>
      <c r="E139" s="177" t="s">
        <v>848</v>
      </c>
      <c r="F139" s="171" t="s">
        <v>1096</v>
      </c>
      <c r="G139" s="162"/>
      <c r="H139" s="162"/>
    </row>
    <row r="140" customFormat="false" ht="15" hidden="false" customHeight="false" outlineLevel="0" collapsed="false">
      <c r="A140" s="181" t="s">
        <v>1097</v>
      </c>
      <c r="B140" s="166" t="s">
        <v>1098</v>
      </c>
      <c r="C140" s="167" t="n">
        <v>1.35</v>
      </c>
      <c r="D140" s="166" t="s">
        <v>1099</v>
      </c>
      <c r="E140" s="177" t="s">
        <v>840</v>
      </c>
      <c r="F140" s="171"/>
      <c r="G140" s="162"/>
      <c r="H140" s="162"/>
    </row>
    <row r="141" customFormat="false" ht="15" hidden="false" customHeight="false" outlineLevel="0" collapsed="false">
      <c r="A141" s="165" t="s">
        <v>1100</v>
      </c>
      <c r="B141" s="166" t="s">
        <v>1101</v>
      </c>
      <c r="C141" s="167" t="n">
        <v>1.25</v>
      </c>
      <c r="D141" s="166" t="s">
        <v>852</v>
      </c>
      <c r="F141" s="171" t="s">
        <v>1102</v>
      </c>
      <c r="G141" s="0"/>
      <c r="H141" s="0"/>
    </row>
    <row r="142" customFormat="false" ht="15" hidden="false" customHeight="false" outlineLevel="0" collapsed="false">
      <c r="A142" s="165" t="s">
        <v>1103</v>
      </c>
      <c r="B142" s="166" t="s">
        <v>1104</v>
      </c>
      <c r="C142" s="167" t="n">
        <v>1.25</v>
      </c>
      <c r="D142" s="166" t="s">
        <v>852</v>
      </c>
      <c r="F142" s="171" t="s">
        <v>1102</v>
      </c>
      <c r="G142" s="0"/>
      <c r="H142" s="0"/>
    </row>
    <row r="143" customFormat="false" ht="15" hidden="false" customHeight="false" outlineLevel="0" collapsed="false">
      <c r="A143" s="181" t="s">
        <v>1105</v>
      </c>
      <c r="B143" s="166" t="s">
        <v>981</v>
      </c>
      <c r="C143" s="167" t="n">
        <v>1.89</v>
      </c>
      <c r="D143" s="166" t="s">
        <v>830</v>
      </c>
      <c r="E143" s="166" t="s">
        <v>905</v>
      </c>
      <c r="G143" s="166"/>
      <c r="H143" s="171"/>
      <c r="I143" s="166"/>
    </row>
    <row r="144" customFormat="false" ht="15" hidden="false" customHeight="false" outlineLevel="0" collapsed="false">
      <c r="A144" s="181" t="s">
        <v>1106</v>
      </c>
      <c r="B144" s="166" t="s">
        <v>981</v>
      </c>
      <c r="C144" s="167" t="n">
        <v>1.89</v>
      </c>
      <c r="D144" s="166" t="s">
        <v>830</v>
      </c>
      <c r="E144" s="166" t="s">
        <v>905</v>
      </c>
      <c r="F144" s="166" t="s">
        <v>1107</v>
      </c>
      <c r="G144" s="166"/>
      <c r="H144" s="171"/>
      <c r="I144" s="166"/>
    </row>
    <row r="145" customFormat="false" ht="15" hidden="false" customHeight="false" outlineLevel="0" collapsed="false">
      <c r="A145" s="176" t="s">
        <v>1108</v>
      </c>
      <c r="B145" s="175"/>
      <c r="F145" s="171"/>
      <c r="G145" s="0"/>
    </row>
    <row r="146" customFormat="false" ht="15" hidden="false" customHeight="false" outlineLevel="0" collapsed="false">
      <c r="A146" s="181" t="s">
        <v>1109</v>
      </c>
      <c r="B146" s="166" t="s">
        <v>834</v>
      </c>
      <c r="C146" s="167" t="n">
        <v>1</v>
      </c>
      <c r="D146" s="166" t="s">
        <v>868</v>
      </c>
      <c r="E146" s="173" t="n">
        <v>2011</v>
      </c>
      <c r="F146" s="171"/>
      <c r="G146" s="171"/>
      <c r="H146" s="171"/>
      <c r="I146" s="166"/>
    </row>
    <row r="147" customFormat="false" ht="15" hidden="false" customHeight="false" outlineLevel="0" collapsed="false">
      <c r="A147" s="183" t="s">
        <v>1110</v>
      </c>
      <c r="B147" s="173"/>
      <c r="C147" s="167" t="n">
        <v>2.39</v>
      </c>
      <c r="D147" s="166" t="s">
        <v>830</v>
      </c>
      <c r="E147" s="184" t="s">
        <v>920</v>
      </c>
    </row>
    <row r="148" customFormat="false" ht="15" hidden="false" customHeight="false" outlineLevel="0" collapsed="false">
      <c r="A148" s="183" t="s">
        <v>1111</v>
      </c>
      <c r="B148" s="173"/>
      <c r="C148" s="167" t="n">
        <v>1.99</v>
      </c>
      <c r="D148" s="166" t="s">
        <v>830</v>
      </c>
      <c r="E148" s="184" t="s">
        <v>920</v>
      </c>
    </row>
    <row r="149" customFormat="false" ht="15" hidden="false" customHeight="false" outlineLevel="0" collapsed="false">
      <c r="A149" s="172" t="s">
        <v>1112</v>
      </c>
      <c r="B149" s="173" t="s">
        <v>990</v>
      </c>
      <c r="C149" s="174" t="n">
        <v>2.25</v>
      </c>
      <c r="D149" s="166" t="s">
        <v>611</v>
      </c>
      <c r="E149" s="173" t="n">
        <v>2016</v>
      </c>
      <c r="F149" s="175" t="s">
        <v>1113</v>
      </c>
      <c r="G149" s="176"/>
      <c r="H149" s="176"/>
      <c r="J149" s="176"/>
      <c r="K149" s="176"/>
      <c r="L149" s="176"/>
      <c r="M149" s="176"/>
      <c r="N149" s="176"/>
    </row>
    <row r="150" customFormat="false" ht="15" hidden="false" customHeight="false" outlineLevel="0" collapsed="false">
      <c r="A150" s="178" t="s">
        <v>1114</v>
      </c>
      <c r="B150" s="166" t="s">
        <v>1115</v>
      </c>
      <c r="D150" s="138" t="s">
        <v>845</v>
      </c>
    </row>
    <row r="151" customFormat="false" ht="15" hidden="false" customHeight="false" outlineLevel="0" collapsed="false">
      <c r="A151" s="165" t="s">
        <v>1116</v>
      </c>
      <c r="B151" s="166" t="s">
        <v>834</v>
      </c>
      <c r="D151" s="166" t="s">
        <v>883</v>
      </c>
      <c r="G151" s="166"/>
      <c r="H151" s="0"/>
    </row>
    <row r="152" customFormat="false" ht="15" hidden="false" customHeight="false" outlineLevel="0" collapsed="false">
      <c r="A152" s="181" t="s">
        <v>1117</v>
      </c>
      <c r="B152" s="166" t="s">
        <v>1024</v>
      </c>
      <c r="D152" s="166" t="s">
        <v>883</v>
      </c>
      <c r="E152" s="177"/>
      <c r="F152" s="171"/>
      <c r="G152" s="162"/>
      <c r="H152" s="162"/>
    </row>
    <row r="153" customFormat="false" ht="15" hidden="false" customHeight="false" outlineLevel="0" collapsed="false">
      <c r="A153" s="181" t="s">
        <v>1118</v>
      </c>
      <c r="B153" s="166" t="s">
        <v>981</v>
      </c>
      <c r="C153" s="167" t="n">
        <v>1.99</v>
      </c>
      <c r="D153" s="166" t="s">
        <v>830</v>
      </c>
      <c r="E153" s="177" t="s">
        <v>848</v>
      </c>
      <c r="F153" s="171"/>
      <c r="G153" s="162"/>
      <c r="H153" s="162"/>
    </row>
    <row r="154" customFormat="false" ht="15" hidden="false" customHeight="false" outlineLevel="0" collapsed="false">
      <c r="A154" s="165" t="s">
        <v>1119</v>
      </c>
      <c r="B154" s="166" t="s">
        <v>1120</v>
      </c>
      <c r="C154" s="167" t="n">
        <v>1.25</v>
      </c>
      <c r="D154" s="166" t="s">
        <v>852</v>
      </c>
      <c r="F154" s="171" t="s">
        <v>1121</v>
      </c>
      <c r="G154" s="0"/>
      <c r="H154" s="0"/>
    </row>
    <row r="155" customFormat="false" ht="15" hidden="false" customHeight="false" outlineLevel="0" collapsed="false">
      <c r="A155" s="165" t="s">
        <v>1122</v>
      </c>
      <c r="B155" s="166" t="s">
        <v>882</v>
      </c>
      <c r="D155" s="166" t="s">
        <v>842</v>
      </c>
      <c r="G155" s="166"/>
      <c r="H155" s="0"/>
    </row>
    <row r="156" customFormat="false" ht="15" hidden="false" customHeight="false" outlineLevel="0" collapsed="false">
      <c r="A156" s="165" t="s">
        <v>1123</v>
      </c>
      <c r="C156" s="167" t="n">
        <v>2.95</v>
      </c>
      <c r="D156" s="166" t="s">
        <v>611</v>
      </c>
      <c r="G156" s="166" t="s">
        <v>1124</v>
      </c>
    </row>
    <row r="157" customFormat="false" ht="15" hidden="false" customHeight="false" outlineLevel="0" collapsed="false">
      <c r="A157" s="181" t="s">
        <v>1125</v>
      </c>
      <c r="B157" s="166" t="s">
        <v>891</v>
      </c>
      <c r="C157" s="167" t="n">
        <v>1.25</v>
      </c>
      <c r="D157" s="166" t="s">
        <v>852</v>
      </c>
      <c r="E157" s="177"/>
      <c r="F157" s="171"/>
      <c r="G157" s="162"/>
      <c r="H157" s="162"/>
    </row>
    <row r="158" customFormat="false" ht="15" hidden="false" customHeight="false" outlineLevel="0" collapsed="false">
      <c r="A158" s="165" t="s">
        <v>1126</v>
      </c>
      <c r="C158" s="167" t="n">
        <v>0.76</v>
      </c>
      <c r="D158" s="166" t="s">
        <v>611</v>
      </c>
      <c r="G158" s="166" t="s">
        <v>1127</v>
      </c>
    </row>
    <row r="159" customFormat="false" ht="15" hidden="false" customHeight="false" outlineLevel="0" collapsed="false">
      <c r="A159" s="165" t="s">
        <v>1128</v>
      </c>
      <c r="B159" s="166" t="s">
        <v>916</v>
      </c>
      <c r="C159" s="167" t="n">
        <v>2.39</v>
      </c>
      <c r="D159" s="166" t="s">
        <v>830</v>
      </c>
      <c r="E159" s="166" t="s">
        <v>905</v>
      </c>
      <c r="F159" s="171" t="s">
        <v>1129</v>
      </c>
      <c r="G159" s="0"/>
      <c r="H159" s="0"/>
    </row>
    <row r="160" customFormat="false" ht="15" hidden="false" customHeight="false" outlineLevel="0" collapsed="false">
      <c r="A160" s="165" t="s">
        <v>1130</v>
      </c>
      <c r="B160" s="166" t="s">
        <v>916</v>
      </c>
      <c r="C160" s="167" t="n">
        <v>2.39</v>
      </c>
      <c r="D160" s="166" t="s">
        <v>830</v>
      </c>
      <c r="E160" s="166" t="s">
        <v>905</v>
      </c>
      <c r="F160" s="171" t="s">
        <v>1129</v>
      </c>
      <c r="G160" s="0"/>
      <c r="H160" s="0"/>
    </row>
    <row r="161" customFormat="false" ht="15" hidden="false" customHeight="false" outlineLevel="0" collapsed="false">
      <c r="A161" s="165" t="s">
        <v>1131</v>
      </c>
      <c r="B161" s="166" t="s">
        <v>938</v>
      </c>
      <c r="C161" s="167" t="n">
        <v>4.49</v>
      </c>
      <c r="D161" s="166" t="s">
        <v>830</v>
      </c>
      <c r="E161" s="166" t="s">
        <v>905</v>
      </c>
      <c r="F161" s="171" t="s">
        <v>1096</v>
      </c>
      <c r="G161" s="0"/>
      <c r="H161" s="0"/>
    </row>
    <row r="162" customFormat="false" ht="15" hidden="false" customHeight="false" outlineLevel="0" collapsed="false">
      <c r="A162" s="165" t="s">
        <v>1132</v>
      </c>
      <c r="B162" s="166" t="s">
        <v>916</v>
      </c>
      <c r="C162" s="167" t="n">
        <v>2.39</v>
      </c>
      <c r="D162" s="166" t="s">
        <v>830</v>
      </c>
      <c r="E162" s="166" t="s">
        <v>905</v>
      </c>
      <c r="F162" s="171" t="s">
        <v>1096</v>
      </c>
      <c r="G162" s="0"/>
      <c r="H162" s="0"/>
    </row>
    <row r="163" customFormat="false" ht="15" hidden="false" customHeight="false" outlineLevel="0" collapsed="false">
      <c r="A163" s="181" t="s">
        <v>1133</v>
      </c>
      <c r="B163" s="166" t="s">
        <v>1134</v>
      </c>
      <c r="C163" s="167" t="n">
        <v>3.49</v>
      </c>
      <c r="D163" s="166" t="s">
        <v>830</v>
      </c>
      <c r="E163" s="166" t="s">
        <v>905</v>
      </c>
      <c r="F163" s="171"/>
      <c r="G163" s="171"/>
      <c r="H163" s="171"/>
      <c r="I163" s="166"/>
    </row>
    <row r="164" customFormat="false" ht="15" hidden="false" customHeight="false" outlineLevel="0" collapsed="false">
      <c r="A164" s="181" t="s">
        <v>1135</v>
      </c>
      <c r="B164" s="166" t="s">
        <v>877</v>
      </c>
      <c r="C164" s="167" t="n">
        <v>2.99</v>
      </c>
      <c r="D164" s="166" t="s">
        <v>917</v>
      </c>
      <c r="E164" s="166" t="s">
        <v>995</v>
      </c>
      <c r="F164" s="171"/>
      <c r="G164" s="171"/>
      <c r="H164" s="171"/>
      <c r="I164" s="166"/>
    </row>
    <row r="165" customFormat="false" ht="15" hidden="false" customHeight="false" outlineLevel="0" collapsed="false">
      <c r="A165" s="181" t="s">
        <v>1136</v>
      </c>
      <c r="B165" s="166" t="s">
        <v>1137</v>
      </c>
      <c r="C165" s="167" t="n">
        <v>1.07</v>
      </c>
      <c r="D165" s="166" t="s">
        <v>1138</v>
      </c>
      <c r="E165" s="166" t="s">
        <v>900</v>
      </c>
      <c r="F165" s="171"/>
      <c r="G165" s="171"/>
      <c r="H165" s="171"/>
      <c r="I165" s="166"/>
    </row>
    <row r="166" customFormat="false" ht="15" hidden="false" customHeight="false" outlineLevel="0" collapsed="false">
      <c r="A166" s="181" t="s">
        <v>1139</v>
      </c>
      <c r="B166" s="166" t="s">
        <v>877</v>
      </c>
      <c r="C166" s="167" t="n">
        <v>2.99</v>
      </c>
      <c r="D166" s="166" t="s">
        <v>917</v>
      </c>
      <c r="E166" s="166" t="s">
        <v>995</v>
      </c>
      <c r="F166" s="171"/>
      <c r="G166" s="171"/>
      <c r="H166" s="171"/>
      <c r="I166" s="166"/>
    </row>
    <row r="167" customFormat="false" ht="15" hidden="false" customHeight="false" outlineLevel="0" collapsed="false">
      <c r="A167" s="181" t="s">
        <v>1140</v>
      </c>
      <c r="B167" s="166" t="s">
        <v>1046</v>
      </c>
      <c r="D167" s="166" t="s">
        <v>1029</v>
      </c>
      <c r="E167" s="166" t="s">
        <v>905</v>
      </c>
      <c r="F167" s="171"/>
      <c r="G167" s="171"/>
      <c r="H167" s="171"/>
      <c r="I167" s="166"/>
    </row>
    <row r="168" customFormat="false" ht="15" hidden="false" customHeight="false" outlineLevel="0" collapsed="false">
      <c r="A168" s="181" t="s">
        <v>1141</v>
      </c>
      <c r="B168" s="166" t="s">
        <v>1142</v>
      </c>
      <c r="C168" s="167" t="n">
        <v>2.49</v>
      </c>
      <c r="D168" s="166" t="s">
        <v>868</v>
      </c>
      <c r="E168" s="166" t="s">
        <v>1143</v>
      </c>
      <c r="F168" s="171"/>
      <c r="G168" s="171"/>
      <c r="H168" s="171"/>
      <c r="I168" s="165" t="s">
        <v>836</v>
      </c>
    </row>
    <row r="169" customFormat="false" ht="15" hidden="false" customHeight="false" outlineLevel="0" collapsed="false">
      <c r="A169" s="165" t="s">
        <v>1144</v>
      </c>
      <c r="C169" s="167" t="n">
        <v>2.95</v>
      </c>
      <c r="D169" s="166" t="s">
        <v>968</v>
      </c>
      <c r="E169" s="173" t="n">
        <v>2016</v>
      </c>
      <c r="F169" s="171"/>
      <c r="G169" s="0"/>
      <c r="H169" s="0"/>
    </row>
    <row r="170" customFormat="false" ht="15" hidden="false" customHeight="false" outlineLevel="0" collapsed="false">
      <c r="A170" s="181" t="s">
        <v>1145</v>
      </c>
      <c r="B170" s="166" t="s">
        <v>953</v>
      </c>
      <c r="C170" s="167" t="n">
        <v>1.89</v>
      </c>
      <c r="D170" s="166" t="s">
        <v>830</v>
      </c>
      <c r="E170" s="166" t="s">
        <v>905</v>
      </c>
      <c r="F170" s="171"/>
      <c r="G170" s="171"/>
      <c r="H170" s="171"/>
      <c r="I170" s="166"/>
    </row>
    <row r="171" customFormat="false" ht="15" hidden="false" customHeight="false" outlineLevel="0" collapsed="false">
      <c r="A171" s="181" t="s">
        <v>1146</v>
      </c>
      <c r="B171" s="166" t="s">
        <v>1147</v>
      </c>
      <c r="C171" s="167" t="n">
        <v>2.49</v>
      </c>
      <c r="D171" s="166" t="s">
        <v>868</v>
      </c>
      <c r="E171" s="166" t="s">
        <v>918</v>
      </c>
      <c r="F171" s="171"/>
      <c r="G171" s="171"/>
      <c r="H171" s="171"/>
      <c r="I171" s="166"/>
    </row>
    <row r="172" customFormat="false" ht="15" hidden="false" customHeight="false" outlineLevel="0" collapsed="false">
      <c r="A172" s="165" t="s">
        <v>1148</v>
      </c>
      <c r="B172" s="177" t="s">
        <v>882</v>
      </c>
      <c r="C172" s="167" t="n">
        <v>2.49</v>
      </c>
      <c r="D172" s="166" t="s">
        <v>858</v>
      </c>
      <c r="E172" s="173" t="n">
        <v>2016</v>
      </c>
      <c r="F172" s="171"/>
      <c r="G172" s="0"/>
      <c r="H172" s="0"/>
      <c r="I172" s="165" t="s">
        <v>836</v>
      </c>
    </row>
    <row r="173" customFormat="false" ht="15" hidden="false" customHeight="false" outlineLevel="0" collapsed="false">
      <c r="A173" s="181" t="s">
        <v>1149</v>
      </c>
      <c r="B173" s="166" t="s">
        <v>953</v>
      </c>
      <c r="C173" s="167" t="n">
        <v>2.39</v>
      </c>
      <c r="D173" s="166" t="s">
        <v>830</v>
      </c>
      <c r="E173" s="166" t="s">
        <v>918</v>
      </c>
      <c r="F173" s="171"/>
      <c r="G173" s="171"/>
      <c r="H173" s="171"/>
      <c r="I173" s="166"/>
    </row>
    <row r="174" customFormat="false" ht="15" hidden="false" customHeight="false" outlineLevel="0" collapsed="false">
      <c r="A174" s="165" t="s">
        <v>1150</v>
      </c>
      <c r="C174" s="167" t="n">
        <v>2.95</v>
      </c>
      <c r="D174" s="166" t="s">
        <v>968</v>
      </c>
      <c r="E174" s="173" t="n">
        <v>2016</v>
      </c>
      <c r="F174" s="171"/>
      <c r="G174" s="0"/>
      <c r="H174" s="0"/>
    </row>
    <row r="175" customFormat="false" ht="15" hidden="false" customHeight="false" outlineLevel="0" collapsed="false">
      <c r="A175" s="165" t="s">
        <v>1151</v>
      </c>
      <c r="C175" s="167" t="n">
        <v>3</v>
      </c>
      <c r="D175" s="166" t="s">
        <v>968</v>
      </c>
      <c r="E175" s="173" t="n">
        <v>2016</v>
      </c>
      <c r="F175" s="171"/>
      <c r="G175" s="0"/>
      <c r="H175" s="0"/>
      <c r="I175" s="165" t="s">
        <v>836</v>
      </c>
    </row>
    <row r="176" customFormat="false" ht="15" hidden="false" customHeight="false" outlineLevel="0" collapsed="false">
      <c r="A176" s="181" t="s">
        <v>1152</v>
      </c>
      <c r="B176" s="166" t="s">
        <v>877</v>
      </c>
      <c r="C176" s="167" t="n">
        <v>2.99</v>
      </c>
      <c r="D176" s="166" t="s">
        <v>917</v>
      </c>
      <c r="E176" s="166" t="s">
        <v>995</v>
      </c>
      <c r="F176" s="171"/>
      <c r="G176" s="171"/>
      <c r="H176" s="171"/>
      <c r="I176" s="166"/>
    </row>
    <row r="177" customFormat="false" ht="15" hidden="false" customHeight="false" outlineLevel="0" collapsed="false">
      <c r="A177" s="183" t="s">
        <v>1153</v>
      </c>
      <c r="B177" s="166" t="s">
        <v>1154</v>
      </c>
      <c r="C177" s="167" t="n">
        <v>1.79</v>
      </c>
      <c r="D177" s="166" t="s">
        <v>839</v>
      </c>
      <c r="E177" s="177" t="s">
        <v>840</v>
      </c>
      <c r="F177" s="171"/>
      <c r="G177" s="171"/>
      <c r="H177" s="171"/>
      <c r="I177" s="166"/>
    </row>
    <row r="178" customFormat="false" ht="15" hidden="false" customHeight="false" outlineLevel="0" collapsed="false">
      <c r="A178" s="183" t="s">
        <v>1155</v>
      </c>
      <c r="B178" s="166" t="s">
        <v>1156</v>
      </c>
      <c r="C178" s="167" t="n">
        <v>1.79</v>
      </c>
      <c r="D178" s="166" t="s">
        <v>868</v>
      </c>
      <c r="E178" s="177" t="s">
        <v>1157</v>
      </c>
      <c r="F178" s="171"/>
      <c r="G178" s="171"/>
      <c r="H178" s="171"/>
      <c r="I178" s="166"/>
    </row>
    <row r="179" customFormat="false" ht="15" hidden="false" customHeight="false" outlineLevel="0" collapsed="false">
      <c r="A179" s="165" t="s">
        <v>1158</v>
      </c>
      <c r="C179" s="167" t="n">
        <v>4.95</v>
      </c>
      <c r="D179" s="166" t="s">
        <v>611</v>
      </c>
      <c r="G179" s="166" t="s">
        <v>1159</v>
      </c>
    </row>
    <row r="180" customFormat="false" ht="15" hidden="false" customHeight="false" outlineLevel="0" collapsed="false">
      <c r="A180" s="165" t="s">
        <v>1160</v>
      </c>
      <c r="B180" s="166" t="s">
        <v>891</v>
      </c>
      <c r="C180" s="167" t="n">
        <v>2.99</v>
      </c>
      <c r="D180" s="166" t="s">
        <v>830</v>
      </c>
      <c r="E180" s="173" t="n">
        <v>2014</v>
      </c>
    </row>
    <row r="181" customFormat="false" ht="15" hidden="false" customHeight="false" outlineLevel="0" collapsed="false">
      <c r="A181" s="183" t="s">
        <v>1161</v>
      </c>
      <c r="B181" s="173" t="s">
        <v>1162</v>
      </c>
      <c r="C181" s="167" t="n">
        <v>1.99</v>
      </c>
      <c r="D181" s="166" t="s">
        <v>830</v>
      </c>
      <c r="E181" s="185" t="n">
        <v>2015</v>
      </c>
      <c r="F181" s="166" t="s">
        <v>1034</v>
      </c>
    </row>
    <row r="182" customFormat="false" ht="15" hidden="false" customHeight="false" outlineLevel="0" collapsed="false">
      <c r="A182" s="165" t="s">
        <v>1163</v>
      </c>
      <c r="B182" s="166" t="s">
        <v>882</v>
      </c>
      <c r="D182" s="166" t="s">
        <v>991</v>
      </c>
      <c r="F182" s="171"/>
    </row>
    <row r="183" customFormat="false" ht="15" hidden="false" customHeight="false" outlineLevel="0" collapsed="false">
      <c r="A183" s="165" t="s">
        <v>1164</v>
      </c>
      <c r="C183" s="167" t="n">
        <v>1.25</v>
      </c>
      <c r="D183" s="166" t="s">
        <v>611</v>
      </c>
      <c r="G183" s="166" t="s">
        <v>1165</v>
      </c>
    </row>
    <row r="184" customFormat="false" ht="15" hidden="false" customHeight="false" outlineLevel="0" collapsed="false">
      <c r="A184" s="181" t="s">
        <v>1166</v>
      </c>
      <c r="B184" s="166" t="s">
        <v>867</v>
      </c>
      <c r="C184" s="167" t="n">
        <v>2.39</v>
      </c>
      <c r="D184" s="166" t="s">
        <v>830</v>
      </c>
      <c r="E184" s="177" t="s">
        <v>848</v>
      </c>
      <c r="F184" s="171"/>
      <c r="G184" s="162"/>
      <c r="H184" s="162"/>
    </row>
    <row r="185" customFormat="false" ht="15" hidden="false" customHeight="false" outlineLevel="0" collapsed="false">
      <c r="A185" s="181" t="s">
        <v>1167</v>
      </c>
      <c r="B185" s="166" t="s">
        <v>867</v>
      </c>
      <c r="C185" s="167" t="n">
        <v>1.99</v>
      </c>
      <c r="D185" s="166" t="s">
        <v>830</v>
      </c>
      <c r="E185" s="177" t="s">
        <v>848</v>
      </c>
      <c r="F185" s="171"/>
      <c r="G185" s="162"/>
      <c r="H185" s="162"/>
    </row>
    <row r="186" customFormat="false" ht="15" hidden="false" customHeight="false" outlineLevel="0" collapsed="false">
      <c r="A186" s="172" t="s">
        <v>1168</v>
      </c>
      <c r="B186" s="173" t="s">
        <v>834</v>
      </c>
      <c r="C186" s="167" t="n">
        <v>2.95</v>
      </c>
      <c r="D186" s="166" t="s">
        <v>611</v>
      </c>
      <c r="E186" s="173" t="n">
        <v>2016</v>
      </c>
      <c r="F186" s="166" t="s">
        <v>1169</v>
      </c>
      <c r="I186" s="165" t="s">
        <v>836</v>
      </c>
      <c r="J186" s="176"/>
      <c r="K186" s="176"/>
      <c r="L186" s="176"/>
      <c r="N186" s="176"/>
    </row>
    <row r="187" customFormat="false" ht="15" hidden="false" customHeight="false" outlineLevel="0" collapsed="false">
      <c r="A187" s="183" t="s">
        <v>1170</v>
      </c>
      <c r="B187" s="173"/>
      <c r="C187" s="167" t="s">
        <v>920</v>
      </c>
      <c r="D187" s="166" t="s">
        <v>896</v>
      </c>
      <c r="E187" s="184" t="s">
        <v>920</v>
      </c>
    </row>
    <row r="188" customFormat="false" ht="15" hidden="false" customHeight="false" outlineLevel="0" collapsed="false">
      <c r="A188" s="181" t="s">
        <v>1171</v>
      </c>
      <c r="B188" s="166" t="s">
        <v>916</v>
      </c>
      <c r="C188" s="167" t="n">
        <v>1.79</v>
      </c>
      <c r="D188" s="166" t="s">
        <v>830</v>
      </c>
      <c r="E188" s="177" t="s">
        <v>848</v>
      </c>
      <c r="F188" s="171"/>
      <c r="G188" s="162"/>
      <c r="H188" s="162"/>
    </row>
    <row r="189" customFormat="false" ht="15" hidden="false" customHeight="false" outlineLevel="0" collapsed="false">
      <c r="A189" s="183" t="s">
        <v>1172</v>
      </c>
      <c r="B189" s="173"/>
      <c r="C189" s="167" t="n">
        <v>2.75</v>
      </c>
      <c r="D189" s="166" t="s">
        <v>979</v>
      </c>
      <c r="E189" s="184" t="n">
        <v>42183</v>
      </c>
    </row>
    <row r="190" customFormat="false" ht="15" hidden="false" customHeight="false" outlineLevel="0" collapsed="false">
      <c r="A190" s="181" t="s">
        <v>1173</v>
      </c>
      <c r="B190" s="166" t="s">
        <v>1174</v>
      </c>
      <c r="D190" s="166" t="s">
        <v>1029</v>
      </c>
      <c r="E190" s="177" t="s">
        <v>848</v>
      </c>
      <c r="F190" s="171"/>
      <c r="G190" s="162"/>
      <c r="H190" s="162"/>
    </row>
    <row r="191" customFormat="false" ht="15" hidden="false" customHeight="false" outlineLevel="0" collapsed="false">
      <c r="A191" s="183" t="s">
        <v>1175</v>
      </c>
      <c r="B191" s="173"/>
      <c r="C191" s="167" t="n">
        <v>2.75</v>
      </c>
      <c r="D191" s="166" t="s">
        <v>979</v>
      </c>
      <c r="E191" s="184" t="n">
        <v>42183</v>
      </c>
    </row>
    <row r="192" customFormat="false" ht="15" hidden="false" customHeight="false" outlineLevel="0" collapsed="false">
      <c r="A192" s="165" t="s">
        <v>1175</v>
      </c>
      <c r="B192" s="166" t="s">
        <v>1176</v>
      </c>
      <c r="D192" s="166" t="s">
        <v>1029</v>
      </c>
      <c r="E192" s="166" t="s">
        <v>918</v>
      </c>
      <c r="F192" s="171"/>
      <c r="G192" s="171"/>
      <c r="H192" s="171"/>
      <c r="I192" s="166"/>
    </row>
    <row r="193" customFormat="false" ht="15" hidden="false" customHeight="false" outlineLevel="0" collapsed="false">
      <c r="A193" s="165" t="s">
        <v>1177</v>
      </c>
      <c r="B193" s="177" t="s">
        <v>1178</v>
      </c>
      <c r="C193" s="167" t="n">
        <v>2.29</v>
      </c>
      <c r="D193" s="166" t="s">
        <v>858</v>
      </c>
      <c r="E193" s="173" t="n">
        <v>2016</v>
      </c>
      <c r="F193" s="171"/>
    </row>
    <row r="194" customFormat="false" ht="15" hidden="false" customHeight="false" outlineLevel="0" collapsed="false">
      <c r="A194" s="183" t="s">
        <v>1179</v>
      </c>
      <c r="B194" s="173"/>
      <c r="C194" s="167" t="n">
        <v>7.3</v>
      </c>
      <c r="D194" s="166" t="s">
        <v>979</v>
      </c>
      <c r="E194" s="184" t="n">
        <v>42183</v>
      </c>
    </row>
    <row r="195" customFormat="false" ht="15" hidden="false" customHeight="false" outlineLevel="0" collapsed="false">
      <c r="A195" s="181" t="s">
        <v>1180</v>
      </c>
      <c r="B195" s="166" t="s">
        <v>1046</v>
      </c>
      <c r="D195" s="166" t="s">
        <v>1029</v>
      </c>
      <c r="E195" s="177" t="s">
        <v>848</v>
      </c>
      <c r="F195" s="171"/>
      <c r="G195" s="162"/>
      <c r="H195" s="162"/>
    </row>
    <row r="196" customFormat="false" ht="15" hidden="false" customHeight="false" outlineLevel="0" collapsed="false">
      <c r="A196" s="181"/>
      <c r="E196" s="173"/>
      <c r="F196" s="171"/>
      <c r="G196" s="162"/>
      <c r="H196" s="162"/>
    </row>
    <row r="197" customFormat="false" ht="15" hidden="false" customHeight="false" outlineLevel="0" collapsed="false">
      <c r="A197" s="181"/>
      <c r="E197" s="173"/>
      <c r="F197" s="171"/>
      <c r="G197" s="162"/>
      <c r="H197" s="162"/>
    </row>
    <row r="198" customFormat="false" ht="15" hidden="false" customHeight="false" outlineLevel="0" collapsed="false">
      <c r="A198" s="181"/>
      <c r="E198" s="173"/>
      <c r="F198" s="171"/>
      <c r="G198" s="162"/>
      <c r="H198" s="162"/>
    </row>
    <row r="199" customFormat="false" ht="15" hidden="false" customHeight="false" outlineLevel="0" collapsed="false">
      <c r="F199" s="171"/>
    </row>
    <row r="200" customFormat="false" ht="15" hidden="false" customHeight="false" outlineLevel="0" collapsed="false">
      <c r="A200" s="165" t="s">
        <v>1181</v>
      </c>
      <c r="B200" s="192" t="s">
        <v>1182</v>
      </c>
      <c r="F200" s="171"/>
    </row>
    <row r="201" customFormat="false" ht="15" hidden="false" customHeight="false" outlineLevel="0" collapsed="false">
      <c r="F201" s="171"/>
    </row>
    <row r="202" customFormat="false" ht="15" hidden="false" customHeight="false" outlineLevel="0" collapsed="false">
      <c r="F202" s="171"/>
      <c r="G202" s="0"/>
    </row>
    <row r="203" customFormat="false" ht="15" hidden="false" customHeight="false" outlineLevel="0" collapsed="false">
      <c r="E203" s="191"/>
      <c r="F203" s="191"/>
      <c r="G203" s="0"/>
      <c r="H203" s="0"/>
    </row>
    <row r="204" customFormat="false" ht="15" hidden="false" customHeight="false" outlineLevel="0" collapsed="false">
      <c r="F204" s="165"/>
      <c r="G204" s="0"/>
      <c r="H204" s="0"/>
    </row>
    <row r="205" customFormat="false" ht="15" hidden="false" customHeight="false" outlineLevel="0" collapsed="false">
      <c r="F205" s="176"/>
      <c r="G205" s="0"/>
      <c r="H205" s="0"/>
    </row>
    <row r="206" customFormat="false" ht="15" hidden="false" customHeight="false" outlineLevel="0" collapsed="false">
      <c r="A206" s="176"/>
      <c r="B206" s="175"/>
      <c r="D206" s="175"/>
      <c r="E206" s="175"/>
      <c r="F206" s="175"/>
      <c r="G206" s="176"/>
      <c r="H206" s="176"/>
      <c r="I206" s="176"/>
      <c r="J206" s="176"/>
      <c r="K206" s="176"/>
      <c r="L206" s="176"/>
      <c r="M206" s="176"/>
      <c r="N206" s="176"/>
    </row>
    <row r="207" customFormat="false" ht="15" hidden="false" customHeight="false" outlineLevel="0" collapsed="false">
      <c r="G207" s="176"/>
      <c r="H207" s="176"/>
      <c r="I207" s="176"/>
      <c r="J207" s="176"/>
      <c r="K207" s="176"/>
      <c r="L207" s="176"/>
      <c r="M207" s="176"/>
      <c r="N207" s="176"/>
    </row>
    <row r="208" customFormat="false" ht="15" hidden="false" customHeight="false" outlineLevel="0" collapsed="false">
      <c r="A208" s="176"/>
      <c r="B208" s="175"/>
      <c r="C208" s="174"/>
      <c r="D208" s="175"/>
      <c r="E208" s="175"/>
      <c r="F208" s="175"/>
      <c r="G208" s="176"/>
      <c r="H208" s="176"/>
      <c r="I208" s="176"/>
      <c r="J208" s="176"/>
      <c r="K208" s="176"/>
      <c r="L208" s="176"/>
      <c r="M208" s="176"/>
      <c r="N208" s="176"/>
    </row>
    <row r="209" customFormat="false" ht="15" hidden="false" customHeight="false" outlineLevel="0" collapsed="false">
      <c r="A209" s="176"/>
      <c r="B209" s="175"/>
      <c r="C209" s="174"/>
      <c r="D209" s="175"/>
      <c r="E209" s="175"/>
      <c r="F209" s="175"/>
      <c r="G209" s="176"/>
      <c r="H209" s="176"/>
      <c r="I209" s="176"/>
      <c r="J209" s="176"/>
      <c r="K209" s="176"/>
      <c r="L209" s="176"/>
      <c r="M209" s="176"/>
      <c r="N209" s="176"/>
    </row>
    <row r="210" customFormat="false" ht="15" hidden="false" customHeight="false" outlineLevel="0" collapsed="false">
      <c r="A210" s="176"/>
      <c r="B210" s="175"/>
      <c r="C210" s="174"/>
      <c r="D210" s="175"/>
      <c r="E210" s="175"/>
      <c r="F210" s="175"/>
      <c r="G210" s="176"/>
      <c r="H210" s="176"/>
      <c r="I210" s="176"/>
      <c r="J210" s="176"/>
      <c r="K210" s="176"/>
      <c r="L210" s="176"/>
      <c r="M210" s="176"/>
      <c r="N210" s="176"/>
    </row>
    <row r="211" customFormat="false" ht="15" hidden="false" customHeight="false" outlineLevel="0" collapsed="false">
      <c r="A211" s="193"/>
      <c r="B211" s="193"/>
      <c r="C211" s="193"/>
      <c r="D211" s="193"/>
      <c r="E211" s="193"/>
      <c r="F211" s="193"/>
      <c r="G211" s="193"/>
      <c r="H211" s="193"/>
      <c r="I211" s="193"/>
      <c r="J211" s="193"/>
      <c r="K211" s="193"/>
      <c r="L211" s="193"/>
      <c r="M211" s="193"/>
      <c r="N211" s="194"/>
    </row>
    <row r="212" customFormat="false" ht="15" hidden="false" customHeight="false" outlineLevel="0" collapsed="false">
      <c r="A212" s="191"/>
      <c r="B212" s="191"/>
      <c r="C212" s="195"/>
      <c r="D212" s="191"/>
      <c r="E212" s="191"/>
      <c r="F212" s="191"/>
      <c r="G212" s="191"/>
      <c r="H212" s="191"/>
      <c r="I212" s="191"/>
      <c r="J212" s="191"/>
    </row>
    <row r="213" customFormat="false" ht="15" hidden="false" customHeight="false" outlineLevel="0" collapsed="false">
      <c r="A213" s="176"/>
      <c r="B213" s="175"/>
      <c r="D213" s="175"/>
      <c r="E213" s="175"/>
      <c r="F213" s="175"/>
      <c r="G213" s="176"/>
      <c r="I213" s="176"/>
    </row>
    <row r="214" customFormat="false" ht="15" hidden="false" customHeight="false" outlineLevel="0" collapsed="false">
      <c r="A214" s="176"/>
      <c r="B214" s="175"/>
      <c r="D214" s="175"/>
      <c r="E214" s="175"/>
      <c r="F214" s="175"/>
      <c r="G214" s="176"/>
      <c r="H214" s="176"/>
      <c r="I214" s="176"/>
      <c r="J214" s="176"/>
    </row>
    <row r="215" customFormat="false" ht="15" hidden="false" customHeight="false" outlineLevel="0" collapsed="false">
      <c r="A215" s="176"/>
      <c r="B215" s="175"/>
      <c r="D215" s="175"/>
      <c r="E215" s="175"/>
      <c r="F215" s="175"/>
      <c r="G215" s="176"/>
      <c r="H215" s="176"/>
      <c r="I215" s="176"/>
      <c r="J215" s="176"/>
    </row>
    <row r="216" customFormat="false" ht="15" hidden="false" customHeight="false" outlineLevel="0" collapsed="false">
      <c r="A216" s="176"/>
      <c r="B216" s="175"/>
      <c r="D216" s="175"/>
      <c r="E216" s="175"/>
      <c r="F216" s="175"/>
      <c r="G216" s="176"/>
      <c r="H216" s="176"/>
      <c r="I216" s="176"/>
      <c r="J216" s="176"/>
    </row>
    <row r="217" customFormat="false" ht="15" hidden="false" customHeight="false" outlineLevel="0" collapsed="false">
      <c r="A217" s="176"/>
      <c r="B217" s="175"/>
      <c r="D217" s="175"/>
      <c r="E217" s="175"/>
      <c r="F217" s="175"/>
      <c r="G217" s="176"/>
      <c r="H217" s="176"/>
      <c r="I217" s="176"/>
      <c r="J217" s="176"/>
    </row>
    <row r="218" customFormat="false" ht="15" hidden="false" customHeight="false" outlineLevel="0" collapsed="false">
      <c r="A218" s="176"/>
      <c r="B218" s="175"/>
      <c r="C218" s="174"/>
      <c r="D218" s="175"/>
      <c r="E218" s="175"/>
      <c r="F218" s="175"/>
      <c r="G218" s="176"/>
      <c r="H218" s="176"/>
      <c r="I218" s="176"/>
      <c r="J218" s="176"/>
      <c r="K218" s="176"/>
      <c r="L218" s="176"/>
      <c r="M218" s="176"/>
      <c r="N218" s="176"/>
    </row>
    <row r="219" customFormat="false" ht="15" hidden="false" customHeight="false" outlineLevel="0" collapsed="false">
      <c r="A219" s="176"/>
      <c r="B219" s="175"/>
      <c r="C219" s="174"/>
      <c r="D219" s="175"/>
      <c r="E219" s="175"/>
      <c r="F219" s="175"/>
      <c r="G219" s="176"/>
      <c r="H219" s="176"/>
      <c r="I219" s="176"/>
      <c r="J219" s="176"/>
      <c r="K219" s="176"/>
      <c r="L219" s="176"/>
      <c r="M219" s="176"/>
      <c r="N219" s="176"/>
    </row>
    <row r="220" customFormat="false" ht="15" hidden="false" customHeight="false" outlineLevel="0" collapsed="false">
      <c r="A220" s="176"/>
      <c r="B220" s="175"/>
      <c r="C220" s="174"/>
      <c r="D220" s="175"/>
      <c r="E220" s="175"/>
      <c r="F220" s="175"/>
      <c r="G220" s="176"/>
      <c r="H220" s="176"/>
      <c r="I220" s="176"/>
      <c r="J220" s="176"/>
      <c r="K220" s="176"/>
      <c r="L220" s="176"/>
      <c r="M220" s="166"/>
      <c r="N220" s="176"/>
    </row>
    <row r="221" customFormat="false" ht="15" hidden="false" customHeight="false" outlineLevel="0" collapsed="false">
      <c r="A221" s="176"/>
      <c r="B221" s="175"/>
      <c r="C221" s="174"/>
      <c r="D221" s="175"/>
      <c r="E221" s="175"/>
      <c r="F221" s="175"/>
      <c r="G221" s="176"/>
      <c r="H221" s="176"/>
      <c r="I221" s="176"/>
      <c r="J221" s="176"/>
      <c r="K221" s="176"/>
      <c r="L221" s="176"/>
      <c r="M221" s="166"/>
      <c r="N221" s="176"/>
    </row>
    <row r="222" customFormat="false" ht="15" hidden="false" customHeight="false" outlineLevel="0" collapsed="false">
      <c r="A222" s="176"/>
      <c r="B222" s="175"/>
      <c r="C222" s="174"/>
      <c r="D222" s="175"/>
      <c r="E222" s="175"/>
      <c r="F222" s="175"/>
      <c r="G222" s="176"/>
      <c r="H222" s="176"/>
      <c r="I222" s="176"/>
      <c r="J222" s="176"/>
      <c r="K222" s="176"/>
      <c r="L222" s="176"/>
      <c r="N222" s="176"/>
    </row>
    <row r="223" customFormat="false" ht="15" hidden="false" customHeight="false" outlineLevel="0" collapsed="false">
      <c r="A223" s="194"/>
      <c r="B223" s="191"/>
      <c r="G223" s="166"/>
      <c r="H223" s="166"/>
      <c r="I223" s="166"/>
      <c r="J223" s="166"/>
      <c r="K223" s="166"/>
      <c r="L223" s="166"/>
      <c r="N223" s="166"/>
    </row>
    <row r="224" customFormat="false" ht="15" hidden="false" customHeight="false" outlineLevel="0" collapsed="false">
      <c r="A224" s="166"/>
      <c r="G224" s="166"/>
      <c r="H224" s="166"/>
      <c r="I224" s="166"/>
      <c r="J224" s="166"/>
      <c r="K224" s="166"/>
      <c r="L224" s="166"/>
      <c r="N224" s="166"/>
    </row>
    <row r="237" customFormat="false" ht="15" hidden="false" customHeight="false" outlineLevel="0" collapsed="false">
      <c r="A237" s="194" t="s">
        <v>1183</v>
      </c>
      <c r="B237" s="191"/>
      <c r="G237" s="191" t="s">
        <v>1184</v>
      </c>
    </row>
    <row r="238" customFormat="false" ht="15" hidden="false" customHeight="false" outlineLevel="0" collapsed="false">
      <c r="A238" s="166" t="s">
        <v>1185</v>
      </c>
      <c r="G238" s="165" t="s">
        <v>1186</v>
      </c>
    </row>
    <row r="239" customFormat="false" ht="15" hidden="false" customHeight="false" outlineLevel="0" collapsed="false">
      <c r="A239" s="166" t="s">
        <v>610</v>
      </c>
    </row>
    <row r="240" customFormat="false" ht="15" hidden="false" customHeight="false" outlineLevel="0" collapsed="false">
      <c r="A240" s="166" t="s">
        <v>1187</v>
      </c>
    </row>
    <row r="241" customFormat="false" ht="15" hidden="false" customHeight="false" outlineLevel="0" collapsed="false">
      <c r="A241" s="166" t="s">
        <v>1188</v>
      </c>
    </row>
    <row r="242" customFormat="false" ht="15" hidden="false" customHeight="false" outlineLevel="0" collapsed="false">
      <c r="A242" s="166" t="s">
        <v>1189</v>
      </c>
    </row>
    <row r="243" customFormat="false" ht="15" hidden="false" customHeight="false" outlineLevel="0" collapsed="false">
      <c r="A243" s="166"/>
    </row>
    <row r="244" customFormat="false" ht="15" hidden="false" customHeight="false" outlineLevel="0" collapsed="false">
      <c r="A244" s="166"/>
    </row>
    <row r="245" customFormat="false" ht="15" hidden="false" customHeight="false" outlineLevel="0" collapsed="false">
      <c r="A245" s="166"/>
    </row>
    <row r="246" customFormat="false" ht="15" hidden="false" customHeight="false" outlineLevel="0" collapsed="false">
      <c r="A246" s="166"/>
    </row>
    <row r="247" customFormat="false" ht="15" hidden="false" customHeight="false" outlineLevel="0" collapsed="false">
      <c r="A247" s="166"/>
    </row>
    <row r="248" customFormat="false" ht="15" hidden="false" customHeight="false" outlineLevel="0" collapsed="false">
      <c r="A248" s="166"/>
    </row>
    <row r="249" customFormat="false" ht="15" hidden="false" customHeight="false" outlineLevel="0" collapsed="false">
      <c r="A249" s="166"/>
    </row>
    <row r="250" customFormat="false" ht="15" hidden="false" customHeight="false" outlineLevel="0" collapsed="false">
      <c r="A250" s="166"/>
    </row>
    <row r="251" customFormat="false" ht="15" hidden="false" customHeight="false" outlineLevel="0" collapsed="false">
      <c r="A251" s="166"/>
    </row>
    <row r="252" customFormat="false" ht="15" hidden="false" customHeight="false" outlineLevel="0" collapsed="false">
      <c r="A252" s="166"/>
    </row>
    <row r="253" customFormat="false" ht="15" hidden="false" customHeight="false" outlineLevel="0" collapsed="false">
      <c r="A253" s="166"/>
    </row>
    <row r="254" customFormat="false" ht="15" hidden="false" customHeight="false" outlineLevel="0" collapsed="false">
      <c r="A254" s="166"/>
    </row>
    <row r="255" customFormat="false" ht="15" hidden="false" customHeight="false" outlineLevel="0" collapsed="false">
      <c r="A255" s="166"/>
    </row>
    <row r="256" customFormat="false" ht="15" hidden="false" customHeight="false" outlineLevel="0" collapsed="false">
      <c r="A256" s="166"/>
    </row>
    <row r="257" customFormat="false" ht="15" hidden="false" customHeight="false" outlineLevel="0" collapsed="false">
      <c r="A257" s="166" t="s">
        <v>1190</v>
      </c>
    </row>
    <row r="258" customFormat="false" ht="15" hidden="false" customHeight="false" outlineLevel="0" collapsed="false">
      <c r="A258" s="166" t="s">
        <v>1191</v>
      </c>
    </row>
    <row r="259" customFormat="false" ht="15" hidden="false" customHeight="false" outlineLevel="0" collapsed="false">
      <c r="A259" s="166" t="s">
        <v>1192</v>
      </c>
    </row>
    <row r="260" customFormat="false" ht="15" hidden="false" customHeight="false" outlineLevel="0" collapsed="false">
      <c r="A260" s="166" t="s">
        <v>1193</v>
      </c>
    </row>
    <row r="261" customFormat="false" ht="15" hidden="false" customHeight="false" outlineLevel="0" collapsed="false">
      <c r="A261" s="166" t="s">
        <v>1194</v>
      </c>
    </row>
    <row r="262" customFormat="false" ht="15" hidden="false" customHeight="false" outlineLevel="0" collapsed="false">
      <c r="A262" s="166" t="s">
        <v>1195</v>
      </c>
    </row>
    <row r="263" customFormat="false" ht="15" hidden="false" customHeight="false" outlineLevel="0" collapsed="false">
      <c r="A263" s="166" t="s">
        <v>1196</v>
      </c>
    </row>
    <row r="264" customFormat="false" ht="15" hidden="false" customHeight="false" outlineLevel="0" collapsed="false">
      <c r="A264" s="166" t="s">
        <v>1197</v>
      </c>
    </row>
    <row r="265" customFormat="false" ht="15" hidden="false" customHeight="false" outlineLevel="0" collapsed="false">
      <c r="A265" s="166" t="s">
        <v>1198</v>
      </c>
    </row>
    <row r="273" customFormat="false" ht="15" hidden="false" customHeight="false" outlineLevel="0" collapsed="false">
      <c r="A273" s="165" t="s">
        <v>532</v>
      </c>
    </row>
    <row r="274" customFormat="false" ht="15" hidden="false" customHeight="true" outlineLevel="0" collapsed="false">
      <c r="A274" s="196" t="s">
        <v>1199</v>
      </c>
      <c r="B274" s="138"/>
    </row>
  </sheetData>
  <mergeCells count="6">
    <mergeCell ref="A211:C211"/>
    <mergeCell ref="D211:G211"/>
    <mergeCell ref="H211:I211"/>
    <mergeCell ref="J211:K211"/>
    <mergeCell ref="L211:M211"/>
    <mergeCell ref="A274:A286"/>
  </mergeCells>
  <hyperlinks>
    <hyperlink ref="B200" r:id="rId1" display="http://www.seedman.com/eggplant.ht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worksheet>
</file>

<file path=xl/worksheets/sheet9.xml><?xml version="1.0" encoding="utf-8"?>
<worksheet xmlns="http://schemas.openxmlformats.org/spreadsheetml/2006/main" xmlns:r="http://schemas.openxmlformats.org/officeDocument/2006/relationships">
  <sheetPr filterMode="false">
    <pageSetUpPr fitToPage="false"/>
  </sheetPr>
  <dimension ref="A1:T71"/>
  <sheetViews>
    <sheetView showFormulas="false" showGridLines="true" showRowColHeaders="true" showZeros="true" rightToLeft="false" tabSelected="false" showOutlineSymbols="true" defaultGridColor="true" view="normal" topLeftCell="A1" colorId="64" zoomScale="50" zoomScaleNormal="50" zoomScalePageLayoutView="100" workbookViewId="0">
      <selection pane="topLeft" activeCell="A31" activeCellId="0" sqref="A31"/>
    </sheetView>
  </sheetViews>
  <sheetFormatPr defaultRowHeight="15"/>
  <cols>
    <col collapsed="false" hidden="false" max="1" min="1" style="197" width="42.1173469387755"/>
    <col collapsed="false" hidden="false" max="2" min="2" style="197" width="41.0357142857143"/>
    <col collapsed="false" hidden="false" max="3" min="3" style="173" width="22.6785714285714"/>
    <col collapsed="false" hidden="false" max="4" min="4" style="174" width="8.4234693877551"/>
    <col collapsed="false" hidden="false" max="5" min="5" style="198" width="8.96428571428571"/>
    <col collapsed="false" hidden="false" max="6" min="6" style="199" width="10.1530612244898"/>
    <col collapsed="false" hidden="false" max="7" min="7" style="197" width="18.1428571428571"/>
    <col collapsed="false" hidden="false" max="8" min="8" style="197" width="13.2857142857143"/>
    <col collapsed="false" hidden="false" max="9" min="9" style="197" width="44.3877551020408"/>
    <col collapsed="false" hidden="false" max="1025" min="10" style="197" width="9.17857142857143"/>
  </cols>
  <sheetData>
    <row r="1" s="163" customFormat="true" ht="14.45" hidden="false" customHeight="false" outlineLevel="0" collapsed="false">
      <c r="A1" s="163" t="s">
        <v>1200</v>
      </c>
      <c r="B1" s="191" t="s">
        <v>1201</v>
      </c>
      <c r="C1" s="200" t="s">
        <v>1202</v>
      </c>
      <c r="D1" s="195" t="s">
        <v>521</v>
      </c>
      <c r="E1" s="201" t="s">
        <v>1203</v>
      </c>
      <c r="F1" s="202" t="s">
        <v>400</v>
      </c>
      <c r="G1" s="163" t="s">
        <v>402</v>
      </c>
      <c r="H1" s="163" t="s">
        <v>1204</v>
      </c>
    </row>
    <row r="2" customFormat="false" ht="14.45" hidden="false" customHeight="false" outlineLevel="0" collapsed="false">
      <c r="A2" s="197" t="s">
        <v>1205</v>
      </c>
      <c r="B2" s="197" t="s">
        <v>1206</v>
      </c>
      <c r="C2" s="173" t="n">
        <v>2</v>
      </c>
      <c r="D2" s="174" t="n">
        <v>2.5</v>
      </c>
      <c r="E2" s="198" t="n">
        <v>2</v>
      </c>
    </row>
    <row r="3" customFormat="false" ht="14.45" hidden="false" customHeight="false" outlineLevel="0" collapsed="false">
      <c r="A3" s="197" t="s">
        <v>1207</v>
      </c>
      <c r="B3" s="197" t="s">
        <v>1206</v>
      </c>
      <c r="D3" s="174" t="n">
        <v>2.5</v>
      </c>
      <c r="E3" s="198" t="n">
        <v>2</v>
      </c>
      <c r="K3" s="203"/>
    </row>
    <row r="4" customFormat="false" ht="14.45" hidden="false" customHeight="false" outlineLevel="0" collapsed="false">
      <c r="A4" s="197" t="s">
        <v>1208</v>
      </c>
      <c r="B4" s="197" t="s">
        <v>1206</v>
      </c>
      <c r="C4" s="173" t="n">
        <v>2</v>
      </c>
      <c r="D4" s="174" t="n">
        <v>2.5</v>
      </c>
      <c r="E4" s="198" t="n">
        <v>2</v>
      </c>
      <c r="K4" s="204"/>
    </row>
    <row r="5" customFormat="false" ht="14.45" hidden="false" customHeight="false" outlineLevel="0" collapsed="false">
      <c r="A5" s="197" t="s">
        <v>1209</v>
      </c>
      <c r="B5" s="197" t="s">
        <v>1206</v>
      </c>
      <c r="C5" s="173" t="s">
        <v>1210</v>
      </c>
      <c r="D5" s="174" t="n">
        <v>2.5</v>
      </c>
      <c r="E5" s="198" t="n">
        <v>2</v>
      </c>
      <c r="K5" s="204"/>
    </row>
    <row r="6" customFormat="false" ht="14.45" hidden="false" customHeight="false" outlineLevel="0" collapsed="false">
      <c r="A6" s="197" t="s">
        <v>1211</v>
      </c>
      <c r="B6" s="197" t="s">
        <v>1206</v>
      </c>
      <c r="D6" s="174" t="n">
        <v>2.5</v>
      </c>
      <c r="E6" s="198" t="n">
        <v>2</v>
      </c>
      <c r="K6" s="204"/>
    </row>
    <row r="7" customFormat="false" ht="14.45" hidden="false" customHeight="false" outlineLevel="0" collapsed="false">
      <c r="A7" s="197" t="s">
        <v>746</v>
      </c>
      <c r="B7" s="197" t="s">
        <v>1206</v>
      </c>
      <c r="C7" s="173" t="s">
        <v>1212</v>
      </c>
      <c r="K7" s="204"/>
    </row>
    <row r="8" customFormat="false" ht="14.45" hidden="false" customHeight="false" outlineLevel="0" collapsed="false">
      <c r="K8" s="204"/>
    </row>
    <row r="9" customFormat="false" ht="14.45" hidden="false" customHeight="false" outlineLevel="0" collapsed="false">
      <c r="K9" s="204"/>
    </row>
    <row r="10" customFormat="false" ht="14.45" hidden="false" customHeight="false" outlineLevel="0" collapsed="false">
      <c r="A10" s="197" t="s">
        <v>1213</v>
      </c>
      <c r="D10" s="174" t="s">
        <v>1214</v>
      </c>
      <c r="E10" s="198" t="n">
        <v>1</v>
      </c>
      <c r="F10" s="199" t="n">
        <v>40956</v>
      </c>
      <c r="K10" s="204"/>
    </row>
    <row r="11" customFormat="false" ht="14.45" hidden="false" customHeight="false" outlineLevel="0" collapsed="false">
      <c r="A11" s="197" t="s">
        <v>1215</v>
      </c>
      <c r="D11" s="174" t="s">
        <v>1216</v>
      </c>
      <c r="E11" s="198" t="n">
        <v>1</v>
      </c>
      <c r="F11" s="199" t="n">
        <v>40956</v>
      </c>
      <c r="K11" s="204"/>
    </row>
    <row r="12" customFormat="false" ht="14.45" hidden="false" customHeight="false" outlineLevel="0" collapsed="false">
      <c r="A12" s="197" t="s">
        <v>1217</v>
      </c>
      <c r="D12" s="174" t="s">
        <v>1218</v>
      </c>
      <c r="E12" s="198" t="n">
        <v>1</v>
      </c>
      <c r="F12" s="199" t="n">
        <v>40956</v>
      </c>
      <c r="K12" s="204"/>
    </row>
    <row r="13" customFormat="false" ht="14.45" hidden="false" customHeight="false" outlineLevel="0" collapsed="false">
      <c r="A13" s="197" t="s">
        <v>1219</v>
      </c>
      <c r="D13" s="174" t="s">
        <v>1220</v>
      </c>
      <c r="E13" s="198" t="n">
        <v>1</v>
      </c>
      <c r="F13" s="199" t="n">
        <v>40956</v>
      </c>
      <c r="K13" s="204"/>
    </row>
    <row r="14" customFormat="false" ht="14.45" hidden="false" customHeight="false" outlineLevel="0" collapsed="false">
      <c r="A14" s="197" t="s">
        <v>1221</v>
      </c>
      <c r="D14" s="174" t="s">
        <v>1216</v>
      </c>
      <c r="E14" s="198" t="n">
        <v>1</v>
      </c>
      <c r="F14" s="199" t="n">
        <v>40956</v>
      </c>
      <c r="K14" s="204"/>
    </row>
    <row r="15" customFormat="false" ht="14.45" hidden="false" customHeight="false" outlineLevel="0" collapsed="false">
      <c r="A15" s="197" t="s">
        <v>1222</v>
      </c>
      <c r="D15" s="174" t="s">
        <v>1214</v>
      </c>
      <c r="E15" s="198" t="n">
        <v>1</v>
      </c>
      <c r="F15" s="199" t="n">
        <v>40956</v>
      </c>
      <c r="K15" s="204"/>
    </row>
    <row r="16" customFormat="false" ht="14.45" hidden="false" customHeight="false" outlineLevel="0" collapsed="false">
      <c r="A16" s="197" t="s">
        <v>1223</v>
      </c>
      <c r="D16" s="174" t="s">
        <v>1216</v>
      </c>
      <c r="E16" s="198" t="n">
        <v>1</v>
      </c>
      <c r="F16" s="199" t="n">
        <v>40956</v>
      </c>
      <c r="K16" s="204"/>
    </row>
    <row r="17" customFormat="false" ht="14.45" hidden="false" customHeight="false" outlineLevel="0" collapsed="false">
      <c r="A17" s="197" t="s">
        <v>1224</v>
      </c>
      <c r="D17" s="174" t="s">
        <v>1214</v>
      </c>
      <c r="E17" s="198" t="n">
        <v>1</v>
      </c>
      <c r="F17" s="199" t="n">
        <v>40956</v>
      </c>
      <c r="K17" s="204"/>
    </row>
    <row r="18" customFormat="false" ht="14.45" hidden="false" customHeight="false" outlineLevel="0" collapsed="false">
      <c r="A18" s="197" t="s">
        <v>1225</v>
      </c>
      <c r="D18" s="174" t="s">
        <v>1226</v>
      </c>
      <c r="E18" s="198" t="n">
        <v>1</v>
      </c>
      <c r="F18" s="199" t="n">
        <v>40956</v>
      </c>
      <c r="K18" s="204"/>
    </row>
    <row r="19" customFormat="false" ht="14.45" hidden="false" customHeight="false" outlineLevel="0" collapsed="false">
      <c r="A19" s="197" t="s">
        <v>1227</v>
      </c>
      <c r="D19" s="174" t="s">
        <v>1220</v>
      </c>
      <c r="E19" s="198" t="n">
        <v>1</v>
      </c>
      <c r="F19" s="199" t="n">
        <v>40956</v>
      </c>
      <c r="K19" s="204"/>
    </row>
    <row r="20" customFormat="false" ht="14.45" hidden="false" customHeight="false" outlineLevel="0" collapsed="false">
      <c r="A20" s="197" t="s">
        <v>1207</v>
      </c>
      <c r="D20" s="174" t="s">
        <v>1220</v>
      </c>
      <c r="E20" s="198" t="n">
        <v>1</v>
      </c>
      <c r="F20" s="199" t="n">
        <v>40956</v>
      </c>
      <c r="K20" s="204"/>
    </row>
    <row r="21" customFormat="false" ht="14.45" hidden="false" customHeight="false" outlineLevel="0" collapsed="false">
      <c r="A21" s="197" t="s">
        <v>1228</v>
      </c>
      <c r="D21" s="174" t="s">
        <v>1220</v>
      </c>
      <c r="E21" s="198" t="n">
        <v>1</v>
      </c>
      <c r="F21" s="199" t="n">
        <v>40956</v>
      </c>
      <c r="K21" s="204"/>
    </row>
    <row r="22" customFormat="false" ht="14.45" hidden="false" customHeight="false" outlineLevel="0" collapsed="false">
      <c r="A22" s="197" t="s">
        <v>1209</v>
      </c>
      <c r="D22" s="174" t="s">
        <v>1220</v>
      </c>
      <c r="E22" s="198" t="n">
        <v>1</v>
      </c>
      <c r="F22" s="199" t="n">
        <v>40956</v>
      </c>
      <c r="K22" s="204"/>
    </row>
    <row r="23" customFormat="false" ht="14.45" hidden="false" customHeight="false" outlineLevel="0" collapsed="false">
      <c r="A23" s="162" t="s">
        <v>1229</v>
      </c>
      <c r="D23" s="174" t="n">
        <v>0</v>
      </c>
      <c r="E23" s="198" t="n">
        <v>1</v>
      </c>
      <c r="F23" s="199" t="n">
        <v>40956</v>
      </c>
      <c r="K23" s="204"/>
    </row>
    <row r="24" customFormat="false" ht="14.45" hidden="false" customHeight="false" outlineLevel="0" collapsed="false">
      <c r="K24" s="204"/>
    </row>
    <row r="25" customFormat="false" ht="14.45" hidden="false" customHeight="false" outlineLevel="0" collapsed="false">
      <c r="K25" s="204"/>
    </row>
    <row r="26" customFormat="false" ht="14.45" hidden="false" customHeight="false" outlineLevel="0" collapsed="false">
      <c r="K26" s="204"/>
    </row>
    <row r="27" customFormat="false" ht="14.45" hidden="false" customHeight="false" outlineLevel="0" collapsed="false">
      <c r="K27" s="204"/>
    </row>
    <row r="28" customFormat="false" ht="14.45" hidden="false" customHeight="false" outlineLevel="0" collapsed="false">
      <c r="K28" s="204"/>
    </row>
    <row r="29" customFormat="false" ht="14.45" hidden="false" customHeight="false" outlineLevel="0" collapsed="false">
      <c r="K29" s="204"/>
    </row>
    <row r="30" customFormat="false" ht="14.45" hidden="false" customHeight="false" outlineLevel="0" collapsed="false">
      <c r="K30" s="204"/>
    </row>
    <row r="31" customFormat="false" ht="14.45" hidden="false" customHeight="false" outlineLevel="0" collapsed="false">
      <c r="K31" s="204"/>
    </row>
    <row r="32" customFormat="false" ht="14.45" hidden="false" customHeight="false" outlineLevel="0" collapsed="false">
      <c r="K32" s="204"/>
    </row>
    <row r="33" customFormat="false" ht="14.45" hidden="false" customHeight="false" outlineLevel="0" collapsed="false">
      <c r="K33" s="204"/>
    </row>
    <row r="34" customFormat="false" ht="14.45" hidden="false" customHeight="false" outlineLevel="0" collapsed="false">
      <c r="K34" s="204"/>
    </row>
    <row r="35" customFormat="false" ht="14.45" hidden="false" customHeight="false" outlineLevel="0" collapsed="false">
      <c r="K35" s="204"/>
    </row>
    <row r="36" customFormat="false" ht="14.45" hidden="false" customHeight="false" outlineLevel="0" collapsed="false">
      <c r="K36" s="204"/>
    </row>
    <row r="37" customFormat="false" ht="14.45" hidden="false" customHeight="false" outlineLevel="0" collapsed="false">
      <c r="K37" s="204"/>
    </row>
    <row r="38" customFormat="false" ht="14.45" hidden="false" customHeight="false" outlineLevel="0" collapsed="false">
      <c r="K38" s="204"/>
    </row>
    <row r="39" customFormat="false" ht="14.45" hidden="false" customHeight="false" outlineLevel="0" collapsed="false">
      <c r="K39" s="204"/>
    </row>
    <row r="40" customFormat="false" ht="14.45" hidden="false" customHeight="false" outlineLevel="0" collapsed="false">
      <c r="A40" s="205"/>
      <c r="B40" s="205"/>
      <c r="C40" s="206"/>
      <c r="D40" s="207"/>
      <c r="E40" s="208"/>
      <c r="K40" s="204"/>
    </row>
    <row r="41" customFormat="false" ht="14.45" hidden="false" customHeight="false" outlineLevel="0" collapsed="false">
      <c r="A41" s="205"/>
      <c r="B41" s="205"/>
      <c r="C41" s="206"/>
      <c r="D41" s="207"/>
      <c r="E41" s="208"/>
      <c r="K41" s="204"/>
    </row>
    <row r="42" customFormat="false" ht="14.45" hidden="false" customHeight="false" outlineLevel="0" collapsed="false">
      <c r="A42" s="209"/>
      <c r="B42" s="209"/>
      <c r="C42" s="210"/>
      <c r="D42" s="211"/>
      <c r="E42" s="208"/>
      <c r="K42" s="204"/>
    </row>
    <row r="43" customFormat="false" ht="137.45" hidden="false" customHeight="true" outlineLevel="0" collapsed="false">
      <c r="A43" s="197" t="s">
        <v>1230</v>
      </c>
      <c r="B43" s="197" t="s">
        <v>1231</v>
      </c>
      <c r="C43" s="212"/>
      <c r="D43" s="213" t="n">
        <v>5.99</v>
      </c>
      <c r="E43" s="208"/>
      <c r="K43" s="204"/>
    </row>
    <row r="44" customFormat="false" ht="159" hidden="false" customHeight="true" outlineLevel="0" collapsed="false">
      <c r="A44" s="197" t="s">
        <v>1232</v>
      </c>
      <c r="C44" s="212"/>
      <c r="D44" s="213" t="n">
        <v>5.99</v>
      </c>
      <c r="E44" s="208"/>
      <c r="K44" s="204"/>
    </row>
    <row r="45" customFormat="false" ht="155.45" hidden="false" customHeight="true" outlineLevel="0" collapsed="false">
      <c r="A45" s="197" t="s">
        <v>1233</v>
      </c>
      <c r="B45" s="197" t="s">
        <v>1231</v>
      </c>
      <c r="C45" s="212"/>
      <c r="D45" s="213" t="n">
        <v>5.99</v>
      </c>
      <c r="E45" s="208"/>
      <c r="K45" s="204"/>
    </row>
    <row r="46" customFormat="false" ht="15" hidden="false" customHeight="false" outlineLevel="0" collapsed="false">
      <c r="A46" s="197" t="s">
        <v>1234</v>
      </c>
      <c r="B46" s="197" t="s">
        <v>1235</v>
      </c>
      <c r="C46" s="212"/>
      <c r="D46" s="213" t="n">
        <v>5.99</v>
      </c>
      <c r="E46" s="208"/>
      <c r="K46" s="204"/>
    </row>
    <row r="47" customFormat="false" ht="15" hidden="false" customHeight="false" outlineLevel="0" collapsed="false">
      <c r="A47" s="197" t="s">
        <v>1236</v>
      </c>
      <c r="B47" s="197" t="s">
        <v>1237</v>
      </c>
      <c r="C47" s="212"/>
      <c r="D47" s="213" t="n">
        <v>5.99</v>
      </c>
      <c r="E47" s="208"/>
    </row>
    <row r="48" customFormat="false" ht="15" hidden="false" customHeight="false" outlineLevel="0" collapsed="false">
      <c r="A48" s="197" t="s">
        <v>1238</v>
      </c>
      <c r="B48" s="197" t="s">
        <v>1231</v>
      </c>
      <c r="C48" s="212"/>
      <c r="D48" s="213" t="n">
        <v>5.99</v>
      </c>
      <c r="E48" s="208"/>
      <c r="K48" s="203"/>
    </row>
    <row r="49" customFormat="false" ht="15" hidden="false" customHeight="false" outlineLevel="0" collapsed="false">
      <c r="A49" s="197" t="s">
        <v>1239</v>
      </c>
      <c r="B49" s="197" t="s">
        <v>1235</v>
      </c>
      <c r="C49" s="212"/>
      <c r="D49" s="213" t="n">
        <v>5.99</v>
      </c>
      <c r="E49" s="208"/>
      <c r="K49" s="204"/>
    </row>
    <row r="50" customFormat="false" ht="15" hidden="false" customHeight="false" outlineLevel="0" collapsed="false">
      <c r="A50" s="197" t="s">
        <v>1240</v>
      </c>
      <c r="B50" s="197" t="s">
        <v>1235</v>
      </c>
      <c r="C50" s="212"/>
      <c r="D50" s="213" t="n">
        <v>5.99</v>
      </c>
      <c r="E50" s="208"/>
      <c r="K50" s="204"/>
      <c r="T50" s="197" t="s">
        <v>1241</v>
      </c>
    </row>
    <row r="51" customFormat="false" ht="15" hidden="false" customHeight="false" outlineLevel="0" collapsed="false">
      <c r="A51" s="197" t="s">
        <v>1242</v>
      </c>
      <c r="C51" s="212"/>
      <c r="D51" s="213" t="n">
        <v>5.99</v>
      </c>
      <c r="E51" s="208"/>
      <c r="K51" s="204"/>
    </row>
    <row r="52" customFormat="false" ht="15" hidden="false" customHeight="false" outlineLevel="0" collapsed="false">
      <c r="A52" s="197" t="s">
        <v>1243</v>
      </c>
      <c r="B52" s="197" t="s">
        <v>1231</v>
      </c>
      <c r="C52" s="212"/>
      <c r="D52" s="213" t="n">
        <v>5.99</v>
      </c>
      <c r="E52" s="208"/>
      <c r="K52" s="204"/>
    </row>
    <row r="53" customFormat="false" ht="133.15" hidden="false" customHeight="true" outlineLevel="0" collapsed="false">
      <c r="A53" s="197" t="s">
        <v>1244</v>
      </c>
      <c r="C53" s="212"/>
      <c r="D53" s="213" t="n">
        <v>5.99</v>
      </c>
      <c r="E53" s="208"/>
      <c r="K53" s="204"/>
    </row>
    <row r="54" customFormat="false" ht="134.45" hidden="false" customHeight="true" outlineLevel="0" collapsed="false">
      <c r="A54" s="197" t="s">
        <v>1245</v>
      </c>
      <c r="B54" s="197" t="s">
        <v>1246</v>
      </c>
      <c r="C54" s="212"/>
      <c r="D54" s="213" t="n">
        <v>5.99</v>
      </c>
      <c r="E54" s="208"/>
      <c r="K54" s="204"/>
    </row>
    <row r="55" customFormat="false" ht="15" hidden="false" customHeight="false" outlineLevel="0" collapsed="false">
      <c r="A55" s="197" t="s">
        <v>1247</v>
      </c>
      <c r="B55" s="197" t="s">
        <v>1231</v>
      </c>
      <c r="C55" s="212"/>
      <c r="D55" s="213" t="n">
        <v>5.99</v>
      </c>
      <c r="E55" s="208"/>
      <c r="K55" s="204"/>
    </row>
    <row r="56" customFormat="false" ht="171.6" hidden="false" customHeight="true" outlineLevel="0" collapsed="false">
      <c r="A56" s="197" t="s">
        <v>1248</v>
      </c>
      <c r="B56" s="197" t="s">
        <v>1231</v>
      </c>
      <c r="C56" s="212"/>
      <c r="D56" s="213" t="n">
        <v>5.99</v>
      </c>
      <c r="E56" s="208"/>
      <c r="K56" s="204"/>
    </row>
    <row r="57" customFormat="false" ht="15" hidden="false" customHeight="false" outlineLevel="0" collapsed="false">
      <c r="A57" s="197" t="s">
        <v>1249</v>
      </c>
      <c r="C57" s="212"/>
      <c r="D57" s="213" t="n">
        <v>5.99</v>
      </c>
      <c r="E57" s="208"/>
      <c r="K57" s="204"/>
    </row>
    <row r="58" customFormat="false" ht="15" hidden="false" customHeight="false" outlineLevel="0" collapsed="false">
      <c r="A58" s="214"/>
      <c r="B58" s="215"/>
      <c r="C58" s="216"/>
      <c r="D58" s="217"/>
      <c r="E58" s="208"/>
      <c r="K58" s="204"/>
    </row>
    <row r="59" customFormat="false" ht="15" hidden="false" customHeight="false" outlineLevel="0" collapsed="false">
      <c r="A59" s="218"/>
      <c r="B59" s="218"/>
      <c r="C59" s="219"/>
      <c r="D59" s="220"/>
      <c r="K59" s="204"/>
    </row>
    <row r="60" customFormat="false" ht="15" hidden="false" customHeight="false" outlineLevel="0" collapsed="false">
      <c r="K60" s="204"/>
    </row>
    <row r="61" customFormat="false" ht="15" hidden="false" customHeight="false" outlineLevel="0" collapsed="false">
      <c r="A61" s="221"/>
      <c r="B61" s="221"/>
      <c r="C61" s="221"/>
      <c r="D61" s="221"/>
      <c r="K61" s="204"/>
    </row>
    <row r="62" customFormat="false" ht="15" hidden="false" customHeight="false" outlineLevel="0" collapsed="false">
      <c r="A62" s="222"/>
      <c r="B62" s="222"/>
      <c r="C62" s="223"/>
      <c r="D62" s="224"/>
    </row>
    <row r="63" customFormat="false" ht="15" hidden="false" customHeight="false" outlineLevel="0" collapsed="false">
      <c r="A63" s="215"/>
      <c r="B63" s="215"/>
      <c r="C63" s="215"/>
      <c r="D63" s="215"/>
    </row>
    <row r="65" customFormat="false" ht="15" hidden="false" customHeight="false" outlineLevel="0" collapsed="false">
      <c r="A65" s="225"/>
      <c r="B65" s="225"/>
      <c r="C65" s="163"/>
      <c r="D65" s="163"/>
      <c r="E65" s="201"/>
    </row>
    <row r="66" customFormat="false" ht="15" hidden="false" customHeight="false" outlineLevel="0" collapsed="false">
      <c r="A66" s="226" t="s">
        <v>367</v>
      </c>
      <c r="B66" s="227" t="s">
        <v>368</v>
      </c>
      <c r="C66" s="191" t="s">
        <v>1201</v>
      </c>
      <c r="D66" s="163" t="s">
        <v>400</v>
      </c>
      <c r="E66" s="228" t="s">
        <v>401</v>
      </c>
      <c r="F66" s="202" t="s">
        <v>402</v>
      </c>
      <c r="H66" s="176"/>
      <c r="I66" s="176"/>
    </row>
    <row r="67" customFormat="false" ht="15" hidden="false" customHeight="false" outlineLevel="0" collapsed="false">
      <c r="A67" s="187" t="s">
        <v>1250</v>
      </c>
      <c r="B67" s="183" t="s">
        <v>1251</v>
      </c>
      <c r="E67" s="229" t="n">
        <v>5.99</v>
      </c>
      <c r="F67" s="184"/>
    </row>
    <row r="68" customFormat="false" ht="15" hidden="false" customHeight="false" outlineLevel="0" collapsed="false">
      <c r="A68" s="187" t="s">
        <v>1252</v>
      </c>
      <c r="B68" s="183" t="s">
        <v>1251</v>
      </c>
      <c r="E68" s="229" t="n">
        <v>5.99</v>
      </c>
      <c r="F68" s="184"/>
    </row>
    <row r="69" customFormat="false" ht="15" hidden="false" customHeight="false" outlineLevel="0" collapsed="false">
      <c r="A69" s="187" t="s">
        <v>1253</v>
      </c>
      <c r="B69" s="183" t="s">
        <v>1251</v>
      </c>
      <c r="E69" s="229" t="n">
        <v>5.99</v>
      </c>
      <c r="F69" s="184"/>
    </row>
    <row r="70" customFormat="false" ht="15" hidden="false" customHeight="false" outlineLevel="0" collapsed="false">
      <c r="A70" s="187" t="s">
        <v>1254</v>
      </c>
      <c r="B70" s="183" t="s">
        <v>1251</v>
      </c>
      <c r="E70" s="229" t="n">
        <v>5.99</v>
      </c>
      <c r="F70" s="184"/>
    </row>
    <row r="71" customFormat="false" ht="15" hidden="false" customHeight="false" outlineLevel="0" collapsed="false">
      <c r="A71" s="187" t="s">
        <v>1255</v>
      </c>
      <c r="B71" s="183" t="s">
        <v>1251</v>
      </c>
      <c r="E71" s="229" t="n">
        <v>5.99</v>
      </c>
      <c r="F71" s="184"/>
    </row>
  </sheetData>
  <mergeCells count="2">
    <mergeCell ref="A61:D61"/>
    <mergeCell ref="A63:D63"/>
  </mergeCell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11</TotalTime>
  <Application>LibreOffice/5.2.4.2$Windows_X86_64 LibreOffice_project/3d5603e1122f0f102b62521720ab13a38a4e0eb0</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2008-02-28T00:28:24Z</dcterms:created>
  <dc:creator>Sharon</dc:creator>
  <dc:description/>
  <dc:language>en-US</dc:language>
  <cp:lastModifiedBy/>
  <cp:lastPrinted>2013-03-11T01:54:16Z</cp:lastPrinted>
  <dcterms:modified xsi:type="dcterms:W3CDTF">2017-05-03T18:47:41Z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