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Exp2" sheetId="1" state="visible" r:id="rId2"/>
    <sheet name="D.N.2" sheetId="2" state="visible" r:id="rId3"/>
    <sheet name="1+2" sheetId="3" state="visible" r:id="rId4"/>
    <sheet name="D.N.1+2" sheetId="4" state="visible" r:id="rId5"/>
    <sheet name="contenidos" sheetId="5" state="visible" r:id="rId6"/>
    <sheet name="desprecio x5" sheetId="6" state="visible" r:id="rId7"/>
    <sheet name="D.N.1+2 (SR)" sheetId="7" state="visible" r:id="rId8"/>
    <sheet name="betas" sheetId="8" state="visible" r:id="rId9"/>
    <sheet name="modelo1" sheetId="9" state="visible" r:id="rId10"/>
    <sheet name="modelo2" sheetId="10" state="visible" r:id="rId11"/>
    <sheet name="n1" sheetId="11" state="visible" r:id="rId12"/>
    <sheet name="n2" sheetId="12" state="visible" r:id="rId13"/>
    <sheet name="n3" sheetId="13" state="visible" r:id="rId14"/>
    <sheet name="modelo 3 sección 2" sheetId="14" state="visible" r:id="rId15"/>
    <sheet name="modelo 3 sección 3" sheetId="15" state="visible" r:id="rId16"/>
  </sheets>
  <definedNames>
    <definedName function="false" hidden="true" localSheetId="6" name="_xlnm._FilterDatabase" vbProcedure="false">'D.N.1+2 (SR)'!$A$1:$I$41</definedName>
    <definedName function="false" hidden="true" localSheetId="8" name="_xlnm._FilterDatabase" vbProcedure="false">modelo1!$A$2:$I$62</definedName>
    <definedName function="false" hidden="true" localSheetId="9" name="_xlnm._FilterDatabase" vbProcedure="false">modelo2!$A$2:$I$62</definedName>
    <definedName function="false" hidden="true" localSheetId="10" name="_xlnm._FilterDatabase" vbProcedure="false">n1!$A$1:$K$61</definedName>
    <definedName function="false" hidden="true" localSheetId="11" name="_xlnm._FilterDatabase" vbProcedure="false">n2!$A$1:$K$35</definedName>
    <definedName function="false" hidden="true" localSheetId="12" name="_xlnm._FilterDatabase" vbProcedure="false">n3!$A$1:$K$35</definedName>
    <definedName function="false" hidden="false" localSheetId="0" name="_xlnm._FilterDatabase" vbProcedure="false">Exp2!$A$1:$I$36</definedName>
    <definedName function="false" hidden="false" localSheetId="7" name="_xlnm._FilterDatabase" vbProcedure="false">betas!$A$3:$C$33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<sst xmlns="http://schemas.openxmlformats.org/spreadsheetml/2006/main" count="665" uniqueCount="165">
  <si>
    <t xml:space="preserve">n</t>
  </si>
  <si>
    <t xml:space="preserve">x (Downcomer)</t>
  </si>
  <si>
    <t xml:space="preserve">Ffresca</t>
  </si>
  <si>
    <t xml:space="preserve">APR</t>
  </si>
  <si>
    <t xml:space="preserve">z</t>
  </si>
  <si>
    <t xml:space="preserve">Jw</t>
  </si>
  <si>
    <t xml:space="preserve">Xcconcetrado</t>
  </si>
  <si>
    <t xml:space="preserve">R</t>
  </si>
  <si>
    <t xml:space="preserve">n°</t>
  </si>
  <si>
    <t xml:space="preserve">n°'</t>
  </si>
  <si>
    <t xml:space="preserve">Min</t>
  </si>
  <si>
    <t xml:space="preserve">Max</t>
  </si>
  <si>
    <t xml:space="preserve">centro</t>
  </si>
  <si>
    <t xml:space="preserve">rango/2</t>
  </si>
  <si>
    <t xml:space="preserve">EXP</t>
  </si>
  <si>
    <t xml:space="preserve">tabla con modelo para demostrar que se DESPRECIA el x5</t>
  </si>
  <si>
    <t xml:space="preserve">modelo nuevo para tandas de experimentos 1 y 2</t>
  </si>
  <si>
    <t xml:space="preserve">pareto, selección de betas, modelo completo… blablabla</t>
  </si>
  <si>
    <t xml:space="preserve">comparacion modelo 1 (presentación pasada) y 2 (la nueva) </t>
  </si>
  <si>
    <t xml:space="preserve">con tablas anova y otros (para la totalidad de datos)</t>
  </si>
  <si>
    <t xml:space="preserve">ver sectores de falta de ajuste según modelo seleccionado</t>
  </si>
  <si>
    <t xml:space="preserve">generación de modelo por tramos (solo si se requiere)</t>
  </si>
  <si>
    <t xml:space="preserve">Anova respectivo a nuevo modelo y R2</t>
  </si>
  <si>
    <t xml:space="preserve">posibles nuevos experimentos </t>
  </si>
  <si>
    <t xml:space="preserve">Continuación tentativa</t>
  </si>
  <si>
    <t xml:space="preserve">metodo PLS</t>
  </si>
  <si>
    <t xml:space="preserve">conclusiones</t>
  </si>
  <si>
    <t xml:space="preserve">coeficientes</t>
  </si>
  <si>
    <t xml:space="preserve">estimado</t>
  </si>
  <si>
    <t xml:space="preserve">error estandar</t>
  </si>
  <si>
    <t xml:space="preserve">valor</t>
  </si>
  <si>
    <t xml:space="preserve">Pr(&gt;|t|)</t>
  </si>
  <si>
    <t xml:space="preserve">&lt;2e-16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</si>
  <si>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</si>
  <si>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</si>
  <si>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</si>
  <si>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</si>
  <si>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</si>
  <si>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Residual standard error: 1,205 on 34 degrees od freedom</t>
  </si>
  <si>
    <t xml:space="preserve">Multiple R-squared: 0,9301 ; Adjusted R-squared: 0,9198</t>
  </si>
  <si>
    <t xml:space="preserve">F-statistic: 90,45 on 5 and 34 DF, p-value: &lt; 2,2e-16</t>
  </si>
  <si>
    <t xml:space="preserve">sea </t>
  </si>
  <si>
    <t xml:space="preserve">X</t>
  </si>
  <si>
    <t xml:space="preserve">x1*x3</t>
  </si>
  <si>
    <t xml:space="preserve">x1*x4</t>
  </si>
  <si>
    <t xml:space="preserve">x1*x5</t>
  </si>
  <si>
    <t xml:space="preserve">x2*x3</t>
  </si>
  <si>
    <t xml:space="preserve">x2*x4</t>
  </si>
  <si>
    <t xml:space="preserve">x2*x5</t>
  </si>
  <si>
    <t xml:space="preserve">x3*x4</t>
  </si>
  <si>
    <t xml:space="preserve">x3*x5</t>
  </si>
  <si>
    <t xml:space="preserve">x4*x5</t>
  </si>
  <si>
    <t xml:space="preserve">x1*x2*x3</t>
  </si>
  <si>
    <t xml:space="preserve">x1*x2*x4</t>
  </si>
  <si>
    <t xml:space="preserve">x1*x2*x5</t>
  </si>
  <si>
    <t xml:space="preserve">x1*x3*x4</t>
  </si>
  <si>
    <t xml:space="preserve">x1*x3*x5</t>
  </si>
  <si>
    <t xml:space="preserve">x1*x4*x5</t>
  </si>
  <si>
    <t xml:space="preserve">x2*x3*x4</t>
  </si>
  <si>
    <t xml:space="preserve">x3*x4*x5</t>
  </si>
  <si>
    <t xml:space="preserve">x1*x2*x3*x4</t>
  </si>
  <si>
    <t xml:space="preserve">Y</t>
  </si>
  <si>
    <t xml:space="preserve">factor</t>
  </si>
  <si>
    <t xml:space="preserve">bi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</si>
  <si>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</si>
  <si>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</si>
  <si>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</si>
  <si>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</si>
  <si>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</si>
  <si>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</si>
  <si>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</si>
  <si>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</si>
  <si>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</si>
  <si>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</si>
  <si>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</si>
  <si>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</si>
  <si>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</si>
  <si>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</si>
  <si>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</si>
  <si>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</si>
  <si>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</si>
  <si>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</si>
  <si>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</si>
  <si>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</si>
  <si>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</si>
  <si>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</si>
  <si>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b25</t>
  </si>
  <si>
    <t xml:space="preserve">b26</t>
  </si>
  <si>
    <t xml:space="preserve">x1*x2</t>
  </si>
  <si>
    <t xml:space="preserve">b6</t>
  </si>
  <si>
    <t xml:space="preserve">NA</t>
  </si>
  <si>
    <t xml:space="preserve">x2*x3*x5</t>
  </si>
  <si>
    <t xml:space="preserve">b23</t>
  </si>
  <si>
    <t xml:space="preserve">x2*x4*x5</t>
  </si>
  <si>
    <t xml:space="preserve">b24</t>
  </si>
  <si>
    <t xml:space="preserve">x1*x2*x3*x5</t>
  </si>
  <si>
    <t xml:space="preserve">b27</t>
  </si>
  <si>
    <t xml:space="preserve">x1*x2*x4*x5</t>
  </si>
  <si>
    <t xml:space="preserve">b28</t>
  </si>
  <si>
    <t xml:space="preserve">x1*x3*x4*x5</t>
  </si>
  <si>
    <t xml:space="preserve">b29</t>
  </si>
  <si>
    <t xml:space="preserve">x2*x3*x4*x5</t>
  </si>
  <si>
    <t xml:space="preserve">b30</t>
  </si>
  <si>
    <t xml:space="preserve">x1*x2*x3*x4*x5</t>
  </si>
  <si>
    <t xml:space="preserve">b31</t>
  </si>
  <si>
    <t xml:space="preserve">Replicas</t>
  </si>
  <si>
    <t xml:space="preserve">coeficiente</t>
  </si>
  <si>
    <t xml:space="preserve">(XT*X)^-1</t>
  </si>
  <si>
    <t xml:space="preserve">intervalo</t>
  </si>
  <si>
    <t xml:space="preserve">Factor</t>
  </si>
  <si>
    <t xml:space="preserve">Matriz B</t>
  </si>
  <si>
    <t xml:space="preserve">B_i</t>
  </si>
  <si>
    <t xml:space="preserve">maximo</t>
  </si>
  <si>
    <t xml:space="preserve">minimo</t>
  </si>
  <si>
    <t xml:space="preserve">SCE</t>
  </si>
  <si>
    <t xml:space="preserve">s^2</t>
  </si>
  <si>
    <t xml:space="preserve">x</t>
  </si>
  <si>
    <t xml:space="preserve">parametros</t>
  </si>
  <si>
    <t xml:space="preserve">IC(%)</t>
  </si>
  <si>
    <t xml:space="preserve">alpha</t>
  </si>
  <si>
    <t xml:space="preserve">GL</t>
  </si>
  <si>
    <t xml:space="preserve">t</t>
  </si>
  <si>
    <t xml:space="preserve">Parametro</t>
  </si>
  <si>
    <t xml:space="preserve">Variables</t>
  </si>
  <si>
    <t xml:space="preserve">Magnitud</t>
  </si>
  <si>
    <t xml:space="preserve">Modelo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</si>
  <si>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</si>
  <si>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</si>
  <si>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</si>
  <si>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</si>
  <si>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</si>
  <si>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B13</t>
  </si>
  <si>
    <t xml:space="preserve">modelo 1</t>
  </si>
  <si>
    <t xml:space="preserve">modelo</t>
  </si>
  <si>
    <t xml:space="preserve">y-ymodelo</t>
  </si>
  <si>
    <t xml:space="preserve">y-ymedio</t>
  </si>
  <si>
    <t xml:space="preserve">ymodelo-ymedio</t>
  </si>
  <si>
    <t xml:space="preserve">valor medio por replica</t>
  </si>
  <si>
    <t xml:space="preserve">error puro</t>
  </si>
  <si>
    <t xml:space="preserve">ANOVA</t>
  </si>
  <si>
    <t xml:space="preserve">p</t>
  </si>
  <si>
    <t xml:space="preserve">SC</t>
  </si>
  <si>
    <t xml:space="preserve">Varianza</t>
  </si>
  <si>
    <t xml:space="preserve">F</t>
  </si>
  <si>
    <t xml:space="preserve">Regresion</t>
  </si>
  <si>
    <t xml:space="preserve">Residuos</t>
  </si>
  <si>
    <t xml:space="preserve">falta de ajuste</t>
  </si>
  <si>
    <t xml:space="preserve">Total</t>
  </si>
  <si>
    <t xml:space="preserve">F_excel</t>
  </si>
  <si>
    <t xml:space="preserve">mayor</t>
  </si>
  <si>
    <t xml:space="preserve">menor</t>
  </si>
  <si>
    <t xml:space="preserve">R^2</t>
  </si>
  <si>
    <t xml:space="preserve">C</t>
  </si>
  <si>
    <t xml:space="preserve">promedio y</t>
  </si>
  <si>
    <t xml:space="preserve">modelo 2</t>
  </si>
  <si>
    <t xml:space="preserve">Concetrado</t>
  </si>
  <si>
    <t xml:space="preserve">exp</t>
  </si>
  <si>
    <t xml:space="preserve">y modelo</t>
  </si>
  <si>
    <t xml:space="preserve">error</t>
  </si>
  <si>
    <t xml:space="preserve">concetrado</t>
  </si>
  <si>
    <t xml:space="preserve">matriz x</t>
  </si>
  <si>
    <t xml:space="preserve">y</t>
  </si>
  <si>
    <t xml:space="preserve">*</t>
  </si>
  <si>
    <t xml:space="preserve">MMULT(MINVERSA(MMULT(TRANSPONER(N2:AS27);N2:AS27));MMULT(TRANSPONER(N2:AS27);AU2:AU27))</t>
  </si>
  <si>
    <t xml:space="preserve">MMULT(MINVERSA(MMULT(TRANSPONER(N2:AE10);N2:AE10));MMULT(TRANSPONER(N2:AE10);AG2:AG10))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</si>
</sst>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"/>
    <numFmt numFmtId="166" formatCode="0.00"/>
    <numFmt numFmtId="167" formatCode="0.00E+00"/>
    <numFmt numFmtId="168" formatCode="0"/>
    <numFmt numFmtId="169" formatCode="0.0000"/>
    <numFmt numFmtId="170" formatCode="0\ %"/>
    <numFmt numFmtId="171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000000"/>
      <name val="Calibri"/>
      <family val="2"/>
    </font>
    <font>
      <sz val="10"/>
      <color rgb="FF595959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D9D9D9"/>
      </patternFill>
    </fill>
    <fill>
      <patternFill patternType="solid">
        <fgColor rgb="FFBDD7EE"/>
        <bgColor rgb="FFD9D9D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8FAADC"/>
      <rgbColor rgb="FF993366"/>
      <rgbColor rgb="FFFFFF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"Efecto del parámetro"</c:f>
              <c:strCache>
                <c:ptCount val="1"/>
                <c:pt idx="0">
                  <c:v>Efecto del parámetro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betas!$B$3:$B$25</c:f>
              <c:strCache>
                <c:ptCount val="23"/>
                <c:pt idx="0">
                  <c:v>b3</c:v>
                </c:pt>
                <c:pt idx="1">
                  <c:v>b4</c:v>
                </c:pt>
                <c:pt idx="2">
                  <c:v>b1</c:v>
                </c:pt>
                <c:pt idx="3">
                  <c:v>b13</c:v>
                </c:pt>
                <c:pt idx="4">
                  <c:v>b2</c:v>
                </c:pt>
                <c:pt idx="5">
                  <c:v>b7</c:v>
                </c:pt>
                <c:pt idx="6">
                  <c:v>b8</c:v>
                </c:pt>
                <c:pt idx="7">
                  <c:v>b10</c:v>
                </c:pt>
                <c:pt idx="8">
                  <c:v>b19</c:v>
                </c:pt>
                <c:pt idx="9">
                  <c:v>b5</c:v>
                </c:pt>
                <c:pt idx="10">
                  <c:v>b18</c:v>
                </c:pt>
                <c:pt idx="11">
                  <c:v>b25</c:v>
                </c:pt>
                <c:pt idx="12">
                  <c:v>b15</c:v>
                </c:pt>
                <c:pt idx="13">
                  <c:v>b26</c:v>
                </c:pt>
                <c:pt idx="14">
                  <c:v>b20</c:v>
                </c:pt>
                <c:pt idx="15">
                  <c:v>b16</c:v>
                </c:pt>
                <c:pt idx="16">
                  <c:v>b14</c:v>
                </c:pt>
                <c:pt idx="17">
                  <c:v>b9</c:v>
                </c:pt>
                <c:pt idx="18">
                  <c:v>b21</c:v>
                </c:pt>
                <c:pt idx="19">
                  <c:v>b17</c:v>
                </c:pt>
                <c:pt idx="20">
                  <c:v>b22</c:v>
                </c:pt>
                <c:pt idx="21">
                  <c:v>b12</c:v>
                </c:pt>
                <c:pt idx="22">
                  <c:v>b11</c:v>
                </c:pt>
              </c:strCache>
            </c:strRef>
          </c:cat>
          <c:val>
            <c:numRef>
              <c:f>betas!$D$3:$D$25</c:f>
              <c:numCache>
                <c:formatCode>General</c:formatCode>
                <c:ptCount val="23"/>
                <c:pt idx="0">
                  <c:v>3.4918632164634</c:v>
                </c:pt>
                <c:pt idx="1">
                  <c:v>2.94251821646339</c:v>
                </c:pt>
                <c:pt idx="2">
                  <c:v>2.39093597560976</c:v>
                </c:pt>
                <c:pt idx="3">
                  <c:v>1.0515628810977</c:v>
                </c:pt>
                <c:pt idx="4">
                  <c:v>0.94471875000006</c:v>
                </c:pt>
                <c:pt idx="5">
                  <c:v>0.560434801829247</c:v>
                </c:pt>
                <c:pt idx="6">
                  <c:v>0.472842301829255</c:v>
                </c:pt>
                <c:pt idx="7">
                  <c:v>0.440416875000002</c:v>
                </c:pt>
                <c:pt idx="8">
                  <c:v>0.302793064024392</c:v>
                </c:pt>
                <c:pt idx="9">
                  <c:v>0.19632934451219</c:v>
                </c:pt>
                <c:pt idx="10">
                  <c:v>0.189496874999998</c:v>
                </c:pt>
                <c:pt idx="11">
                  <c:v>0.174237804877996</c:v>
                </c:pt>
                <c:pt idx="12">
                  <c:v>0.172878658536618</c:v>
                </c:pt>
                <c:pt idx="13">
                  <c:v>0.136265625</c:v>
                </c:pt>
                <c:pt idx="14">
                  <c:v>0.117642073170745</c:v>
                </c:pt>
                <c:pt idx="15">
                  <c:v>0.113698125000003</c:v>
                </c:pt>
                <c:pt idx="16">
                  <c:v>0.108221341463402</c:v>
                </c:pt>
                <c:pt idx="17">
                  <c:v>0.074435899390242</c:v>
                </c:pt>
                <c:pt idx="18">
                  <c:v>0.0659579268292753</c:v>
                </c:pt>
                <c:pt idx="19">
                  <c:v>0.0588093750000037</c:v>
                </c:pt>
                <c:pt idx="20">
                  <c:v>0.0423281250000005</c:v>
                </c:pt>
                <c:pt idx="21">
                  <c:v>0.0381281249999962</c:v>
                </c:pt>
                <c:pt idx="22">
                  <c:v>0.0165281250000005</c:v>
                </c:pt>
              </c:numCache>
            </c:numRef>
          </c:val>
        </c:ser>
        <c:gapWidth val="150"/>
        <c:overlap val="0"/>
        <c:axId val="68770612"/>
        <c:axId val="53193321"/>
      </c:barChart>
      <c:lineChart>
        <c:grouping val="standard"/>
        <c:varyColors val="0"/>
        <c:ser>
          <c:idx val="1"/>
          <c:order val="1"/>
          <c:tx>
            <c:strRef>
              <c:f>"Efecto acumulado normal"</c:f>
              <c:strCache>
                <c:ptCount val="1"/>
                <c:pt idx="0">
                  <c:v>Efecto acumulado normal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.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betas!$B$3:$B$25</c:f>
              <c:strCache>
                <c:ptCount val="23"/>
                <c:pt idx="0">
                  <c:v>b3</c:v>
                </c:pt>
                <c:pt idx="1">
                  <c:v>b4</c:v>
                </c:pt>
                <c:pt idx="2">
                  <c:v>b1</c:v>
                </c:pt>
                <c:pt idx="3">
                  <c:v>b13</c:v>
                </c:pt>
                <c:pt idx="4">
                  <c:v>b2</c:v>
                </c:pt>
                <c:pt idx="5">
                  <c:v>b7</c:v>
                </c:pt>
                <c:pt idx="6">
                  <c:v>b8</c:v>
                </c:pt>
                <c:pt idx="7">
                  <c:v>b10</c:v>
                </c:pt>
                <c:pt idx="8">
                  <c:v>b19</c:v>
                </c:pt>
                <c:pt idx="9">
                  <c:v>b5</c:v>
                </c:pt>
                <c:pt idx="10">
                  <c:v>b18</c:v>
                </c:pt>
                <c:pt idx="11">
                  <c:v>b25</c:v>
                </c:pt>
                <c:pt idx="12">
                  <c:v>b15</c:v>
                </c:pt>
                <c:pt idx="13">
                  <c:v>b26</c:v>
                </c:pt>
                <c:pt idx="14">
                  <c:v>b20</c:v>
                </c:pt>
                <c:pt idx="15">
                  <c:v>b16</c:v>
                </c:pt>
                <c:pt idx="16">
                  <c:v>b14</c:v>
                </c:pt>
                <c:pt idx="17">
                  <c:v>b9</c:v>
                </c:pt>
                <c:pt idx="18">
                  <c:v>b21</c:v>
                </c:pt>
                <c:pt idx="19">
                  <c:v>b17</c:v>
                </c:pt>
                <c:pt idx="20">
                  <c:v>b22</c:v>
                </c:pt>
                <c:pt idx="21">
                  <c:v>b12</c:v>
                </c:pt>
                <c:pt idx="22">
                  <c:v>b11</c:v>
                </c:pt>
              </c:strCache>
            </c:strRef>
          </c:cat>
          <c:val>
            <c:numRef>
              <c:f>betas!$F$3:$F$25</c:f>
              <c:numCache>
                <c:formatCode>General</c:formatCode>
                <c:ptCount val="23"/>
                <c:pt idx="0">
                  <c:v>0.24759642944827</c:v>
                </c:pt>
                <c:pt idx="1">
                  <c:v>0.456240628495883</c:v>
                </c:pt>
                <c:pt idx="2">
                  <c:v>0.625773961820424</c:v>
                </c:pt>
                <c:pt idx="3">
                  <c:v>0.700336795058728</c:v>
                </c:pt>
                <c:pt idx="4">
                  <c:v>0.767323665629722</c:v>
                </c:pt>
                <c:pt idx="5">
                  <c:v>0.807062237065521</c:v>
                </c:pt>
                <c:pt idx="6">
                  <c:v>0.840589915089404</c:v>
                </c:pt>
                <c:pt idx="7">
                  <c:v>0.871818413732947</c:v>
                </c:pt>
                <c:pt idx="8">
                  <c:v>0.893288464782103</c:v>
                </c:pt>
                <c:pt idx="9">
                  <c:v>0.907209526886698</c:v>
                </c:pt>
                <c:pt idx="10">
                  <c:v>0.920646121258549</c:v>
                </c:pt>
                <c:pt idx="11">
                  <c:v>0.933000745620493</c:v>
                </c:pt>
                <c:pt idx="12">
                  <c:v>0.945258997427053</c:v>
                </c:pt>
                <c:pt idx="13">
                  <c:v>0.954921140562405</c:v>
                </c:pt>
                <c:pt idx="14">
                  <c:v>0.963262749458377</c:v>
                </c:pt>
                <c:pt idx="15">
                  <c:v>0.971324706081487</c:v>
                </c:pt>
                <c:pt idx="16">
                  <c:v>0.978998322164187</c:v>
                </c:pt>
                <c:pt idx="17">
                  <c:v>0.984276324700168</c:v>
                </c:pt>
                <c:pt idx="18">
                  <c:v>0.98895318234446</c:v>
                </c:pt>
                <c:pt idx="19">
                  <c:v>0.993123159908139</c:v>
                </c:pt>
                <c:pt idx="20">
                  <c:v>0.996124506743784</c:v>
                </c:pt>
                <c:pt idx="21">
                  <c:v>0.998828045521319</c:v>
                </c:pt>
                <c:pt idx="22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"80% Efecto Acumulado"</c:f>
              <c:strCache>
                <c:ptCount val="1"/>
                <c:pt idx="0">
                  <c:v>80% Efecto Acumulado</c:v>
                </c:pt>
              </c:strCache>
            </c:strRef>
          </c:tx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0.0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betas!$B$3:$B$25</c:f>
              <c:strCache>
                <c:ptCount val="23"/>
                <c:pt idx="0">
                  <c:v>b3</c:v>
                </c:pt>
                <c:pt idx="1">
                  <c:v>b4</c:v>
                </c:pt>
                <c:pt idx="2">
                  <c:v>b1</c:v>
                </c:pt>
                <c:pt idx="3">
                  <c:v>b13</c:v>
                </c:pt>
                <c:pt idx="4">
                  <c:v>b2</c:v>
                </c:pt>
                <c:pt idx="5">
                  <c:v>b7</c:v>
                </c:pt>
                <c:pt idx="6">
                  <c:v>b8</c:v>
                </c:pt>
                <c:pt idx="7">
                  <c:v>b10</c:v>
                </c:pt>
                <c:pt idx="8">
                  <c:v>b19</c:v>
                </c:pt>
                <c:pt idx="9">
                  <c:v>b5</c:v>
                </c:pt>
                <c:pt idx="10">
                  <c:v>b18</c:v>
                </c:pt>
                <c:pt idx="11">
                  <c:v>b25</c:v>
                </c:pt>
                <c:pt idx="12">
                  <c:v>b15</c:v>
                </c:pt>
                <c:pt idx="13">
                  <c:v>b26</c:v>
                </c:pt>
                <c:pt idx="14">
                  <c:v>b20</c:v>
                </c:pt>
                <c:pt idx="15">
                  <c:v>b16</c:v>
                </c:pt>
                <c:pt idx="16">
                  <c:v>b14</c:v>
                </c:pt>
                <c:pt idx="17">
                  <c:v>b9</c:v>
                </c:pt>
                <c:pt idx="18">
                  <c:v>b21</c:v>
                </c:pt>
                <c:pt idx="19">
                  <c:v>b17</c:v>
                </c:pt>
                <c:pt idx="20">
                  <c:v>b22</c:v>
                </c:pt>
                <c:pt idx="21">
                  <c:v>b12</c:v>
                </c:pt>
                <c:pt idx="22">
                  <c:v>b11</c:v>
                </c:pt>
              </c:strCache>
            </c:strRef>
          </c:cat>
          <c:val>
            <c:numRef>
              <c:f>betas!$G$3:$G$25</c:f>
              <c:numCache>
                <c:formatCode>General</c:formatCode>
                <c:ptCount val="23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454810"/>
        <c:axId val="53857059"/>
      </c:lineChart>
      <c:catAx>
        <c:axId val="687706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193321"/>
        <c:crosses val="autoZero"/>
        <c:auto val="1"/>
        <c:lblAlgn val="ctr"/>
        <c:lblOffset val="100"/>
      </c:catAx>
      <c:valAx>
        <c:axId val="53193321"/>
        <c:scaling>
          <c:orientation val="minMax"/>
          <c:max val="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770612"/>
        <c:crosses val="autoZero"/>
        <c:majorUnit val="0.4"/>
      </c:valAx>
      <c:catAx>
        <c:axId val="8845481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3857059"/>
        <c:crosses val="autoZero"/>
        <c:auto val="1"/>
        <c:lblAlgn val="ctr"/>
        <c:lblOffset val="100"/>
      </c:catAx>
      <c:valAx>
        <c:axId val="53857059"/>
        <c:scaling>
          <c:orientation val="minMax"/>
          <c:max val="1"/>
        </c:scaling>
        <c:delete val="0"/>
        <c:axPos val="r"/>
        <c:numFmt formatCode="0.0000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454810"/>
        <c:crosses val="max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Gráfico Seminormal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betas!$G$27:$G$49</c:f>
              <c:numCache>
                <c:formatCode>General</c:formatCode>
                <c:ptCount val="23"/>
                <c:pt idx="0">
                  <c:v>-3.4918632164634</c:v>
                </c:pt>
                <c:pt idx="1">
                  <c:v>-1.0515628810977</c:v>
                </c:pt>
                <c:pt idx="2">
                  <c:v>-0.94471875000006</c:v>
                </c:pt>
                <c:pt idx="3">
                  <c:v>-0.472842301829255</c:v>
                </c:pt>
                <c:pt idx="4">
                  <c:v>-0.440416875000002</c:v>
                </c:pt>
                <c:pt idx="5">
                  <c:v>-0.189496874999998</c:v>
                </c:pt>
                <c:pt idx="6">
                  <c:v>-0.172878658536618</c:v>
                </c:pt>
                <c:pt idx="7">
                  <c:v>-0.117642073170745</c:v>
                </c:pt>
                <c:pt idx="8">
                  <c:v>-0.113698125000003</c:v>
                </c:pt>
                <c:pt idx="9">
                  <c:v>-0.108221341463402</c:v>
                </c:pt>
                <c:pt idx="10">
                  <c:v>-0.074435899390242</c:v>
                </c:pt>
                <c:pt idx="11">
                  <c:v>-0.0659579268292753</c:v>
                </c:pt>
                <c:pt idx="12">
                  <c:v>-0.0588093750000037</c:v>
                </c:pt>
                <c:pt idx="13">
                  <c:v>-0.0423281250000005</c:v>
                </c:pt>
                <c:pt idx="14">
                  <c:v>-0.0165281250000005</c:v>
                </c:pt>
                <c:pt idx="15">
                  <c:v>0</c:v>
                </c:pt>
                <c:pt idx="16">
                  <c:v>0.0381281249999962</c:v>
                </c:pt>
                <c:pt idx="17">
                  <c:v>0.174237804877996</c:v>
                </c:pt>
                <c:pt idx="18">
                  <c:v>0.19632934451219</c:v>
                </c:pt>
                <c:pt idx="19">
                  <c:v>0.302793064024392</c:v>
                </c:pt>
                <c:pt idx="20">
                  <c:v>0.560434801829247</c:v>
                </c:pt>
                <c:pt idx="21">
                  <c:v>2.39093597560976</c:v>
                </c:pt>
                <c:pt idx="22">
                  <c:v>2.94251821646339</c:v>
                </c:pt>
              </c:numCache>
            </c:numRef>
          </c:xVal>
          <c:yVal>
            <c:numRef>
              <c:f>betas!$H$27:$H$49</c:f>
              <c:numCache>
                <c:formatCode>General</c:formatCode>
                <c:ptCount val="23"/>
                <c:pt idx="0">
                  <c:v>2.17391304347826</c:v>
                </c:pt>
                <c:pt idx="1">
                  <c:v>6.52173913043478</c:v>
                </c:pt>
                <c:pt idx="2">
                  <c:v>10.8695652173913</c:v>
                </c:pt>
                <c:pt idx="3">
                  <c:v>15.2173913043478</c:v>
                </c:pt>
                <c:pt idx="4">
                  <c:v>19.5652173913043</c:v>
                </c:pt>
                <c:pt idx="5">
                  <c:v>23.9130434782609</c:v>
                </c:pt>
                <c:pt idx="6">
                  <c:v>28.2608695652174</c:v>
                </c:pt>
                <c:pt idx="7">
                  <c:v>32.6086956521739</c:v>
                </c:pt>
                <c:pt idx="8">
                  <c:v>36.9565217391304</c:v>
                </c:pt>
                <c:pt idx="9">
                  <c:v>41.304347826087</c:v>
                </c:pt>
                <c:pt idx="10">
                  <c:v>45.6521739130435</c:v>
                </c:pt>
                <c:pt idx="11">
                  <c:v>50</c:v>
                </c:pt>
                <c:pt idx="12">
                  <c:v>54.3478260869565</c:v>
                </c:pt>
                <c:pt idx="13">
                  <c:v>58.695652173913</c:v>
                </c:pt>
                <c:pt idx="14">
                  <c:v>63.0434782608696</c:v>
                </c:pt>
                <c:pt idx="15">
                  <c:v>67.3913043478261</c:v>
                </c:pt>
                <c:pt idx="16">
                  <c:v>71.7391304347826</c:v>
                </c:pt>
                <c:pt idx="17">
                  <c:v>76.0869565217391</c:v>
                </c:pt>
                <c:pt idx="18">
                  <c:v>80.4347826086957</c:v>
                </c:pt>
                <c:pt idx="19">
                  <c:v>84.7826086956522</c:v>
                </c:pt>
                <c:pt idx="20">
                  <c:v>89.1304347826087</c:v>
                </c:pt>
                <c:pt idx="21">
                  <c:v>93.4782608695652</c:v>
                </c:pt>
                <c:pt idx="22">
                  <c:v>97.8260869565217</c:v>
                </c:pt>
              </c:numCache>
            </c:numRef>
          </c:yVal>
          <c:smooth val="0"/>
        </c:ser>
        <c:axId val="23476865"/>
        <c:axId val="64809386"/>
      </c:scatterChart>
      <c:valAx>
        <c:axId val="2347686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Magnitud de Efecto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809386"/>
        <c:crosses val="autoZero"/>
        <c:crossBetween val="midCat"/>
      </c:valAx>
      <c:valAx>
        <c:axId val="64809386"/>
        <c:scaling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Percentil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47686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603720</xdr:colOff>
      <xdr:row>1</xdr:row>
      <xdr:rowOff>154440</xdr:rowOff>
    </xdr:from>
    <xdr:to>
      <xdr:col>14</xdr:col>
      <xdr:colOff>420480</xdr:colOff>
      <xdr:row>16</xdr:row>
      <xdr:rowOff>154080</xdr:rowOff>
    </xdr:to>
    <xdr:graphicFrame>
      <xdr:nvGraphicFramePr>
        <xdr:cNvPr id="0" name="Gráfico 3"/>
        <xdr:cNvGraphicFramePr/>
      </xdr:nvGraphicFramePr>
      <xdr:xfrm>
        <a:off x="8096400" y="344880"/>
        <a:ext cx="5436720" cy="285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0</xdr:colOff>
      <xdr:row>25</xdr:row>
      <xdr:rowOff>178920</xdr:rowOff>
    </xdr:from>
    <xdr:to>
      <xdr:col>14</xdr:col>
      <xdr:colOff>609120</xdr:colOff>
      <xdr:row>40</xdr:row>
      <xdr:rowOff>178560</xdr:rowOff>
    </xdr:to>
    <xdr:graphicFrame>
      <xdr:nvGraphicFramePr>
        <xdr:cNvPr id="1" name="Gráfico 4"/>
        <xdr:cNvGraphicFramePr/>
      </xdr:nvGraphicFramePr>
      <xdr:xfrm>
        <a:off x="8429400" y="4941360"/>
        <a:ext cx="5292360" cy="285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C2:AE11 A1"/>
    </sheetView>
  </sheetViews>
  <sheetFormatPr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4.57"/>
    <col collapsed="false" customWidth="true" hidden="false" outlineLevel="0" max="3" min="3" style="0" width="7.28"/>
    <col collapsed="false" customWidth="true" hidden="false" outlineLevel="0" max="4" min="4" style="0" width="4.57"/>
    <col collapsed="false" customWidth="true" hidden="false" outlineLevel="0" max="5" min="5" style="0" width="3"/>
    <col collapsed="false" customWidth="true" hidden="false" outlineLevel="0" max="6" min="6" style="0" width="4"/>
    <col collapsed="false" customWidth="true" hidden="false" outlineLevel="0" max="7" min="7" style="0" width="12.85"/>
    <col collapsed="false" customWidth="true" hidden="false" outlineLevel="0" max="8" min="8" style="0" width="5"/>
    <col collapsed="false" customWidth="true" hidden="false" outlineLevel="0" max="9" min="9" style="0" width="3"/>
    <col collapsed="false" customWidth="true" hidden="false" outlineLevel="0" max="10" min="10" style="0" width="3.28"/>
    <col collapsed="false" customWidth="true" hidden="false" outlineLevel="0" max="12" min="11" style="0" width="7.85"/>
    <col collapsed="false" customWidth="true" hidden="false" outlineLevel="0" max="13" min="13" style="0" width="14.57"/>
    <col collapsed="false" customWidth="true" hidden="false" outlineLevel="0" max="14" min="14" style="0" width="7.28"/>
    <col collapsed="false" customWidth="true" hidden="false" outlineLevel="0" max="15" min="15" style="0" width="4.57"/>
    <col collapsed="false" customWidth="true" hidden="false" outlineLevel="0" max="16" min="16" style="0" width="3"/>
    <col collapsed="false" customWidth="true" hidden="false" outlineLevel="0" max="17" min="17" style="0" width="4"/>
    <col collapsed="false" customWidth="true" hidden="false" outlineLevel="0" max="1025" min="18" style="0" width="10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customFormat="false" ht="15" hidden="false" customHeight="false" outlineLevel="0" collapsed="false">
      <c r="A2" s="0" t="n">
        <v>1</v>
      </c>
      <c r="B2" s="4" t="n">
        <v>7</v>
      </c>
      <c r="C2" s="5" t="n">
        <v>7</v>
      </c>
      <c r="D2" s="4" t="n">
        <v>0.4</v>
      </c>
      <c r="E2" s="4" t="n">
        <v>20</v>
      </c>
      <c r="F2" s="4" t="n">
        <v>0.5</v>
      </c>
      <c r="G2" s="4" t="n">
        <v>19.1</v>
      </c>
      <c r="H2" s="4" t="n">
        <v>77.1</v>
      </c>
      <c r="I2" s="4" t="n">
        <v>1</v>
      </c>
      <c r="J2" s="4" t="n">
        <f aca="false">+I2+24</f>
        <v>25</v>
      </c>
      <c r="L2" s="1" t="s">
        <v>10</v>
      </c>
      <c r="M2" s="0" t="n">
        <f aca="false">+MIN(B2:B36)</f>
        <v>7</v>
      </c>
      <c r="N2" s="0" t="n">
        <f aca="false">+MIN(C2:C36)</f>
        <v>7</v>
      </c>
      <c r="O2" s="0" t="n">
        <f aca="false">+MIN(D2:D36)</f>
        <v>0.4</v>
      </c>
      <c r="P2" s="0" t="n">
        <f aca="false">+MIN(E2:E36)</f>
        <v>20</v>
      </c>
      <c r="Q2" s="0" t="n">
        <f aca="false">+MIN(F2:F36)</f>
        <v>0.5</v>
      </c>
    </row>
    <row r="3" customFormat="false" ht="15" hidden="false" customHeight="false" outlineLevel="0" collapsed="false">
      <c r="A3" s="0" t="n">
        <v>2</v>
      </c>
      <c r="B3" s="4" t="n">
        <v>7</v>
      </c>
      <c r="C3" s="5" t="n">
        <v>7</v>
      </c>
      <c r="D3" s="4" t="n">
        <v>0.4</v>
      </c>
      <c r="E3" s="4" t="n">
        <v>30</v>
      </c>
      <c r="F3" s="4" t="n">
        <v>0.5</v>
      </c>
      <c r="G3" s="4" t="n">
        <v>21.6</v>
      </c>
      <c r="H3" s="4" t="n">
        <v>71.8</v>
      </c>
      <c r="I3" s="4" t="n">
        <v>2</v>
      </c>
      <c r="J3" s="4" t="n">
        <f aca="false">+I3+24</f>
        <v>26</v>
      </c>
      <c r="L3" s="1" t="s">
        <v>11</v>
      </c>
      <c r="M3" s="0" t="n">
        <f aca="false">+MAX(B2:B36)</f>
        <v>12</v>
      </c>
      <c r="N3" s="0" t="n">
        <f aca="false">+MAX(C2:C36)</f>
        <v>11</v>
      </c>
      <c r="O3" s="0" t="n">
        <f aca="false">+MAX(D2:D36)</f>
        <v>0.6</v>
      </c>
      <c r="P3" s="0" t="n">
        <f aca="false">+MAX(E2:E36)</f>
        <v>30</v>
      </c>
      <c r="Q3" s="0" t="n">
        <f aca="false">+MAX(F2:F36)</f>
        <v>0.7</v>
      </c>
    </row>
    <row r="4" customFormat="false" ht="15" hidden="false" customHeight="false" outlineLevel="0" collapsed="false">
      <c r="A4" s="0" t="n">
        <v>3</v>
      </c>
      <c r="B4" s="4" t="n">
        <v>7</v>
      </c>
      <c r="C4" s="5" t="n">
        <v>7</v>
      </c>
      <c r="D4" s="4" t="n">
        <v>0.6</v>
      </c>
      <c r="E4" s="4" t="n">
        <v>30</v>
      </c>
      <c r="F4" s="4" t="n">
        <v>0.5</v>
      </c>
      <c r="G4" s="4" t="n">
        <v>18.9</v>
      </c>
      <c r="H4" s="4" t="n">
        <v>74.5</v>
      </c>
      <c r="I4" s="4" t="n">
        <v>3</v>
      </c>
      <c r="J4" s="4" t="n">
        <f aca="false">+I4+24</f>
        <v>27</v>
      </c>
      <c r="L4" s="1" t="s">
        <v>12</v>
      </c>
      <c r="M4" s="0" t="n">
        <f aca="false">+AVERAGE(M2:M3)</f>
        <v>9.5</v>
      </c>
      <c r="N4" s="0" t="n">
        <f aca="false">+AVERAGE(N2:N3)</f>
        <v>9</v>
      </c>
      <c r="O4" s="0" t="n">
        <f aca="false">+AVERAGE(O2:O3)</f>
        <v>0.5</v>
      </c>
      <c r="P4" s="0" t="n">
        <f aca="false">+AVERAGE(P2:P3)</f>
        <v>25</v>
      </c>
      <c r="Q4" s="0" t="n">
        <f aca="false">+AVERAGE(Q2:Q3)</f>
        <v>0.6</v>
      </c>
    </row>
    <row r="5" customFormat="false" ht="15" hidden="false" customHeight="false" outlineLevel="0" collapsed="false">
      <c r="A5" s="0" t="n">
        <v>4</v>
      </c>
      <c r="B5" s="4" t="n">
        <v>7</v>
      </c>
      <c r="C5" s="5" t="n">
        <v>7</v>
      </c>
      <c r="D5" s="4" t="n">
        <v>0.6</v>
      </c>
      <c r="E5" s="4" t="n">
        <v>20</v>
      </c>
      <c r="F5" s="4" t="n">
        <v>0.5</v>
      </c>
      <c r="G5" s="4" t="n">
        <v>17</v>
      </c>
      <c r="H5" s="4" t="n">
        <v>78.3</v>
      </c>
      <c r="I5" s="4" t="n">
        <v>4</v>
      </c>
      <c r="J5" s="4" t="n">
        <f aca="false">+I5+24</f>
        <v>28</v>
      </c>
      <c r="L5" s="1" t="s">
        <v>13</v>
      </c>
      <c r="M5" s="0" t="n">
        <f aca="false">+(M3-M2)/2</f>
        <v>2.5</v>
      </c>
      <c r="N5" s="0" t="n">
        <f aca="false">+(N3-N2)/2</f>
        <v>2</v>
      </c>
      <c r="O5" s="0" t="n">
        <f aca="false">+(O3-O2)/2</f>
        <v>0.1</v>
      </c>
      <c r="P5" s="0" t="n">
        <f aca="false">+(P3-P2)/2</f>
        <v>5</v>
      </c>
      <c r="Q5" s="0" t="n">
        <f aca="false">+(Q3-Q2)/2</f>
        <v>0.1</v>
      </c>
    </row>
    <row r="6" customFormat="false" ht="15" hidden="false" customHeight="false" outlineLevel="0" collapsed="false">
      <c r="A6" s="0" t="n">
        <v>5</v>
      </c>
      <c r="B6" s="4" t="n">
        <v>12</v>
      </c>
      <c r="C6" s="5" t="n">
        <v>7</v>
      </c>
      <c r="D6" s="4" t="n">
        <v>0.4</v>
      </c>
      <c r="E6" s="4" t="n">
        <v>20</v>
      </c>
      <c r="F6" s="4" t="n">
        <v>0.5</v>
      </c>
      <c r="G6" s="4" t="n">
        <v>24.1</v>
      </c>
      <c r="H6" s="4" t="n">
        <v>77.2</v>
      </c>
      <c r="I6" s="4" t="n">
        <v>5</v>
      </c>
      <c r="J6" s="4" t="n">
        <f aca="false">+I6+24</f>
        <v>29</v>
      </c>
    </row>
    <row r="7" customFormat="false" ht="15" hidden="false" customHeight="false" outlineLevel="0" collapsed="false">
      <c r="A7" s="0" t="n">
        <v>6</v>
      </c>
      <c r="B7" s="4" t="n">
        <v>12</v>
      </c>
      <c r="C7" s="5" t="n">
        <v>7</v>
      </c>
      <c r="D7" s="4" t="n">
        <v>0.4</v>
      </c>
      <c r="E7" s="4" t="n">
        <v>30</v>
      </c>
      <c r="F7" s="4" t="n">
        <v>0.5</v>
      </c>
      <c r="G7" s="4" t="n">
        <v>26</v>
      </c>
      <c r="H7" s="4" t="n">
        <v>71.8</v>
      </c>
      <c r="I7" s="4" t="n">
        <v>6</v>
      </c>
      <c r="J7" s="4" t="n">
        <f aca="false">+I7+24</f>
        <v>30</v>
      </c>
    </row>
    <row r="8" customFormat="false" ht="15" hidden="false" customHeight="false" outlineLevel="0" collapsed="false">
      <c r="A8" s="0" t="n">
        <v>7</v>
      </c>
      <c r="B8" s="4" t="n">
        <v>12</v>
      </c>
      <c r="C8" s="5" t="n">
        <v>7</v>
      </c>
      <c r="D8" s="4" t="n">
        <v>0.6</v>
      </c>
      <c r="E8" s="4" t="n">
        <v>20</v>
      </c>
      <c r="F8" s="4" t="n">
        <v>0.5</v>
      </c>
      <c r="G8" s="4" t="n">
        <v>22.5</v>
      </c>
      <c r="H8" s="4" t="n">
        <v>78.4</v>
      </c>
      <c r="I8" s="4" t="n">
        <v>7</v>
      </c>
      <c r="J8" s="4" t="n">
        <f aca="false">+I8+24</f>
        <v>31</v>
      </c>
    </row>
    <row r="9" customFormat="false" ht="15" hidden="false" customHeight="false" outlineLevel="0" collapsed="false">
      <c r="A9" s="0" t="n">
        <v>8</v>
      </c>
      <c r="B9" s="4" t="n">
        <v>12</v>
      </c>
      <c r="C9" s="5" t="n">
        <v>7</v>
      </c>
      <c r="D9" s="4" t="n">
        <v>0.6</v>
      </c>
      <c r="E9" s="4" t="n">
        <v>30</v>
      </c>
      <c r="F9" s="4" t="n">
        <v>0.5</v>
      </c>
      <c r="G9" s="4" t="n">
        <v>24</v>
      </c>
      <c r="H9" s="4" t="n">
        <v>74.6</v>
      </c>
      <c r="I9" s="4" t="n">
        <v>8</v>
      </c>
      <c r="J9" s="4" t="n">
        <f aca="false">+I9+24</f>
        <v>32</v>
      </c>
    </row>
    <row r="10" customFormat="false" ht="15" hidden="false" customHeight="false" outlineLevel="0" collapsed="false">
      <c r="A10" s="0" t="n">
        <v>9</v>
      </c>
      <c r="B10" s="4" t="n">
        <v>7</v>
      </c>
      <c r="C10" s="5" t="n">
        <v>11</v>
      </c>
      <c r="D10" s="4" t="n">
        <v>0.4</v>
      </c>
      <c r="E10" s="4" t="n">
        <v>20</v>
      </c>
      <c r="F10" s="4" t="n">
        <v>0.5</v>
      </c>
      <c r="G10" s="4" t="n">
        <v>16.8</v>
      </c>
      <c r="H10" s="4" t="n">
        <v>55.7</v>
      </c>
      <c r="I10" s="4" t="n">
        <v>9</v>
      </c>
      <c r="J10" s="4" t="n">
        <f aca="false">+I10+24</f>
        <v>33</v>
      </c>
    </row>
    <row r="11" customFormat="false" ht="15" hidden="false" customHeight="false" outlineLevel="0" collapsed="false">
      <c r="A11" s="0" t="n">
        <v>10</v>
      </c>
      <c r="B11" s="4" t="n">
        <v>7</v>
      </c>
      <c r="C11" s="5" t="n">
        <v>11</v>
      </c>
      <c r="D11" s="4" t="n">
        <v>0.4</v>
      </c>
      <c r="E11" s="4" t="n">
        <v>30</v>
      </c>
      <c r="F11" s="4" t="n">
        <v>0.5</v>
      </c>
      <c r="G11" s="4" t="n">
        <v>19.3</v>
      </c>
      <c r="H11" s="4" t="n">
        <v>50.2</v>
      </c>
      <c r="I11" s="4" t="n">
        <v>10</v>
      </c>
      <c r="J11" s="4" t="n">
        <f aca="false">+I11+24</f>
        <v>34</v>
      </c>
    </row>
    <row r="12" customFormat="false" ht="15" hidden="false" customHeight="false" outlineLevel="0" collapsed="false">
      <c r="A12" s="0" t="n">
        <v>11</v>
      </c>
      <c r="B12" s="4" t="n">
        <v>7</v>
      </c>
      <c r="C12" s="5" t="n">
        <v>11</v>
      </c>
      <c r="D12" s="4" t="n">
        <v>0.6</v>
      </c>
      <c r="E12" s="4" t="n">
        <v>30</v>
      </c>
      <c r="F12" s="4" t="n">
        <v>0.5</v>
      </c>
      <c r="G12" s="4" t="n">
        <v>16.2</v>
      </c>
      <c r="H12" s="4" t="n">
        <v>52</v>
      </c>
      <c r="I12" s="4" t="n">
        <v>11</v>
      </c>
      <c r="J12" s="4" t="n">
        <f aca="false">+I12+24</f>
        <v>35</v>
      </c>
    </row>
    <row r="13" customFormat="false" ht="15" hidden="false" customHeight="false" outlineLevel="0" collapsed="false">
      <c r="A13" s="0" t="n">
        <v>12</v>
      </c>
      <c r="B13" s="4" t="n">
        <v>7</v>
      </c>
      <c r="C13" s="5" t="n">
        <v>11</v>
      </c>
      <c r="D13" s="4" t="n">
        <v>0.6</v>
      </c>
      <c r="E13" s="4" t="n">
        <v>20</v>
      </c>
      <c r="F13" s="4" t="n">
        <v>0.5</v>
      </c>
      <c r="G13" s="4" t="n">
        <v>14.4</v>
      </c>
      <c r="H13" s="4" t="n">
        <v>55.8</v>
      </c>
      <c r="I13" s="4" t="n">
        <v>12</v>
      </c>
      <c r="J13" s="4" t="n">
        <f aca="false">+I13+24</f>
        <v>36</v>
      </c>
    </row>
    <row r="14" customFormat="false" ht="15" hidden="false" customHeight="false" outlineLevel="0" collapsed="false">
      <c r="A14" s="0" t="n">
        <v>13</v>
      </c>
      <c r="B14" s="4" t="n">
        <v>12</v>
      </c>
      <c r="C14" s="5" t="n">
        <v>11</v>
      </c>
      <c r="D14" s="4" t="n">
        <v>0.4</v>
      </c>
      <c r="E14" s="4" t="n">
        <v>20</v>
      </c>
      <c r="F14" s="4" t="n">
        <v>0.5</v>
      </c>
      <c r="G14" s="4" t="n">
        <v>22.4</v>
      </c>
      <c r="H14" s="4" t="n">
        <v>55.7</v>
      </c>
      <c r="I14" s="4" t="n">
        <v>13</v>
      </c>
      <c r="J14" s="4" t="n">
        <f aca="false">+I14+24</f>
        <v>37</v>
      </c>
    </row>
    <row r="15" customFormat="false" ht="15" hidden="false" customHeight="false" outlineLevel="0" collapsed="false">
      <c r="A15" s="0" t="n">
        <v>14</v>
      </c>
      <c r="B15" s="4" t="n">
        <v>12</v>
      </c>
      <c r="C15" s="5" t="n">
        <v>11</v>
      </c>
      <c r="D15" s="4" t="n">
        <v>0.6</v>
      </c>
      <c r="E15" s="4" t="n">
        <v>20</v>
      </c>
      <c r="F15" s="4" t="n">
        <v>0.5</v>
      </c>
      <c r="G15" s="4" t="n">
        <v>20.4</v>
      </c>
      <c r="H15" s="4" t="n">
        <v>55.8</v>
      </c>
      <c r="I15" s="4" t="n">
        <v>14</v>
      </c>
      <c r="J15" s="4" t="n">
        <f aca="false">+I15+24</f>
        <v>38</v>
      </c>
    </row>
    <row r="16" customFormat="false" ht="15" hidden="false" customHeight="false" outlineLevel="0" collapsed="false">
      <c r="A16" s="0" t="n">
        <v>15</v>
      </c>
      <c r="B16" s="4" t="n">
        <v>12</v>
      </c>
      <c r="C16" s="5" t="n">
        <v>11</v>
      </c>
      <c r="D16" s="4" t="n">
        <v>0.6</v>
      </c>
      <c r="E16" s="4" t="n">
        <v>30</v>
      </c>
      <c r="F16" s="4" t="n">
        <v>0.5</v>
      </c>
      <c r="G16" s="4" t="n">
        <v>22</v>
      </c>
      <c r="H16" s="4" t="n">
        <v>52</v>
      </c>
      <c r="I16" s="4" t="n">
        <v>15</v>
      </c>
      <c r="J16" s="4" t="n">
        <f aca="false">+I16+24</f>
        <v>39</v>
      </c>
    </row>
    <row r="17" customFormat="false" ht="15" hidden="false" customHeight="false" outlineLevel="0" collapsed="false">
      <c r="A17" s="0" t="n">
        <v>16</v>
      </c>
      <c r="B17" s="4" t="n">
        <v>12</v>
      </c>
      <c r="C17" s="5" t="n">
        <v>11</v>
      </c>
      <c r="D17" s="4" t="n">
        <v>0.4</v>
      </c>
      <c r="E17" s="4" t="n">
        <v>30</v>
      </c>
      <c r="F17" s="4" t="n">
        <v>0.5</v>
      </c>
      <c r="G17" s="4" t="n">
        <v>24.4</v>
      </c>
      <c r="H17" s="4" t="n">
        <v>50.2</v>
      </c>
      <c r="I17" s="4" t="n">
        <v>16</v>
      </c>
      <c r="J17" s="4" t="n">
        <f aca="false">+I17+24</f>
        <v>40</v>
      </c>
    </row>
    <row r="18" customFormat="false" ht="15" hidden="false" customHeight="false" outlineLevel="0" collapsed="false">
      <c r="A18" s="0" t="n">
        <v>17</v>
      </c>
      <c r="B18" s="4" t="n">
        <v>11.8</v>
      </c>
      <c r="C18" s="5" t="n">
        <v>7.4</v>
      </c>
      <c r="D18" s="4" t="n">
        <v>0.6</v>
      </c>
      <c r="E18" s="4" t="n">
        <v>20</v>
      </c>
      <c r="F18" s="4" t="n">
        <v>0.5</v>
      </c>
      <c r="G18" s="4" t="n">
        <v>22.2</v>
      </c>
      <c r="H18" s="4" t="n">
        <v>76.2</v>
      </c>
      <c r="I18" s="4" t="n">
        <v>7</v>
      </c>
      <c r="J18" s="4" t="n">
        <f aca="false">+I18+24</f>
        <v>31</v>
      </c>
    </row>
    <row r="19" customFormat="false" ht="15" hidden="false" customHeight="false" outlineLevel="0" collapsed="false">
      <c r="A19" s="0" t="n">
        <v>18</v>
      </c>
      <c r="B19" s="4" t="n">
        <v>11.8</v>
      </c>
      <c r="C19" s="5" t="n">
        <v>7.4</v>
      </c>
      <c r="D19" s="4" t="n">
        <v>0.6</v>
      </c>
      <c r="E19" s="4" t="n">
        <v>30</v>
      </c>
      <c r="F19" s="4" t="n">
        <v>0.5</v>
      </c>
      <c r="G19" s="4" t="n">
        <v>23.7</v>
      </c>
      <c r="H19" s="4" t="n">
        <v>72.3</v>
      </c>
      <c r="I19" s="4" t="n">
        <v>8</v>
      </c>
      <c r="J19" s="4" t="n">
        <f aca="false">+I19+24</f>
        <v>32</v>
      </c>
    </row>
    <row r="20" customFormat="false" ht="15" hidden="false" customHeight="false" outlineLevel="0" collapsed="false">
      <c r="A20" s="0" t="n">
        <v>19</v>
      </c>
      <c r="B20" s="4" t="n">
        <v>7</v>
      </c>
      <c r="C20" s="4" t="n">
        <v>7.4</v>
      </c>
      <c r="D20" s="4" t="n">
        <v>0.4</v>
      </c>
      <c r="E20" s="4" t="n">
        <v>30</v>
      </c>
      <c r="F20" s="4" t="n">
        <v>0.5</v>
      </c>
      <c r="G20" s="4" t="n">
        <v>21.5</v>
      </c>
      <c r="H20" s="4" t="n">
        <v>69.4</v>
      </c>
      <c r="I20" s="4" t="n">
        <v>2</v>
      </c>
      <c r="J20" s="4" t="n">
        <f aca="false">+I20+24</f>
        <v>26</v>
      </c>
    </row>
    <row r="21" customFormat="false" ht="15" hidden="false" customHeight="false" outlineLevel="0" collapsed="false">
      <c r="A21" s="0" t="n">
        <v>20</v>
      </c>
      <c r="B21" s="4" t="n">
        <v>11.8</v>
      </c>
      <c r="C21" s="4" t="n">
        <v>7.4</v>
      </c>
      <c r="D21" s="4" t="n">
        <v>0.4</v>
      </c>
      <c r="E21" s="4" t="n">
        <v>20</v>
      </c>
      <c r="F21" s="4" t="n">
        <v>0.5</v>
      </c>
      <c r="G21" s="4" t="n">
        <v>23.9</v>
      </c>
      <c r="H21" s="4" t="n">
        <v>75</v>
      </c>
      <c r="I21" s="4" t="n">
        <v>5</v>
      </c>
      <c r="J21" s="4" t="n">
        <f aca="false">+I21+24</f>
        <v>29</v>
      </c>
    </row>
    <row r="22" customFormat="false" ht="15" hidden="false" customHeight="false" outlineLevel="0" collapsed="false">
      <c r="A22" s="0" t="n">
        <v>21</v>
      </c>
      <c r="B22" s="4" t="n">
        <v>11.8</v>
      </c>
      <c r="C22" s="4" t="n">
        <v>7.4</v>
      </c>
      <c r="D22" s="4" t="n">
        <v>0.4</v>
      </c>
      <c r="E22" s="4" t="n">
        <v>30</v>
      </c>
      <c r="F22" s="4" t="n">
        <v>0.5</v>
      </c>
      <c r="G22" s="4" t="n">
        <v>25.7</v>
      </c>
      <c r="H22" s="4" t="n">
        <v>69.5</v>
      </c>
      <c r="I22" s="4" t="n">
        <v>6</v>
      </c>
      <c r="J22" s="4" t="n">
        <f aca="false">+I22+24</f>
        <v>30</v>
      </c>
    </row>
    <row r="23" customFormat="false" ht="15" hidden="false" customHeight="false" outlineLevel="0" collapsed="false">
      <c r="A23" s="0" t="n">
        <v>22</v>
      </c>
      <c r="B23" s="4" t="n">
        <v>11.8</v>
      </c>
      <c r="C23" s="4" t="n">
        <v>7.9</v>
      </c>
      <c r="D23" s="4" t="n">
        <v>0.6</v>
      </c>
      <c r="E23" s="4" t="n">
        <v>30</v>
      </c>
      <c r="F23" s="4" t="n">
        <v>0.5</v>
      </c>
      <c r="G23" s="4" t="n">
        <v>23.7</v>
      </c>
      <c r="H23" s="4" t="n">
        <v>72.3</v>
      </c>
      <c r="I23" s="4" t="n">
        <v>8</v>
      </c>
      <c r="J23" s="4" t="n">
        <f aca="false">+I23+24</f>
        <v>32</v>
      </c>
    </row>
    <row r="24" customFormat="false" ht="15" hidden="false" customHeight="false" outlineLevel="0" collapsed="false">
      <c r="A24" s="0" t="n">
        <v>23</v>
      </c>
      <c r="B24" s="4" t="n">
        <v>7</v>
      </c>
      <c r="C24" s="4" t="n">
        <v>7.3</v>
      </c>
      <c r="D24" s="4" t="n">
        <v>0.4</v>
      </c>
      <c r="E24" s="4" t="n">
        <v>30</v>
      </c>
      <c r="F24" s="4" t="n">
        <v>0.5</v>
      </c>
      <c r="G24" s="4" t="n">
        <v>21.5</v>
      </c>
      <c r="H24" s="4" t="n">
        <v>70</v>
      </c>
      <c r="I24" s="4" t="n">
        <v>2</v>
      </c>
      <c r="J24" s="4" t="n">
        <f aca="false">+I24+24</f>
        <v>26</v>
      </c>
    </row>
    <row r="25" customFormat="false" ht="15" hidden="false" customHeight="false" outlineLevel="0" collapsed="false">
      <c r="A25" s="0" t="n">
        <v>24</v>
      </c>
      <c r="B25" s="4" t="n">
        <v>11.8</v>
      </c>
      <c r="C25" s="4" t="n">
        <v>7.9</v>
      </c>
      <c r="D25" s="4" t="n">
        <v>0.4</v>
      </c>
      <c r="E25" s="4" t="n">
        <v>20</v>
      </c>
      <c r="F25" s="4" t="n">
        <v>0.5</v>
      </c>
      <c r="G25" s="4" t="n">
        <v>23.6</v>
      </c>
      <c r="H25" s="4" t="n">
        <v>72.4</v>
      </c>
      <c r="I25" s="4" t="n">
        <v>5</v>
      </c>
      <c r="J25" s="4" t="n">
        <f aca="false">+I25+24</f>
        <v>29</v>
      </c>
    </row>
    <row r="26" customFormat="false" ht="15" hidden="false" customHeight="false" outlineLevel="0" collapsed="false">
      <c r="A26" s="0" t="n">
        <v>25</v>
      </c>
      <c r="B26" s="4" t="n">
        <v>12</v>
      </c>
      <c r="C26" s="4" t="n">
        <v>7.3</v>
      </c>
      <c r="D26" s="4" t="n">
        <v>0.4</v>
      </c>
      <c r="E26" s="4" t="n">
        <v>30</v>
      </c>
      <c r="F26" s="4" t="n">
        <v>0.5</v>
      </c>
      <c r="G26" s="4" t="n">
        <v>21.5</v>
      </c>
      <c r="H26" s="4" t="n">
        <v>69.4</v>
      </c>
      <c r="I26" s="4" t="n">
        <v>6</v>
      </c>
      <c r="J26" s="4" t="n">
        <f aca="false">+I26+24</f>
        <v>30</v>
      </c>
    </row>
    <row r="27" customFormat="false" ht="15" hidden="false" customHeight="false" outlineLevel="0" collapsed="false">
      <c r="A27" s="0" t="n">
        <v>26</v>
      </c>
      <c r="B27" s="4" t="n">
        <v>11.8</v>
      </c>
      <c r="C27" s="4" t="n">
        <v>7.3</v>
      </c>
      <c r="D27" s="4" t="n">
        <v>0.4</v>
      </c>
      <c r="E27" s="4" t="n">
        <v>30</v>
      </c>
      <c r="F27" s="4" t="n">
        <v>0.5</v>
      </c>
      <c r="G27" s="4" t="n">
        <v>25.7</v>
      </c>
      <c r="H27" s="4" t="n">
        <v>70.1</v>
      </c>
      <c r="I27" s="4" t="n">
        <v>6</v>
      </c>
      <c r="J27" s="4" t="n">
        <f aca="false">+I27+24</f>
        <v>30</v>
      </c>
    </row>
    <row r="28" customFormat="false" ht="15" hidden="false" customHeight="false" outlineLevel="0" collapsed="false">
      <c r="A28" s="0" t="n">
        <v>27</v>
      </c>
      <c r="B28" s="4" t="n">
        <v>12</v>
      </c>
      <c r="C28" s="4" t="n">
        <v>7.3</v>
      </c>
      <c r="D28" s="4" t="n">
        <v>0.6</v>
      </c>
      <c r="E28" s="4" t="n">
        <v>30</v>
      </c>
      <c r="F28" s="4" t="n">
        <v>0.5</v>
      </c>
      <c r="G28" s="4" t="n">
        <v>23.9</v>
      </c>
      <c r="H28" s="4" t="n">
        <v>72.8</v>
      </c>
      <c r="I28" s="4" t="n">
        <v>8</v>
      </c>
      <c r="J28" s="4" t="n">
        <f aca="false">+I28+24</f>
        <v>32</v>
      </c>
    </row>
    <row r="29" customFormat="false" ht="15" hidden="false" customHeight="false" outlineLevel="0" collapsed="false">
      <c r="A29" s="0" t="n">
        <v>28</v>
      </c>
      <c r="B29" s="4" t="n">
        <v>7</v>
      </c>
      <c r="C29" s="4" t="n">
        <v>7</v>
      </c>
      <c r="D29" s="4" t="n">
        <v>0.4</v>
      </c>
      <c r="E29" s="4" t="n">
        <v>20</v>
      </c>
      <c r="F29" s="4" t="n">
        <v>0.7</v>
      </c>
      <c r="G29" s="4" t="n">
        <v>19.8</v>
      </c>
      <c r="H29" s="4" t="n">
        <v>76.3</v>
      </c>
      <c r="I29" s="4" t="n">
        <v>17</v>
      </c>
      <c r="J29" s="4" t="n">
        <f aca="false">+I29</f>
        <v>17</v>
      </c>
    </row>
    <row r="30" customFormat="false" ht="15" hidden="false" customHeight="false" outlineLevel="0" collapsed="false">
      <c r="A30" s="0" t="n">
        <v>29</v>
      </c>
      <c r="B30" s="4" t="n">
        <v>7</v>
      </c>
      <c r="C30" s="4" t="n">
        <v>7</v>
      </c>
      <c r="D30" s="4" t="n">
        <v>0.4</v>
      </c>
      <c r="E30" s="4" t="n">
        <v>30</v>
      </c>
      <c r="F30" s="4" t="n">
        <v>0.7</v>
      </c>
      <c r="G30" s="4" t="n">
        <v>22.2</v>
      </c>
      <c r="H30" s="4" t="n">
        <v>70.8</v>
      </c>
      <c r="I30" s="4" t="n">
        <v>18</v>
      </c>
      <c r="J30" s="4" t="n">
        <f aca="false">+I30</f>
        <v>18</v>
      </c>
    </row>
    <row r="31" customFormat="false" ht="15" hidden="false" customHeight="false" outlineLevel="0" collapsed="false">
      <c r="A31" s="0" t="n">
        <v>30</v>
      </c>
      <c r="B31" s="4" t="n">
        <v>7</v>
      </c>
      <c r="C31" s="4" t="n">
        <v>7</v>
      </c>
      <c r="D31" s="4" t="n">
        <v>0.6</v>
      </c>
      <c r="E31" s="4" t="n">
        <v>30</v>
      </c>
      <c r="F31" s="4" t="n">
        <v>0.7</v>
      </c>
      <c r="G31" s="4" t="n">
        <v>19.5</v>
      </c>
      <c r="H31" s="4" t="n">
        <v>73.7</v>
      </c>
      <c r="I31" s="4" t="n">
        <v>19</v>
      </c>
      <c r="J31" s="4" t="n">
        <f aca="false">+I31</f>
        <v>19</v>
      </c>
    </row>
    <row r="32" customFormat="false" ht="15" hidden="false" customHeight="false" outlineLevel="0" collapsed="false">
      <c r="A32" s="0" t="n">
        <v>31</v>
      </c>
      <c r="B32" s="4" t="n">
        <v>12</v>
      </c>
      <c r="C32" s="4" t="n">
        <v>7</v>
      </c>
      <c r="D32" s="4" t="n">
        <v>0.4</v>
      </c>
      <c r="E32" s="4" t="n">
        <v>20</v>
      </c>
      <c r="F32" s="4" t="n">
        <v>0.7</v>
      </c>
      <c r="G32" s="4" t="n">
        <v>24.7</v>
      </c>
      <c r="H32" s="4" t="n">
        <v>76.4</v>
      </c>
      <c r="I32" s="4" t="n">
        <v>20</v>
      </c>
      <c r="J32" s="4" t="n">
        <f aca="false">+I32</f>
        <v>20</v>
      </c>
    </row>
    <row r="33" customFormat="false" ht="15" hidden="false" customHeight="false" outlineLevel="0" collapsed="false">
      <c r="A33" s="0" t="n">
        <v>32</v>
      </c>
      <c r="B33" s="4" t="n">
        <v>12</v>
      </c>
      <c r="C33" s="4" t="n">
        <v>7</v>
      </c>
      <c r="D33" s="4" t="n">
        <v>0.4</v>
      </c>
      <c r="E33" s="4" t="n">
        <v>30</v>
      </c>
      <c r="F33" s="4" t="n">
        <v>0.7</v>
      </c>
      <c r="G33" s="4" t="n">
        <v>26.4</v>
      </c>
      <c r="H33" s="4" t="n">
        <v>70.8</v>
      </c>
      <c r="I33" s="4" t="n">
        <v>21</v>
      </c>
      <c r="J33" s="4" t="n">
        <f aca="false">+I33</f>
        <v>21</v>
      </c>
    </row>
    <row r="34" customFormat="false" ht="15" hidden="false" customHeight="false" outlineLevel="0" collapsed="false">
      <c r="A34" s="0" t="n">
        <v>33</v>
      </c>
      <c r="B34" s="4" t="n">
        <v>12</v>
      </c>
      <c r="C34" s="4" t="n">
        <v>7</v>
      </c>
      <c r="D34" s="4" t="n">
        <v>0.6</v>
      </c>
      <c r="E34" s="4" t="n">
        <v>20</v>
      </c>
      <c r="F34" s="4" t="n">
        <v>0.7</v>
      </c>
      <c r="G34" s="4" t="n">
        <v>23.1</v>
      </c>
      <c r="H34" s="4" t="n">
        <v>77.7</v>
      </c>
      <c r="I34" s="4" t="n">
        <v>22</v>
      </c>
      <c r="J34" s="4" t="n">
        <f aca="false">+I34</f>
        <v>22</v>
      </c>
    </row>
    <row r="35" customFormat="false" ht="15" hidden="false" customHeight="false" outlineLevel="0" collapsed="false">
      <c r="A35" s="0" t="n">
        <v>34</v>
      </c>
      <c r="B35" s="4" t="n">
        <v>12</v>
      </c>
      <c r="C35" s="4" t="n">
        <v>7</v>
      </c>
      <c r="D35" s="4" t="n">
        <v>0.6</v>
      </c>
      <c r="E35" s="4" t="n">
        <v>30</v>
      </c>
      <c r="F35" s="4" t="n">
        <v>0.7</v>
      </c>
      <c r="G35" s="4" t="n">
        <v>24.5</v>
      </c>
      <c r="H35" s="4" t="n">
        <v>73.8</v>
      </c>
      <c r="I35" s="4" t="n">
        <v>23</v>
      </c>
      <c r="J35" s="4" t="n">
        <f aca="false">+I35</f>
        <v>23</v>
      </c>
    </row>
    <row r="36" customFormat="false" ht="15" hidden="false" customHeight="false" outlineLevel="0" collapsed="false">
      <c r="A36" s="0" t="n">
        <v>35</v>
      </c>
      <c r="B36" s="4" t="n">
        <v>12</v>
      </c>
      <c r="C36" s="4" t="n">
        <v>11</v>
      </c>
      <c r="D36" s="4" t="n">
        <v>0.4</v>
      </c>
      <c r="E36" s="4" t="n">
        <v>20</v>
      </c>
      <c r="F36" s="4" t="n">
        <v>0.7</v>
      </c>
      <c r="G36" s="4" t="n">
        <v>23</v>
      </c>
      <c r="H36" s="4" t="n">
        <v>55.1</v>
      </c>
      <c r="I36" s="4" t="n">
        <v>24</v>
      </c>
      <c r="J36" s="4" t="n">
        <f aca="false">+I36</f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C2:AE11 H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7.71"/>
    <col collapsed="false" customWidth="true" hidden="false" outlineLevel="0" max="5" min="3" style="0" width="6.28"/>
    <col collapsed="false" customWidth="true" hidden="false" outlineLevel="0" max="6" min="6" style="0" width="13.14"/>
    <col collapsed="false" customWidth="true" hidden="false" outlineLevel="0" max="7" min="7" style="0" width="5.57"/>
    <col collapsed="false" customWidth="true" hidden="false" outlineLevel="0" max="8" min="8" style="0" width="2.86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</row>
    <row r="2" customFormat="false" ht="15" hidden="false" customHeight="false" outlineLevel="0" collapsed="false">
      <c r="A2" s="6" t="n">
        <f aca="false">+(Exp2!B2-Exp2!M$4)/Exp2!M$5</f>
        <v>-1</v>
      </c>
      <c r="B2" s="6" t="n">
        <f aca="false">+(Exp2!C2-Exp2!N$4)/Exp2!N$5</f>
        <v>-1</v>
      </c>
      <c r="C2" s="6" t="n">
        <f aca="false">+(Exp2!D2-Exp2!O$4)/Exp2!O$5</f>
        <v>-1</v>
      </c>
      <c r="D2" s="6" t="n">
        <f aca="false">+(Exp2!E2-Exp2!P$4)/Exp2!P$5</f>
        <v>-1</v>
      </c>
      <c r="E2" s="6" t="n">
        <f aca="false">+(Exp2!F2-Exp2!Q$4)/Exp2!Q$5</f>
        <v>-1</v>
      </c>
      <c r="F2" s="7" t="n">
        <f aca="false">+Exp2!G2</f>
        <v>19.1</v>
      </c>
      <c r="G2" s="7" t="n">
        <f aca="false">+Exp2!H2</f>
        <v>77.1</v>
      </c>
      <c r="H2" s="0" t="n">
        <f aca="false">+Exp2!J2</f>
        <v>25</v>
      </c>
    </row>
    <row r="3" customFormat="false" ht="15" hidden="false" customHeight="false" outlineLevel="0" collapsed="false">
      <c r="A3" s="6" t="n">
        <f aca="false">+(Exp2!B3-Exp2!M$4)/Exp2!M$5</f>
        <v>-1</v>
      </c>
      <c r="B3" s="6" t="n">
        <f aca="false">+(Exp2!C3-Exp2!N$4)/Exp2!N$5</f>
        <v>-1</v>
      </c>
      <c r="C3" s="6" t="n">
        <f aca="false">+(Exp2!D3-Exp2!O$4)/Exp2!O$5</f>
        <v>-1</v>
      </c>
      <c r="D3" s="6" t="n">
        <f aca="false">+(Exp2!E3-Exp2!P$4)/Exp2!P$5</f>
        <v>1</v>
      </c>
      <c r="E3" s="6" t="n">
        <f aca="false">+(Exp2!F3-Exp2!Q$4)/Exp2!Q$5</f>
        <v>-1</v>
      </c>
      <c r="F3" s="7" t="n">
        <f aca="false">+Exp2!G3</f>
        <v>21.6</v>
      </c>
      <c r="G3" s="7" t="n">
        <f aca="false">+Exp2!H3</f>
        <v>71.8</v>
      </c>
      <c r="H3" s="0" t="n">
        <f aca="false">+Exp2!J3</f>
        <v>26</v>
      </c>
    </row>
    <row r="4" customFormat="false" ht="15" hidden="false" customHeight="false" outlineLevel="0" collapsed="false">
      <c r="A4" s="6" t="n">
        <f aca="false">+(Exp2!B4-Exp2!M$4)/Exp2!M$5</f>
        <v>-1</v>
      </c>
      <c r="B4" s="6" t="n">
        <f aca="false">+(Exp2!C4-Exp2!N$4)/Exp2!N$5</f>
        <v>-1</v>
      </c>
      <c r="C4" s="6" t="n">
        <f aca="false">+(Exp2!D4-Exp2!O$4)/Exp2!O$5</f>
        <v>1</v>
      </c>
      <c r="D4" s="6" t="n">
        <f aca="false">+(Exp2!E4-Exp2!P$4)/Exp2!P$5</f>
        <v>1</v>
      </c>
      <c r="E4" s="6" t="n">
        <f aca="false">+(Exp2!F4-Exp2!Q$4)/Exp2!Q$5</f>
        <v>-1</v>
      </c>
      <c r="F4" s="7" t="n">
        <f aca="false">+Exp2!G4</f>
        <v>18.9</v>
      </c>
      <c r="G4" s="7" t="n">
        <f aca="false">+Exp2!H4</f>
        <v>74.5</v>
      </c>
      <c r="H4" s="0" t="n">
        <f aca="false">+Exp2!J4</f>
        <v>27</v>
      </c>
    </row>
    <row r="5" customFormat="false" ht="15" hidden="false" customHeight="false" outlineLevel="0" collapsed="false">
      <c r="A5" s="6" t="n">
        <f aca="false">+(Exp2!B5-Exp2!M$4)/Exp2!M$5</f>
        <v>-1</v>
      </c>
      <c r="B5" s="6" t="n">
        <f aca="false">+(Exp2!C5-Exp2!N$4)/Exp2!N$5</f>
        <v>-1</v>
      </c>
      <c r="C5" s="6" t="n">
        <f aca="false">+(Exp2!D5-Exp2!O$4)/Exp2!O$5</f>
        <v>1</v>
      </c>
      <c r="D5" s="6" t="n">
        <f aca="false">+(Exp2!E5-Exp2!P$4)/Exp2!P$5</f>
        <v>-1</v>
      </c>
      <c r="E5" s="6" t="n">
        <f aca="false">+(Exp2!F5-Exp2!Q$4)/Exp2!Q$5</f>
        <v>-1</v>
      </c>
      <c r="F5" s="7" t="n">
        <f aca="false">+Exp2!G5</f>
        <v>17</v>
      </c>
      <c r="G5" s="7" t="n">
        <f aca="false">+Exp2!H5</f>
        <v>78.3</v>
      </c>
      <c r="H5" s="0" t="n">
        <f aca="false">+Exp2!J5</f>
        <v>28</v>
      </c>
    </row>
    <row r="6" customFormat="false" ht="15" hidden="false" customHeight="false" outlineLevel="0" collapsed="false">
      <c r="A6" s="6" t="n">
        <f aca="false">+(Exp2!B6-Exp2!M$4)/Exp2!M$5</f>
        <v>1</v>
      </c>
      <c r="B6" s="6" t="n">
        <f aca="false">+(Exp2!C6-Exp2!N$4)/Exp2!N$5</f>
        <v>-1</v>
      </c>
      <c r="C6" s="6" t="n">
        <f aca="false">+(Exp2!D6-Exp2!O$4)/Exp2!O$5</f>
        <v>-1</v>
      </c>
      <c r="D6" s="6" t="n">
        <f aca="false">+(Exp2!E6-Exp2!P$4)/Exp2!P$5</f>
        <v>-1</v>
      </c>
      <c r="E6" s="6" t="n">
        <f aca="false">+(Exp2!F6-Exp2!Q$4)/Exp2!Q$5</f>
        <v>-1</v>
      </c>
      <c r="F6" s="7" t="n">
        <f aca="false">+Exp2!G6</f>
        <v>24.1</v>
      </c>
      <c r="G6" s="7" t="n">
        <f aca="false">+Exp2!H6</f>
        <v>77.2</v>
      </c>
      <c r="H6" s="0" t="n">
        <f aca="false">+Exp2!J6</f>
        <v>29</v>
      </c>
    </row>
    <row r="7" customFormat="false" ht="15" hidden="false" customHeight="false" outlineLevel="0" collapsed="false">
      <c r="A7" s="6" t="n">
        <f aca="false">+(Exp2!B7-Exp2!M$4)/Exp2!M$5</f>
        <v>1</v>
      </c>
      <c r="B7" s="6" t="n">
        <f aca="false">+(Exp2!C7-Exp2!N$4)/Exp2!N$5</f>
        <v>-1</v>
      </c>
      <c r="C7" s="6" t="n">
        <f aca="false">+(Exp2!D7-Exp2!O$4)/Exp2!O$5</f>
        <v>-1</v>
      </c>
      <c r="D7" s="6" t="n">
        <f aca="false">+(Exp2!E7-Exp2!P$4)/Exp2!P$5</f>
        <v>1</v>
      </c>
      <c r="E7" s="6" t="n">
        <f aca="false">+(Exp2!F7-Exp2!Q$4)/Exp2!Q$5</f>
        <v>-1</v>
      </c>
      <c r="F7" s="7" t="n">
        <f aca="false">+Exp2!G7</f>
        <v>26</v>
      </c>
      <c r="G7" s="7" t="n">
        <f aca="false">+Exp2!H7</f>
        <v>71.8</v>
      </c>
      <c r="H7" s="0" t="n">
        <f aca="false">+Exp2!J7</f>
        <v>30</v>
      </c>
    </row>
    <row r="8" customFormat="false" ht="15" hidden="false" customHeight="false" outlineLevel="0" collapsed="false">
      <c r="A8" s="6" t="n">
        <f aca="false">+(Exp2!B8-Exp2!M$4)/Exp2!M$5</f>
        <v>1</v>
      </c>
      <c r="B8" s="6" t="n">
        <f aca="false">+(Exp2!C8-Exp2!N$4)/Exp2!N$5</f>
        <v>-1</v>
      </c>
      <c r="C8" s="6" t="n">
        <f aca="false">+(Exp2!D8-Exp2!O$4)/Exp2!O$5</f>
        <v>1</v>
      </c>
      <c r="D8" s="6" t="n">
        <f aca="false">+(Exp2!E8-Exp2!P$4)/Exp2!P$5</f>
        <v>-1</v>
      </c>
      <c r="E8" s="6" t="n">
        <f aca="false">+(Exp2!F8-Exp2!Q$4)/Exp2!Q$5</f>
        <v>-1</v>
      </c>
      <c r="F8" s="7" t="n">
        <f aca="false">+Exp2!G8</f>
        <v>22.5</v>
      </c>
      <c r="G8" s="7" t="n">
        <f aca="false">+Exp2!H8</f>
        <v>78.4</v>
      </c>
      <c r="H8" s="0" t="n">
        <f aca="false">+Exp2!J8</f>
        <v>31</v>
      </c>
    </row>
    <row r="9" customFormat="false" ht="15" hidden="false" customHeight="false" outlineLevel="0" collapsed="false">
      <c r="A9" s="6" t="n">
        <f aca="false">+(Exp2!B9-Exp2!M$4)/Exp2!M$5</f>
        <v>1</v>
      </c>
      <c r="B9" s="6" t="n">
        <f aca="false">+(Exp2!C9-Exp2!N$4)/Exp2!N$5</f>
        <v>-1</v>
      </c>
      <c r="C9" s="6" t="n">
        <f aca="false">+(Exp2!D9-Exp2!O$4)/Exp2!O$5</f>
        <v>1</v>
      </c>
      <c r="D9" s="6" t="n">
        <f aca="false">+(Exp2!E9-Exp2!P$4)/Exp2!P$5</f>
        <v>1</v>
      </c>
      <c r="E9" s="6" t="n">
        <f aca="false">+(Exp2!F9-Exp2!Q$4)/Exp2!Q$5</f>
        <v>-1</v>
      </c>
      <c r="F9" s="7" t="n">
        <f aca="false">+Exp2!G9</f>
        <v>24</v>
      </c>
      <c r="G9" s="7" t="n">
        <f aca="false">+Exp2!H9</f>
        <v>74.6</v>
      </c>
      <c r="H9" s="0" t="n">
        <f aca="false">+Exp2!J9</f>
        <v>32</v>
      </c>
    </row>
    <row r="10" customFormat="false" ht="15" hidden="false" customHeight="false" outlineLevel="0" collapsed="false">
      <c r="A10" s="6" t="n">
        <f aca="false">+(Exp2!B10-Exp2!M$4)/Exp2!M$5</f>
        <v>-1</v>
      </c>
      <c r="B10" s="6" t="n">
        <f aca="false">+(Exp2!C10-Exp2!N$4)/Exp2!N$5</f>
        <v>1</v>
      </c>
      <c r="C10" s="6" t="n">
        <f aca="false">+(Exp2!D10-Exp2!O$4)/Exp2!O$5</f>
        <v>-1</v>
      </c>
      <c r="D10" s="6" t="n">
        <f aca="false">+(Exp2!E10-Exp2!P$4)/Exp2!P$5</f>
        <v>-1</v>
      </c>
      <c r="E10" s="6" t="n">
        <f aca="false">+(Exp2!F10-Exp2!Q$4)/Exp2!Q$5</f>
        <v>-1</v>
      </c>
      <c r="F10" s="7" t="n">
        <f aca="false">+Exp2!G10</f>
        <v>16.8</v>
      </c>
      <c r="G10" s="7" t="n">
        <f aca="false">+Exp2!H10</f>
        <v>55.7</v>
      </c>
      <c r="H10" s="0" t="n">
        <f aca="false">+Exp2!J10</f>
        <v>33</v>
      </c>
    </row>
    <row r="11" customFormat="false" ht="15" hidden="false" customHeight="false" outlineLevel="0" collapsed="false">
      <c r="A11" s="6" t="n">
        <f aca="false">+(Exp2!B11-Exp2!M$4)/Exp2!M$5</f>
        <v>-1</v>
      </c>
      <c r="B11" s="6" t="n">
        <f aca="false">+(Exp2!C11-Exp2!N$4)/Exp2!N$5</f>
        <v>1</v>
      </c>
      <c r="C11" s="6" t="n">
        <f aca="false">+(Exp2!D11-Exp2!O$4)/Exp2!O$5</f>
        <v>-1</v>
      </c>
      <c r="D11" s="6" t="n">
        <f aca="false">+(Exp2!E11-Exp2!P$4)/Exp2!P$5</f>
        <v>1</v>
      </c>
      <c r="E11" s="6" t="n">
        <f aca="false">+(Exp2!F11-Exp2!Q$4)/Exp2!Q$5</f>
        <v>-1</v>
      </c>
      <c r="F11" s="7" t="n">
        <f aca="false">+Exp2!G11</f>
        <v>19.3</v>
      </c>
      <c r="G11" s="7" t="n">
        <f aca="false">+Exp2!H11</f>
        <v>50.2</v>
      </c>
      <c r="H11" s="0" t="n">
        <f aca="false">+Exp2!J11</f>
        <v>34</v>
      </c>
    </row>
    <row r="12" customFormat="false" ht="15" hidden="false" customHeight="false" outlineLevel="0" collapsed="false">
      <c r="A12" s="6" t="n">
        <f aca="false">+(Exp2!B12-Exp2!M$4)/Exp2!M$5</f>
        <v>-1</v>
      </c>
      <c r="B12" s="6" t="n">
        <f aca="false">+(Exp2!C12-Exp2!N$4)/Exp2!N$5</f>
        <v>1</v>
      </c>
      <c r="C12" s="6" t="n">
        <f aca="false">+(Exp2!D12-Exp2!O$4)/Exp2!O$5</f>
        <v>1</v>
      </c>
      <c r="D12" s="6" t="n">
        <f aca="false">+(Exp2!E12-Exp2!P$4)/Exp2!P$5</f>
        <v>1</v>
      </c>
      <c r="E12" s="6" t="n">
        <f aca="false">+(Exp2!F12-Exp2!Q$4)/Exp2!Q$5</f>
        <v>-1</v>
      </c>
      <c r="F12" s="7" t="n">
        <f aca="false">+Exp2!G12</f>
        <v>16.2</v>
      </c>
      <c r="G12" s="7" t="n">
        <f aca="false">+Exp2!H12</f>
        <v>52</v>
      </c>
      <c r="H12" s="0" t="n">
        <f aca="false">+Exp2!J12</f>
        <v>35</v>
      </c>
    </row>
    <row r="13" customFormat="false" ht="15" hidden="false" customHeight="false" outlineLevel="0" collapsed="false">
      <c r="A13" s="6" t="n">
        <f aca="false">+(Exp2!B13-Exp2!M$4)/Exp2!M$5</f>
        <v>-1</v>
      </c>
      <c r="B13" s="6" t="n">
        <f aca="false">+(Exp2!C13-Exp2!N$4)/Exp2!N$5</f>
        <v>1</v>
      </c>
      <c r="C13" s="6" t="n">
        <f aca="false">+(Exp2!D13-Exp2!O$4)/Exp2!O$5</f>
        <v>1</v>
      </c>
      <c r="D13" s="6" t="n">
        <f aca="false">+(Exp2!E13-Exp2!P$4)/Exp2!P$5</f>
        <v>-1</v>
      </c>
      <c r="E13" s="6" t="n">
        <f aca="false">+(Exp2!F13-Exp2!Q$4)/Exp2!Q$5</f>
        <v>-1</v>
      </c>
      <c r="F13" s="7" t="n">
        <f aca="false">+Exp2!G13</f>
        <v>14.4</v>
      </c>
      <c r="G13" s="7" t="n">
        <f aca="false">+Exp2!H13</f>
        <v>55.8</v>
      </c>
      <c r="H13" s="0" t="n">
        <f aca="false">+Exp2!J13</f>
        <v>36</v>
      </c>
    </row>
    <row r="14" customFormat="false" ht="15" hidden="false" customHeight="false" outlineLevel="0" collapsed="false">
      <c r="A14" s="6" t="n">
        <f aca="false">+(Exp2!B14-Exp2!M$4)/Exp2!M$5</f>
        <v>1</v>
      </c>
      <c r="B14" s="6" t="n">
        <f aca="false">+(Exp2!C14-Exp2!N$4)/Exp2!N$5</f>
        <v>1</v>
      </c>
      <c r="C14" s="6" t="n">
        <f aca="false">+(Exp2!D14-Exp2!O$4)/Exp2!O$5</f>
        <v>-1</v>
      </c>
      <c r="D14" s="6" t="n">
        <f aca="false">+(Exp2!E14-Exp2!P$4)/Exp2!P$5</f>
        <v>-1</v>
      </c>
      <c r="E14" s="6" t="n">
        <f aca="false">+(Exp2!F14-Exp2!Q$4)/Exp2!Q$5</f>
        <v>-1</v>
      </c>
      <c r="F14" s="7" t="n">
        <f aca="false">+Exp2!G14</f>
        <v>22.4</v>
      </c>
      <c r="G14" s="7" t="n">
        <f aca="false">+Exp2!H14</f>
        <v>55.7</v>
      </c>
      <c r="H14" s="0" t="n">
        <f aca="false">+Exp2!J14</f>
        <v>37</v>
      </c>
    </row>
    <row r="15" customFormat="false" ht="15" hidden="false" customHeight="false" outlineLevel="0" collapsed="false">
      <c r="A15" s="6" t="n">
        <f aca="false">+(Exp2!B15-Exp2!M$4)/Exp2!M$5</f>
        <v>1</v>
      </c>
      <c r="B15" s="6" t="n">
        <f aca="false">+(Exp2!C15-Exp2!N$4)/Exp2!N$5</f>
        <v>1</v>
      </c>
      <c r="C15" s="6" t="n">
        <f aca="false">+(Exp2!D15-Exp2!O$4)/Exp2!O$5</f>
        <v>1</v>
      </c>
      <c r="D15" s="6" t="n">
        <f aca="false">+(Exp2!E15-Exp2!P$4)/Exp2!P$5</f>
        <v>-1</v>
      </c>
      <c r="E15" s="6" t="n">
        <f aca="false">+(Exp2!F15-Exp2!Q$4)/Exp2!Q$5</f>
        <v>-1</v>
      </c>
      <c r="F15" s="7" t="n">
        <f aca="false">+Exp2!G15</f>
        <v>20.4</v>
      </c>
      <c r="G15" s="7" t="n">
        <f aca="false">+Exp2!H15</f>
        <v>55.8</v>
      </c>
      <c r="H15" s="0" t="n">
        <f aca="false">+Exp2!J15</f>
        <v>38</v>
      </c>
    </row>
    <row r="16" customFormat="false" ht="15" hidden="false" customHeight="false" outlineLevel="0" collapsed="false">
      <c r="A16" s="6" t="n">
        <f aca="false">+(Exp2!B16-Exp2!M$4)/Exp2!M$5</f>
        <v>1</v>
      </c>
      <c r="B16" s="6" t="n">
        <f aca="false">+(Exp2!C16-Exp2!N$4)/Exp2!N$5</f>
        <v>1</v>
      </c>
      <c r="C16" s="6" t="n">
        <f aca="false">+(Exp2!D16-Exp2!O$4)/Exp2!O$5</f>
        <v>1</v>
      </c>
      <c r="D16" s="6" t="n">
        <f aca="false">+(Exp2!E16-Exp2!P$4)/Exp2!P$5</f>
        <v>1</v>
      </c>
      <c r="E16" s="6" t="n">
        <f aca="false">+(Exp2!F16-Exp2!Q$4)/Exp2!Q$5</f>
        <v>-1</v>
      </c>
      <c r="F16" s="7" t="n">
        <f aca="false">+Exp2!G16</f>
        <v>22</v>
      </c>
      <c r="G16" s="7" t="n">
        <f aca="false">+Exp2!H16</f>
        <v>52</v>
      </c>
      <c r="H16" s="0" t="n">
        <f aca="false">+Exp2!J16</f>
        <v>39</v>
      </c>
    </row>
    <row r="17" customFormat="false" ht="15" hidden="false" customHeight="false" outlineLevel="0" collapsed="false">
      <c r="A17" s="6" t="n">
        <f aca="false">+(Exp2!B17-Exp2!M$4)/Exp2!M$5</f>
        <v>1</v>
      </c>
      <c r="B17" s="6" t="n">
        <f aca="false">+(Exp2!C17-Exp2!N$4)/Exp2!N$5</f>
        <v>1</v>
      </c>
      <c r="C17" s="6" t="n">
        <f aca="false">+(Exp2!D17-Exp2!O$4)/Exp2!O$5</f>
        <v>-1</v>
      </c>
      <c r="D17" s="6" t="n">
        <f aca="false">+(Exp2!E17-Exp2!P$4)/Exp2!P$5</f>
        <v>1</v>
      </c>
      <c r="E17" s="6" t="n">
        <f aca="false">+(Exp2!F17-Exp2!Q$4)/Exp2!Q$5</f>
        <v>-1</v>
      </c>
      <c r="F17" s="7" t="n">
        <f aca="false">+Exp2!G17</f>
        <v>24.4</v>
      </c>
      <c r="G17" s="7" t="n">
        <f aca="false">+Exp2!H17</f>
        <v>50.2</v>
      </c>
      <c r="H17" s="0" t="n">
        <f aca="false">+Exp2!J17</f>
        <v>40</v>
      </c>
    </row>
    <row r="18" customFormat="false" ht="15" hidden="false" customHeight="false" outlineLevel="0" collapsed="false">
      <c r="A18" s="6" t="n">
        <f aca="false">+(Exp2!B18-Exp2!M$4)/Exp2!M$5</f>
        <v>0.92</v>
      </c>
      <c r="B18" s="6" t="n">
        <f aca="false">+(Exp2!C18-Exp2!N$4)/Exp2!N$5</f>
        <v>-0.8</v>
      </c>
      <c r="C18" s="6" t="n">
        <f aca="false">+(Exp2!D18-Exp2!O$4)/Exp2!O$5</f>
        <v>1</v>
      </c>
      <c r="D18" s="6" t="n">
        <f aca="false">+(Exp2!E18-Exp2!P$4)/Exp2!P$5</f>
        <v>-1</v>
      </c>
      <c r="E18" s="6" t="n">
        <f aca="false">+(Exp2!F18-Exp2!Q$4)/Exp2!Q$5</f>
        <v>-1</v>
      </c>
      <c r="F18" s="7" t="n">
        <f aca="false">+Exp2!G18</f>
        <v>22.2</v>
      </c>
      <c r="G18" s="7" t="n">
        <f aca="false">+Exp2!H18</f>
        <v>76.2</v>
      </c>
      <c r="H18" s="0" t="n">
        <f aca="false">+Exp2!J18</f>
        <v>31</v>
      </c>
    </row>
    <row r="19" customFormat="false" ht="15" hidden="false" customHeight="false" outlineLevel="0" collapsed="false">
      <c r="A19" s="6" t="n">
        <f aca="false">+(Exp2!B19-Exp2!M$4)/Exp2!M$5</f>
        <v>0.92</v>
      </c>
      <c r="B19" s="6" t="n">
        <f aca="false">+(Exp2!C19-Exp2!N$4)/Exp2!N$5</f>
        <v>-0.8</v>
      </c>
      <c r="C19" s="6" t="n">
        <f aca="false">+(Exp2!D19-Exp2!O$4)/Exp2!O$5</f>
        <v>1</v>
      </c>
      <c r="D19" s="6" t="n">
        <f aca="false">+(Exp2!E19-Exp2!P$4)/Exp2!P$5</f>
        <v>1</v>
      </c>
      <c r="E19" s="6" t="n">
        <f aca="false">+(Exp2!F19-Exp2!Q$4)/Exp2!Q$5</f>
        <v>-1</v>
      </c>
      <c r="F19" s="7" t="n">
        <f aca="false">+Exp2!G19</f>
        <v>23.7</v>
      </c>
      <c r="G19" s="7" t="n">
        <f aca="false">+Exp2!H19</f>
        <v>72.3</v>
      </c>
      <c r="H19" s="0" t="n">
        <f aca="false">+Exp2!J19</f>
        <v>32</v>
      </c>
    </row>
    <row r="20" customFormat="false" ht="15" hidden="false" customHeight="false" outlineLevel="0" collapsed="false">
      <c r="A20" s="6" t="n">
        <f aca="false">+(Exp2!B20-Exp2!M$4)/Exp2!M$5</f>
        <v>-1</v>
      </c>
      <c r="B20" s="6" t="n">
        <f aca="false">+(Exp2!C20-Exp2!N$4)/Exp2!N$5</f>
        <v>-0.8</v>
      </c>
      <c r="C20" s="6" t="n">
        <f aca="false">+(Exp2!D20-Exp2!O$4)/Exp2!O$5</f>
        <v>-1</v>
      </c>
      <c r="D20" s="6" t="n">
        <f aca="false">+(Exp2!E20-Exp2!P$4)/Exp2!P$5</f>
        <v>1</v>
      </c>
      <c r="E20" s="6" t="n">
        <f aca="false">+(Exp2!F20-Exp2!Q$4)/Exp2!Q$5</f>
        <v>-1</v>
      </c>
      <c r="F20" s="7" t="n">
        <f aca="false">+Exp2!G20</f>
        <v>21.5</v>
      </c>
      <c r="G20" s="7" t="n">
        <f aca="false">+Exp2!H20</f>
        <v>69.4</v>
      </c>
      <c r="H20" s="0" t="n">
        <f aca="false">+Exp2!J20</f>
        <v>26</v>
      </c>
    </row>
    <row r="21" customFormat="false" ht="15" hidden="false" customHeight="false" outlineLevel="0" collapsed="false">
      <c r="A21" s="6" t="n">
        <f aca="false">+(Exp2!B21-Exp2!M$4)/Exp2!M$5</f>
        <v>0.92</v>
      </c>
      <c r="B21" s="6" t="n">
        <f aca="false">+(Exp2!C21-Exp2!N$4)/Exp2!N$5</f>
        <v>-0.8</v>
      </c>
      <c r="C21" s="6" t="n">
        <f aca="false">+(Exp2!D21-Exp2!O$4)/Exp2!O$5</f>
        <v>-1</v>
      </c>
      <c r="D21" s="6" t="n">
        <f aca="false">+(Exp2!E21-Exp2!P$4)/Exp2!P$5</f>
        <v>-1</v>
      </c>
      <c r="E21" s="6" t="n">
        <f aca="false">+(Exp2!F21-Exp2!Q$4)/Exp2!Q$5</f>
        <v>-1</v>
      </c>
      <c r="F21" s="7" t="n">
        <f aca="false">+Exp2!G21</f>
        <v>23.9</v>
      </c>
      <c r="G21" s="7" t="n">
        <f aca="false">+Exp2!H21</f>
        <v>75</v>
      </c>
      <c r="H21" s="0" t="n">
        <f aca="false">+Exp2!J21</f>
        <v>29</v>
      </c>
    </row>
    <row r="22" customFormat="false" ht="15" hidden="false" customHeight="false" outlineLevel="0" collapsed="false">
      <c r="A22" s="6" t="n">
        <f aca="false">+(Exp2!B22-Exp2!M$4)/Exp2!M$5</f>
        <v>0.92</v>
      </c>
      <c r="B22" s="6" t="n">
        <f aca="false">+(Exp2!C22-Exp2!N$4)/Exp2!N$5</f>
        <v>-0.8</v>
      </c>
      <c r="C22" s="6" t="n">
        <f aca="false">+(Exp2!D22-Exp2!O$4)/Exp2!O$5</f>
        <v>-1</v>
      </c>
      <c r="D22" s="6" t="n">
        <f aca="false">+(Exp2!E22-Exp2!P$4)/Exp2!P$5</f>
        <v>1</v>
      </c>
      <c r="E22" s="6" t="n">
        <f aca="false">+(Exp2!F22-Exp2!Q$4)/Exp2!Q$5</f>
        <v>-1</v>
      </c>
      <c r="F22" s="7" t="n">
        <f aca="false">+Exp2!G22</f>
        <v>25.7</v>
      </c>
      <c r="G22" s="7" t="n">
        <f aca="false">+Exp2!H22</f>
        <v>69.5</v>
      </c>
      <c r="H22" s="0" t="n">
        <f aca="false">+Exp2!J22</f>
        <v>30</v>
      </c>
    </row>
    <row r="23" customFormat="false" ht="15" hidden="false" customHeight="false" outlineLevel="0" collapsed="false">
      <c r="A23" s="6" t="n">
        <f aca="false">+(Exp2!B23-Exp2!M$4)/Exp2!M$5</f>
        <v>0.92</v>
      </c>
      <c r="B23" s="6" t="n">
        <f aca="false">+(Exp2!C23-Exp2!N$4)/Exp2!N$5</f>
        <v>-0.55</v>
      </c>
      <c r="C23" s="6" t="n">
        <f aca="false">+(Exp2!D23-Exp2!O$4)/Exp2!O$5</f>
        <v>1</v>
      </c>
      <c r="D23" s="6" t="n">
        <f aca="false">+(Exp2!E23-Exp2!P$4)/Exp2!P$5</f>
        <v>1</v>
      </c>
      <c r="E23" s="6" t="n">
        <f aca="false">+(Exp2!F23-Exp2!Q$4)/Exp2!Q$5</f>
        <v>-1</v>
      </c>
      <c r="F23" s="7" t="n">
        <f aca="false">+Exp2!G23</f>
        <v>23.7</v>
      </c>
      <c r="G23" s="7" t="n">
        <f aca="false">+Exp2!H23</f>
        <v>72.3</v>
      </c>
      <c r="H23" s="0" t="n">
        <f aca="false">+Exp2!J23</f>
        <v>32</v>
      </c>
    </row>
    <row r="24" customFormat="false" ht="15" hidden="false" customHeight="false" outlineLevel="0" collapsed="false">
      <c r="A24" s="6" t="n">
        <f aca="false">+(Exp2!B24-Exp2!M$4)/Exp2!M$5</f>
        <v>-1</v>
      </c>
      <c r="B24" s="6" t="n">
        <f aca="false">+(Exp2!C24-Exp2!N$4)/Exp2!N$5</f>
        <v>-0.85</v>
      </c>
      <c r="C24" s="6" t="n">
        <f aca="false">+(Exp2!D24-Exp2!O$4)/Exp2!O$5</f>
        <v>-1</v>
      </c>
      <c r="D24" s="6" t="n">
        <f aca="false">+(Exp2!E24-Exp2!P$4)/Exp2!P$5</f>
        <v>1</v>
      </c>
      <c r="E24" s="6" t="n">
        <f aca="false">+(Exp2!F24-Exp2!Q$4)/Exp2!Q$5</f>
        <v>-1</v>
      </c>
      <c r="F24" s="7" t="n">
        <f aca="false">+Exp2!G24</f>
        <v>21.5</v>
      </c>
      <c r="G24" s="7" t="n">
        <f aca="false">+Exp2!H24</f>
        <v>70</v>
      </c>
      <c r="H24" s="0" t="n">
        <f aca="false">+Exp2!J24</f>
        <v>26</v>
      </c>
    </row>
    <row r="25" customFormat="false" ht="15" hidden="false" customHeight="false" outlineLevel="0" collapsed="false">
      <c r="A25" s="6" t="n">
        <f aca="false">+(Exp2!B25-Exp2!M$4)/Exp2!M$5</f>
        <v>0.92</v>
      </c>
      <c r="B25" s="6" t="n">
        <f aca="false">+(Exp2!C25-Exp2!N$4)/Exp2!N$5</f>
        <v>-0.55</v>
      </c>
      <c r="C25" s="6" t="n">
        <f aca="false">+(Exp2!D25-Exp2!O$4)/Exp2!O$5</f>
        <v>-1</v>
      </c>
      <c r="D25" s="6" t="n">
        <f aca="false">+(Exp2!E25-Exp2!P$4)/Exp2!P$5</f>
        <v>-1</v>
      </c>
      <c r="E25" s="6" t="n">
        <f aca="false">+(Exp2!F25-Exp2!Q$4)/Exp2!Q$5</f>
        <v>-1</v>
      </c>
      <c r="F25" s="7" t="n">
        <f aca="false">+Exp2!G25</f>
        <v>23.6</v>
      </c>
      <c r="G25" s="7" t="n">
        <f aca="false">+Exp2!H25</f>
        <v>72.4</v>
      </c>
      <c r="H25" s="0" t="n">
        <f aca="false">+Exp2!J25</f>
        <v>29</v>
      </c>
    </row>
    <row r="26" customFormat="false" ht="15" hidden="false" customHeight="false" outlineLevel="0" collapsed="false">
      <c r="A26" s="6" t="n">
        <f aca="false">+(Exp2!B26-Exp2!M$4)/Exp2!M$5</f>
        <v>1</v>
      </c>
      <c r="B26" s="6" t="n">
        <f aca="false">+(Exp2!C26-Exp2!N$4)/Exp2!N$5</f>
        <v>-0.85</v>
      </c>
      <c r="C26" s="6" t="n">
        <f aca="false">+(Exp2!D26-Exp2!O$4)/Exp2!O$5</f>
        <v>-1</v>
      </c>
      <c r="D26" s="6" t="n">
        <f aca="false">+(Exp2!E26-Exp2!P$4)/Exp2!P$5</f>
        <v>1</v>
      </c>
      <c r="E26" s="6" t="n">
        <f aca="false">+(Exp2!F26-Exp2!Q$4)/Exp2!Q$5</f>
        <v>-1</v>
      </c>
      <c r="F26" s="7" t="n">
        <f aca="false">+Exp2!G26</f>
        <v>21.5</v>
      </c>
      <c r="G26" s="7" t="n">
        <f aca="false">+Exp2!H26</f>
        <v>69.4</v>
      </c>
      <c r="H26" s="0" t="n">
        <f aca="false">+Exp2!J26</f>
        <v>30</v>
      </c>
    </row>
    <row r="27" customFormat="false" ht="15" hidden="false" customHeight="false" outlineLevel="0" collapsed="false">
      <c r="A27" s="6" t="n">
        <f aca="false">+(Exp2!B27-Exp2!M$4)/Exp2!M$5</f>
        <v>0.92</v>
      </c>
      <c r="B27" s="6" t="n">
        <f aca="false">+(Exp2!C27-Exp2!N$4)/Exp2!N$5</f>
        <v>-0.85</v>
      </c>
      <c r="C27" s="6" t="n">
        <f aca="false">+(Exp2!D27-Exp2!O$4)/Exp2!O$5</f>
        <v>-1</v>
      </c>
      <c r="D27" s="6" t="n">
        <f aca="false">+(Exp2!E27-Exp2!P$4)/Exp2!P$5</f>
        <v>1</v>
      </c>
      <c r="E27" s="6" t="n">
        <f aca="false">+(Exp2!F27-Exp2!Q$4)/Exp2!Q$5</f>
        <v>-1</v>
      </c>
      <c r="F27" s="7" t="n">
        <f aca="false">+Exp2!G27</f>
        <v>25.7</v>
      </c>
      <c r="G27" s="7" t="n">
        <f aca="false">+Exp2!H27</f>
        <v>70.1</v>
      </c>
      <c r="H27" s="0" t="n">
        <f aca="false">+Exp2!J27</f>
        <v>30</v>
      </c>
    </row>
    <row r="28" customFormat="false" ht="15" hidden="false" customHeight="false" outlineLevel="0" collapsed="false">
      <c r="A28" s="6" t="n">
        <f aca="false">+(Exp2!B28-Exp2!M$4)/Exp2!M$5</f>
        <v>1</v>
      </c>
      <c r="B28" s="6" t="n">
        <f aca="false">+(Exp2!C28-Exp2!N$4)/Exp2!N$5</f>
        <v>-0.85</v>
      </c>
      <c r="C28" s="6" t="n">
        <f aca="false">+(Exp2!D28-Exp2!O$4)/Exp2!O$5</f>
        <v>1</v>
      </c>
      <c r="D28" s="6" t="n">
        <f aca="false">+(Exp2!E28-Exp2!P$4)/Exp2!P$5</f>
        <v>1</v>
      </c>
      <c r="E28" s="6" t="n">
        <f aca="false">+(Exp2!F28-Exp2!Q$4)/Exp2!Q$5</f>
        <v>-1</v>
      </c>
      <c r="F28" s="7" t="n">
        <f aca="false">+Exp2!G28</f>
        <v>23.9</v>
      </c>
      <c r="G28" s="7" t="n">
        <f aca="false">+Exp2!H28</f>
        <v>72.8</v>
      </c>
      <c r="H28" s="0" t="n">
        <f aca="false">+Exp2!J28</f>
        <v>32</v>
      </c>
    </row>
    <row r="29" customFormat="false" ht="15" hidden="false" customHeight="false" outlineLevel="0" collapsed="false">
      <c r="A29" s="6" t="n">
        <f aca="false">+(Exp2!B29-Exp2!M$4)/Exp2!M$5</f>
        <v>-1</v>
      </c>
      <c r="B29" s="6" t="n">
        <f aca="false">+(Exp2!C29-Exp2!N$4)/Exp2!N$5</f>
        <v>-1</v>
      </c>
      <c r="C29" s="6" t="n">
        <f aca="false">+(Exp2!D29-Exp2!O$4)/Exp2!O$5</f>
        <v>-1</v>
      </c>
      <c r="D29" s="6" t="n">
        <f aca="false">+(Exp2!E29-Exp2!P$4)/Exp2!P$5</f>
        <v>-1</v>
      </c>
      <c r="E29" s="6" t="n">
        <f aca="false">+(Exp2!F29-Exp2!Q$4)/Exp2!Q$5</f>
        <v>1</v>
      </c>
      <c r="F29" s="7" t="n">
        <f aca="false">+Exp2!G29</f>
        <v>19.8</v>
      </c>
      <c r="G29" s="7" t="n">
        <f aca="false">+Exp2!H29</f>
        <v>76.3</v>
      </c>
      <c r="H29" s="0" t="n">
        <f aca="false">+Exp2!J29</f>
        <v>17</v>
      </c>
    </row>
    <row r="30" customFormat="false" ht="15" hidden="false" customHeight="false" outlineLevel="0" collapsed="false">
      <c r="A30" s="6" t="n">
        <f aca="false">+(Exp2!B30-Exp2!M$4)/Exp2!M$5</f>
        <v>-1</v>
      </c>
      <c r="B30" s="6" t="n">
        <f aca="false">+(Exp2!C30-Exp2!N$4)/Exp2!N$5</f>
        <v>-1</v>
      </c>
      <c r="C30" s="6" t="n">
        <f aca="false">+(Exp2!D30-Exp2!O$4)/Exp2!O$5</f>
        <v>-1</v>
      </c>
      <c r="D30" s="6" t="n">
        <f aca="false">+(Exp2!E30-Exp2!P$4)/Exp2!P$5</f>
        <v>1</v>
      </c>
      <c r="E30" s="6" t="n">
        <f aca="false">+(Exp2!F30-Exp2!Q$4)/Exp2!Q$5</f>
        <v>1</v>
      </c>
      <c r="F30" s="7" t="n">
        <f aca="false">+Exp2!G30</f>
        <v>22.2</v>
      </c>
      <c r="G30" s="7" t="n">
        <f aca="false">+Exp2!H30</f>
        <v>70.8</v>
      </c>
      <c r="H30" s="0" t="n">
        <f aca="false">+Exp2!J30</f>
        <v>18</v>
      </c>
    </row>
    <row r="31" customFormat="false" ht="15" hidden="false" customHeight="false" outlineLevel="0" collapsed="false">
      <c r="A31" s="6" t="n">
        <f aca="false">+(Exp2!B31-Exp2!M$4)/Exp2!M$5</f>
        <v>-1</v>
      </c>
      <c r="B31" s="6" t="n">
        <f aca="false">+(Exp2!C31-Exp2!N$4)/Exp2!N$5</f>
        <v>-1</v>
      </c>
      <c r="C31" s="6" t="n">
        <f aca="false">+(Exp2!D31-Exp2!O$4)/Exp2!O$5</f>
        <v>1</v>
      </c>
      <c r="D31" s="6" t="n">
        <f aca="false">+(Exp2!E31-Exp2!P$4)/Exp2!P$5</f>
        <v>1</v>
      </c>
      <c r="E31" s="6" t="n">
        <f aca="false">+(Exp2!F31-Exp2!Q$4)/Exp2!Q$5</f>
        <v>1</v>
      </c>
      <c r="F31" s="7" t="n">
        <f aca="false">+Exp2!G31</f>
        <v>19.5</v>
      </c>
      <c r="G31" s="7" t="n">
        <f aca="false">+Exp2!H31</f>
        <v>73.7</v>
      </c>
      <c r="H31" s="0" t="n">
        <f aca="false">+Exp2!J31</f>
        <v>19</v>
      </c>
    </row>
    <row r="32" customFormat="false" ht="15" hidden="false" customHeight="false" outlineLevel="0" collapsed="false">
      <c r="A32" s="6" t="n">
        <f aca="false">+(Exp2!B32-Exp2!M$4)/Exp2!M$5</f>
        <v>1</v>
      </c>
      <c r="B32" s="6" t="n">
        <f aca="false">+(Exp2!C32-Exp2!N$4)/Exp2!N$5</f>
        <v>-1</v>
      </c>
      <c r="C32" s="6" t="n">
        <f aca="false">+(Exp2!D32-Exp2!O$4)/Exp2!O$5</f>
        <v>-1</v>
      </c>
      <c r="D32" s="6" t="n">
        <f aca="false">+(Exp2!E32-Exp2!P$4)/Exp2!P$5</f>
        <v>-1</v>
      </c>
      <c r="E32" s="6" t="n">
        <f aca="false">+(Exp2!F32-Exp2!Q$4)/Exp2!Q$5</f>
        <v>1</v>
      </c>
      <c r="F32" s="7" t="n">
        <f aca="false">+Exp2!G32</f>
        <v>24.7</v>
      </c>
      <c r="G32" s="7" t="n">
        <f aca="false">+Exp2!H32</f>
        <v>76.4</v>
      </c>
      <c r="H32" s="0" t="n">
        <f aca="false">+Exp2!J32</f>
        <v>20</v>
      </c>
    </row>
    <row r="33" customFormat="false" ht="15" hidden="false" customHeight="false" outlineLevel="0" collapsed="false">
      <c r="A33" s="6" t="n">
        <f aca="false">+(Exp2!B33-Exp2!M$4)/Exp2!M$5</f>
        <v>1</v>
      </c>
      <c r="B33" s="6" t="n">
        <f aca="false">+(Exp2!C33-Exp2!N$4)/Exp2!N$5</f>
        <v>-1</v>
      </c>
      <c r="C33" s="6" t="n">
        <f aca="false">+(Exp2!D33-Exp2!O$4)/Exp2!O$5</f>
        <v>-1</v>
      </c>
      <c r="D33" s="6" t="n">
        <f aca="false">+(Exp2!E33-Exp2!P$4)/Exp2!P$5</f>
        <v>1</v>
      </c>
      <c r="E33" s="6" t="n">
        <f aca="false">+(Exp2!F33-Exp2!Q$4)/Exp2!Q$5</f>
        <v>1</v>
      </c>
      <c r="F33" s="7" t="n">
        <f aca="false">+Exp2!G33</f>
        <v>26.4</v>
      </c>
      <c r="G33" s="7" t="n">
        <f aca="false">+Exp2!H33</f>
        <v>70.8</v>
      </c>
      <c r="H33" s="0" t="n">
        <f aca="false">+Exp2!J33</f>
        <v>21</v>
      </c>
    </row>
    <row r="34" customFormat="false" ht="15" hidden="false" customHeight="false" outlineLevel="0" collapsed="false">
      <c r="A34" s="6" t="n">
        <f aca="false">+(Exp2!B34-Exp2!M$4)/Exp2!M$5</f>
        <v>1</v>
      </c>
      <c r="B34" s="6" t="n">
        <f aca="false">+(Exp2!C34-Exp2!N$4)/Exp2!N$5</f>
        <v>-1</v>
      </c>
      <c r="C34" s="6" t="n">
        <f aca="false">+(Exp2!D34-Exp2!O$4)/Exp2!O$5</f>
        <v>1</v>
      </c>
      <c r="D34" s="6" t="n">
        <f aca="false">+(Exp2!E34-Exp2!P$4)/Exp2!P$5</f>
        <v>-1</v>
      </c>
      <c r="E34" s="6" t="n">
        <f aca="false">+(Exp2!F34-Exp2!Q$4)/Exp2!Q$5</f>
        <v>1</v>
      </c>
      <c r="F34" s="7" t="n">
        <f aca="false">+Exp2!G34</f>
        <v>23.1</v>
      </c>
      <c r="G34" s="7" t="n">
        <f aca="false">+Exp2!H34</f>
        <v>77.7</v>
      </c>
      <c r="H34" s="0" t="n">
        <f aca="false">+Exp2!J34</f>
        <v>22</v>
      </c>
    </row>
    <row r="35" customFormat="false" ht="15" hidden="false" customHeight="false" outlineLevel="0" collapsed="false">
      <c r="A35" s="6" t="n">
        <f aca="false">+(Exp2!B35-Exp2!M$4)/Exp2!M$5</f>
        <v>1</v>
      </c>
      <c r="B35" s="6" t="n">
        <f aca="false">+(Exp2!C35-Exp2!N$4)/Exp2!N$5</f>
        <v>-1</v>
      </c>
      <c r="C35" s="6" t="n">
        <f aca="false">+(Exp2!D35-Exp2!O$4)/Exp2!O$5</f>
        <v>1</v>
      </c>
      <c r="D35" s="6" t="n">
        <f aca="false">+(Exp2!E35-Exp2!P$4)/Exp2!P$5</f>
        <v>1</v>
      </c>
      <c r="E35" s="6" t="n">
        <f aca="false">+(Exp2!F35-Exp2!Q$4)/Exp2!Q$5</f>
        <v>1</v>
      </c>
      <c r="F35" s="7" t="n">
        <f aca="false">+Exp2!G35</f>
        <v>24.5</v>
      </c>
      <c r="G35" s="7" t="n">
        <f aca="false">+Exp2!H35</f>
        <v>73.8</v>
      </c>
      <c r="H35" s="0" t="n">
        <f aca="false">+Exp2!J35</f>
        <v>23</v>
      </c>
    </row>
    <row r="36" customFormat="false" ht="15" hidden="false" customHeight="false" outlineLevel="0" collapsed="false">
      <c r="A36" s="6" t="n">
        <f aca="false">+(Exp2!B36-Exp2!M$4)/Exp2!M$5</f>
        <v>1</v>
      </c>
      <c r="B36" s="6" t="n">
        <f aca="false">+(Exp2!C36-Exp2!N$4)/Exp2!N$5</f>
        <v>1</v>
      </c>
      <c r="C36" s="6" t="n">
        <f aca="false">+(Exp2!D36-Exp2!O$4)/Exp2!O$5</f>
        <v>-1</v>
      </c>
      <c r="D36" s="6" t="n">
        <f aca="false">+(Exp2!E36-Exp2!P$4)/Exp2!P$5</f>
        <v>-1</v>
      </c>
      <c r="E36" s="6" t="n">
        <f aca="false">+(Exp2!F36-Exp2!Q$4)/Exp2!Q$5</f>
        <v>1</v>
      </c>
      <c r="F36" s="7" t="n">
        <f aca="false">+Exp2!G36</f>
        <v>23</v>
      </c>
      <c r="G36" s="7" t="n">
        <f aca="false">+Exp2!H36</f>
        <v>55.1</v>
      </c>
      <c r="H36" s="0" t="n">
        <f aca="false">+Exp2!J36</f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AC2:AE11 H3"/>
    </sheetView>
  </sheetViews>
  <sheetFormatPr defaultRowHeight="15" zeroHeight="false" outlineLevelRow="0" outlineLevelCol="0"/>
  <cols>
    <col collapsed="false" customWidth="true" hidden="false" outlineLevel="0" max="1" min="1" style="8" width="4.28"/>
    <col collapsed="false" customWidth="true" hidden="false" outlineLevel="0" max="2" min="2" style="8" width="14.57"/>
    <col collapsed="false" customWidth="true" hidden="false" outlineLevel="0" max="3" min="3" style="8" width="7.28"/>
    <col collapsed="false" customWidth="true" hidden="false" outlineLevel="0" max="4" min="4" style="8" width="4.57"/>
    <col collapsed="false" customWidth="true" hidden="false" outlineLevel="0" max="5" min="5" style="8" width="3"/>
    <col collapsed="false" customWidth="true" hidden="false" outlineLevel="0" max="6" min="6" style="8" width="4"/>
    <col collapsed="false" customWidth="true" hidden="false" outlineLevel="0" max="7" min="7" style="8" width="12.85"/>
    <col collapsed="false" customWidth="true" hidden="false" outlineLevel="0" max="8" min="8" style="8" width="3"/>
    <col collapsed="false" customWidth="false" hidden="false" outlineLevel="0" max="9" min="9" style="8" width="11.43"/>
    <col collapsed="false" customWidth="true" hidden="false" outlineLevel="0" max="10" min="10" style="8" width="7.85"/>
    <col collapsed="false" customWidth="true" hidden="false" outlineLevel="0" max="11" min="11" style="8" width="14.57"/>
    <col collapsed="false" customWidth="true" hidden="false" outlineLevel="0" max="12" min="12" style="8" width="7.28"/>
    <col collapsed="false" customWidth="true" hidden="false" outlineLevel="0" max="13" min="13" style="8" width="4.57"/>
    <col collapsed="false" customWidth="true" hidden="false" outlineLevel="0" max="14" min="14" style="8" width="3"/>
    <col collapsed="false" customWidth="true" hidden="false" outlineLevel="0" max="15" min="15" style="8" width="4"/>
    <col collapsed="false" customWidth="false" hidden="false" outlineLevel="0" max="1025" min="16" style="8" width="11.43"/>
  </cols>
  <sheetData>
    <row r="1" customFormat="false" ht="15" hidden="false" customHeight="false" outlineLevel="0" collapsed="false">
      <c r="A1" s="9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customFormat="false" ht="15" hidden="false" customHeight="false" outlineLevel="0" collapsed="false">
      <c r="A2" s="10" t="n">
        <v>1</v>
      </c>
      <c r="B2" s="4" t="n">
        <v>7</v>
      </c>
      <c r="C2" s="4" t="n">
        <v>7</v>
      </c>
      <c r="D2" s="4" t="n">
        <v>0.2</v>
      </c>
      <c r="E2" s="4" t="n">
        <v>10</v>
      </c>
      <c r="F2" s="4" t="n">
        <v>0.5</v>
      </c>
      <c r="G2" s="4" t="n">
        <v>19.1</v>
      </c>
      <c r="H2" s="4" t="n">
        <v>5</v>
      </c>
      <c r="J2" s="1" t="s">
        <v>10</v>
      </c>
      <c r="K2" s="8" t="n">
        <f aca="false">+MIN(B2:B61)</f>
        <v>7</v>
      </c>
      <c r="L2" s="8" t="n">
        <f aca="false">+MIN(C2:C61)</f>
        <v>7</v>
      </c>
      <c r="M2" s="8" t="n">
        <f aca="false">+MIN(D2:D61)</f>
        <v>0.2</v>
      </c>
      <c r="N2" s="8" t="n">
        <f aca="false">+MIN(E2:E61)</f>
        <v>10</v>
      </c>
      <c r="O2" s="8" t="n">
        <f aca="false">+MIN(F2:F61)</f>
        <v>0.5</v>
      </c>
    </row>
    <row r="3" customFormat="false" ht="15" hidden="false" customHeight="false" outlineLevel="0" collapsed="false">
      <c r="A3" s="10" t="n">
        <v>1</v>
      </c>
      <c r="B3" s="4" t="n">
        <v>12</v>
      </c>
      <c r="C3" s="4" t="n">
        <v>7</v>
      </c>
      <c r="D3" s="4" t="n">
        <v>0.2</v>
      </c>
      <c r="E3" s="4" t="n">
        <v>10</v>
      </c>
      <c r="F3" s="4" t="n">
        <v>0.5</v>
      </c>
      <c r="G3" s="4" t="n">
        <v>22.4</v>
      </c>
      <c r="H3" s="4" t="n">
        <v>1</v>
      </c>
      <c r="J3" s="1" t="s">
        <v>11</v>
      </c>
      <c r="K3" s="8" t="n">
        <f aca="false">+MAX(B2:B61)</f>
        <v>12.1</v>
      </c>
      <c r="L3" s="8" t="n">
        <f aca="false">+MAX(C2:C61)</f>
        <v>11.1</v>
      </c>
      <c r="M3" s="8" t="n">
        <f aca="false">+MAX(D2:D61)</f>
        <v>0.8</v>
      </c>
      <c r="N3" s="8" t="n">
        <f aca="false">+MAX(E2:E61)</f>
        <v>40</v>
      </c>
      <c r="O3" s="8" t="n">
        <f aca="false">+MAX(F2:F61)</f>
        <v>0.7</v>
      </c>
    </row>
    <row r="4" customFormat="false" ht="15.75" hidden="false" customHeight="false" outlineLevel="0" collapsed="false">
      <c r="A4" s="10" t="n">
        <v>1</v>
      </c>
      <c r="B4" s="11" t="n">
        <v>7</v>
      </c>
      <c r="C4" s="11" t="n">
        <v>11</v>
      </c>
      <c r="D4" s="11" t="n">
        <v>0.2</v>
      </c>
      <c r="E4" s="11" t="n">
        <v>10</v>
      </c>
      <c r="F4" s="4" t="n">
        <v>0.5</v>
      </c>
      <c r="G4" s="11" t="n">
        <v>17.2</v>
      </c>
      <c r="H4" s="11" t="n">
        <v>13</v>
      </c>
      <c r="J4" s="1" t="s">
        <v>12</v>
      </c>
      <c r="K4" s="8" t="n">
        <f aca="false">+AVERAGE(K2:K3)</f>
        <v>9.55</v>
      </c>
      <c r="L4" s="8" t="n">
        <f aca="false">+AVERAGE(L2:L3)</f>
        <v>9.05</v>
      </c>
      <c r="M4" s="8" t="n">
        <f aca="false">+AVERAGE(M2:M3)</f>
        <v>0.5</v>
      </c>
      <c r="N4" s="8" t="n">
        <f aca="false">+AVERAGE(N2:N3)</f>
        <v>25</v>
      </c>
      <c r="O4" s="8" t="n">
        <f aca="false">+AVERAGE(O2:O3)</f>
        <v>0.6</v>
      </c>
    </row>
    <row r="5" customFormat="false" ht="15" hidden="false" customHeight="false" outlineLevel="0" collapsed="false">
      <c r="A5" s="10" t="n">
        <v>1</v>
      </c>
      <c r="B5" s="12" t="n">
        <v>12</v>
      </c>
      <c r="C5" s="13" t="n">
        <v>11</v>
      </c>
      <c r="D5" s="13" t="n">
        <v>0.2</v>
      </c>
      <c r="E5" s="13" t="n">
        <v>10</v>
      </c>
      <c r="F5" s="4" t="n">
        <v>0.5</v>
      </c>
      <c r="G5" s="13" t="n">
        <v>22.6</v>
      </c>
      <c r="H5" s="14" t="n">
        <v>9</v>
      </c>
      <c r="J5" s="1" t="s">
        <v>13</v>
      </c>
      <c r="K5" s="8" t="n">
        <f aca="false">+(K3-K2)/2</f>
        <v>2.55</v>
      </c>
      <c r="L5" s="8" t="n">
        <f aca="false">+(L3-L2)/2</f>
        <v>2.05</v>
      </c>
      <c r="M5" s="8" t="n">
        <f aca="false">+(M3-M2)/2</f>
        <v>0.3</v>
      </c>
      <c r="N5" s="8" t="n">
        <f aca="false">+(N3-N2)/2</f>
        <v>15</v>
      </c>
      <c r="O5" s="8" t="n">
        <f aca="false">+(O3-O2)/2</f>
        <v>0.1</v>
      </c>
    </row>
    <row r="6" customFormat="false" ht="15" hidden="false" customHeight="false" outlineLevel="0" collapsed="false">
      <c r="A6" s="10" t="n">
        <v>1</v>
      </c>
      <c r="B6" s="15" t="n">
        <v>12.1</v>
      </c>
      <c r="C6" s="4" t="n">
        <v>10.9</v>
      </c>
      <c r="D6" s="4" t="n">
        <v>0.2</v>
      </c>
      <c r="E6" s="4" t="n">
        <v>10</v>
      </c>
      <c r="F6" s="4" t="n">
        <v>0.5</v>
      </c>
      <c r="G6" s="4" t="n">
        <v>22.7</v>
      </c>
      <c r="H6" s="16" t="n">
        <v>9</v>
      </c>
    </row>
    <row r="7" customFormat="false" ht="15.75" hidden="false" customHeight="false" outlineLevel="0" collapsed="false">
      <c r="A7" s="10" t="n">
        <v>1</v>
      </c>
      <c r="B7" s="17" t="n">
        <v>11.9</v>
      </c>
      <c r="C7" s="18" t="n">
        <v>11.1</v>
      </c>
      <c r="D7" s="18" t="n">
        <v>0.2</v>
      </c>
      <c r="E7" s="18" t="n">
        <v>10</v>
      </c>
      <c r="F7" s="4" t="n">
        <v>0.5</v>
      </c>
      <c r="G7" s="18" t="n">
        <v>22.7</v>
      </c>
      <c r="H7" s="19" t="n">
        <v>9</v>
      </c>
    </row>
    <row r="8" customFormat="false" ht="15" hidden="false" customHeight="false" outlineLevel="0" collapsed="false">
      <c r="A8" s="10" t="n">
        <v>1</v>
      </c>
      <c r="B8" s="20" t="n">
        <v>7</v>
      </c>
      <c r="C8" s="20" t="n">
        <v>7</v>
      </c>
      <c r="D8" s="20" t="n">
        <v>0.8</v>
      </c>
      <c r="E8" s="20" t="n">
        <v>10</v>
      </c>
      <c r="F8" s="4" t="n">
        <v>0.5</v>
      </c>
      <c r="G8" s="20" t="n">
        <v>14.3</v>
      </c>
      <c r="H8" s="20" t="n">
        <v>8</v>
      </c>
    </row>
    <row r="9" customFormat="false" ht="15.75" hidden="false" customHeight="false" outlineLevel="0" collapsed="false">
      <c r="A9" s="10" t="n">
        <v>1</v>
      </c>
      <c r="B9" s="11" t="n">
        <v>12</v>
      </c>
      <c r="C9" s="11" t="n">
        <v>7</v>
      </c>
      <c r="D9" s="11" t="n">
        <v>0.8</v>
      </c>
      <c r="E9" s="11" t="n">
        <v>10</v>
      </c>
      <c r="F9" s="4" t="n">
        <v>0.5</v>
      </c>
      <c r="G9" s="11" t="n">
        <v>20.2</v>
      </c>
      <c r="H9" s="11" t="n">
        <v>4</v>
      </c>
    </row>
    <row r="10" customFormat="false" ht="15" hidden="false" customHeight="false" outlineLevel="0" collapsed="false">
      <c r="A10" s="10" t="n">
        <v>1</v>
      </c>
      <c r="B10" s="12" t="n">
        <v>7</v>
      </c>
      <c r="C10" s="13" t="n">
        <v>11</v>
      </c>
      <c r="D10" s="13" t="n">
        <v>0.8</v>
      </c>
      <c r="E10" s="13" t="n">
        <v>10</v>
      </c>
      <c r="F10" s="4" t="n">
        <v>0.5</v>
      </c>
      <c r="G10" s="13" t="n">
        <v>11.8</v>
      </c>
      <c r="H10" s="14" t="n">
        <v>16</v>
      </c>
    </row>
    <row r="11" customFormat="false" ht="15.75" hidden="false" customHeight="false" outlineLevel="0" collapsed="false">
      <c r="A11" s="10" t="n">
        <v>1</v>
      </c>
      <c r="B11" s="17" t="n">
        <v>7.1</v>
      </c>
      <c r="C11" s="18" t="n">
        <v>11.1</v>
      </c>
      <c r="D11" s="18" t="n">
        <v>0.8</v>
      </c>
      <c r="E11" s="18" t="n">
        <v>10</v>
      </c>
      <c r="F11" s="4" t="n">
        <v>0.5</v>
      </c>
      <c r="G11" s="18" t="n">
        <v>11.8</v>
      </c>
      <c r="H11" s="19" t="n">
        <v>16</v>
      </c>
    </row>
    <row r="12" customFormat="false" ht="15" hidden="false" customHeight="false" outlineLevel="0" collapsed="false">
      <c r="A12" s="10" t="n">
        <v>1</v>
      </c>
      <c r="B12" s="12" t="n">
        <v>12</v>
      </c>
      <c r="C12" s="13" t="n">
        <v>11</v>
      </c>
      <c r="D12" s="13" t="n">
        <v>0.8</v>
      </c>
      <c r="E12" s="13" t="n">
        <v>10</v>
      </c>
      <c r="F12" s="4" t="n">
        <v>0.5</v>
      </c>
      <c r="G12" s="13" t="n">
        <v>17.8</v>
      </c>
      <c r="H12" s="14" t="n">
        <v>12</v>
      </c>
    </row>
    <row r="13" customFormat="false" ht="15.75" hidden="false" customHeight="false" outlineLevel="0" collapsed="false">
      <c r="A13" s="10" t="n">
        <v>1</v>
      </c>
      <c r="B13" s="17" t="n">
        <v>11.9</v>
      </c>
      <c r="C13" s="18" t="n">
        <v>11.1</v>
      </c>
      <c r="D13" s="18" t="n">
        <v>0.8</v>
      </c>
      <c r="E13" s="18" t="n">
        <v>10</v>
      </c>
      <c r="F13" s="4" t="n">
        <v>0.5</v>
      </c>
      <c r="G13" s="18" t="n">
        <v>17.6</v>
      </c>
      <c r="H13" s="19" t="n">
        <v>12</v>
      </c>
    </row>
    <row r="14" customFormat="false" ht="15" hidden="false" customHeight="false" outlineLevel="0" collapsed="false">
      <c r="A14" s="10" t="n">
        <v>1</v>
      </c>
      <c r="B14" s="20" t="n">
        <v>7</v>
      </c>
      <c r="C14" s="20" t="n">
        <v>7</v>
      </c>
      <c r="D14" s="20" t="n">
        <v>0.2</v>
      </c>
      <c r="E14" s="20" t="n">
        <v>40</v>
      </c>
      <c r="F14" s="4" t="n">
        <v>0.5</v>
      </c>
      <c r="G14" s="20" t="n">
        <v>28.8</v>
      </c>
      <c r="H14" s="20" t="n">
        <v>6</v>
      </c>
    </row>
    <row r="15" customFormat="false" ht="15.75" hidden="false" customHeight="false" outlineLevel="0" collapsed="false">
      <c r="A15" s="10" t="n">
        <v>1</v>
      </c>
      <c r="B15" s="11" t="n">
        <v>12</v>
      </c>
      <c r="C15" s="11" t="n">
        <v>7</v>
      </c>
      <c r="D15" s="11" t="n">
        <v>0.2</v>
      </c>
      <c r="E15" s="11" t="n">
        <v>40</v>
      </c>
      <c r="F15" s="4" t="n">
        <v>0.5</v>
      </c>
      <c r="G15" s="11" t="n">
        <v>30.1</v>
      </c>
      <c r="H15" s="11" t="n">
        <v>2</v>
      </c>
    </row>
    <row r="16" customFormat="false" ht="15" hidden="false" customHeight="false" outlineLevel="0" collapsed="false">
      <c r="A16" s="10" t="n">
        <v>1</v>
      </c>
      <c r="B16" s="12" t="n">
        <v>7</v>
      </c>
      <c r="C16" s="13" t="n">
        <v>11</v>
      </c>
      <c r="D16" s="13" t="n">
        <v>0.2</v>
      </c>
      <c r="E16" s="13" t="n">
        <v>40</v>
      </c>
      <c r="F16" s="4" t="n">
        <v>0.5</v>
      </c>
      <c r="G16" s="13" t="n">
        <v>27.8</v>
      </c>
      <c r="H16" s="14" t="n">
        <v>14</v>
      </c>
    </row>
    <row r="17" customFormat="false" ht="15.75" hidden="false" customHeight="false" outlineLevel="0" collapsed="false">
      <c r="A17" s="10" t="n">
        <v>1</v>
      </c>
      <c r="B17" s="17" t="n">
        <v>7.1</v>
      </c>
      <c r="C17" s="18" t="n">
        <v>11.1</v>
      </c>
      <c r="D17" s="18" t="n">
        <v>0.2</v>
      </c>
      <c r="E17" s="18" t="n">
        <v>40</v>
      </c>
      <c r="F17" s="4" t="n">
        <v>0.5</v>
      </c>
      <c r="G17" s="18" t="n">
        <v>15.7</v>
      </c>
      <c r="H17" s="19" t="n">
        <v>14</v>
      </c>
    </row>
    <row r="18" customFormat="false" ht="15" hidden="false" customHeight="false" outlineLevel="0" collapsed="false">
      <c r="A18" s="10" t="n">
        <v>1</v>
      </c>
      <c r="B18" s="12" t="n">
        <v>12</v>
      </c>
      <c r="C18" s="13" t="n">
        <v>11</v>
      </c>
      <c r="D18" s="13" t="n">
        <v>0.2</v>
      </c>
      <c r="E18" s="13" t="n">
        <v>40</v>
      </c>
      <c r="F18" s="4" t="n">
        <v>0.5</v>
      </c>
      <c r="G18" s="13" t="n">
        <v>29.6</v>
      </c>
      <c r="H18" s="14" t="n">
        <v>10</v>
      </c>
    </row>
    <row r="19" customFormat="false" ht="15" hidden="false" customHeight="false" outlineLevel="0" collapsed="false">
      <c r="A19" s="10" t="n">
        <v>1</v>
      </c>
      <c r="B19" s="15" t="n">
        <v>11.9</v>
      </c>
      <c r="C19" s="4" t="n">
        <v>11.1</v>
      </c>
      <c r="D19" s="4" t="n">
        <v>0.2</v>
      </c>
      <c r="E19" s="4" t="n">
        <v>40</v>
      </c>
      <c r="F19" s="4" t="n">
        <v>0.5</v>
      </c>
      <c r="G19" s="4" t="n">
        <v>29.6</v>
      </c>
      <c r="H19" s="16" t="n">
        <v>10</v>
      </c>
    </row>
    <row r="20" customFormat="false" ht="15.75" hidden="false" customHeight="false" outlineLevel="0" collapsed="false">
      <c r="A20" s="10" t="n">
        <v>1</v>
      </c>
      <c r="B20" s="17" t="n">
        <v>12.1</v>
      </c>
      <c r="C20" s="18" t="n">
        <v>10.9</v>
      </c>
      <c r="D20" s="18" t="n">
        <v>0.2</v>
      </c>
      <c r="E20" s="18" t="n">
        <v>40</v>
      </c>
      <c r="F20" s="4" t="n">
        <v>0.5</v>
      </c>
      <c r="G20" s="18" t="n">
        <v>29.7</v>
      </c>
      <c r="H20" s="19" t="n">
        <v>10</v>
      </c>
    </row>
    <row r="21" customFormat="false" ht="15" hidden="false" customHeight="false" outlineLevel="0" collapsed="false">
      <c r="A21" s="10" t="n">
        <v>1</v>
      </c>
      <c r="B21" s="20" t="n">
        <v>7</v>
      </c>
      <c r="C21" s="20" t="n">
        <v>7</v>
      </c>
      <c r="D21" s="20" t="n">
        <v>0.8</v>
      </c>
      <c r="E21" s="20" t="n">
        <v>40</v>
      </c>
      <c r="F21" s="4" t="n">
        <v>0.5</v>
      </c>
      <c r="G21" s="20" t="n">
        <v>18.6</v>
      </c>
      <c r="H21" s="20" t="n">
        <v>7</v>
      </c>
    </row>
    <row r="22" customFormat="false" ht="15" hidden="false" customHeight="false" outlineLevel="0" collapsed="false">
      <c r="A22" s="10" t="n">
        <v>1</v>
      </c>
      <c r="B22" s="4" t="n">
        <v>12</v>
      </c>
      <c r="C22" s="4" t="n">
        <v>7</v>
      </c>
      <c r="D22" s="4" t="n">
        <v>0.8</v>
      </c>
      <c r="E22" s="4" t="n">
        <v>40</v>
      </c>
      <c r="F22" s="4" t="n">
        <v>0.5</v>
      </c>
      <c r="G22" s="4" t="n">
        <v>23.8</v>
      </c>
      <c r="H22" s="4" t="n">
        <v>3</v>
      </c>
    </row>
    <row r="23" customFormat="false" ht="15.75" hidden="false" customHeight="false" outlineLevel="0" collapsed="false">
      <c r="A23" s="10" t="n">
        <v>1</v>
      </c>
      <c r="B23" s="11" t="n">
        <v>7</v>
      </c>
      <c r="C23" s="11" t="n">
        <v>11</v>
      </c>
      <c r="D23" s="11" t="n">
        <v>0.8</v>
      </c>
      <c r="E23" s="11" t="n">
        <v>40</v>
      </c>
      <c r="F23" s="4" t="n">
        <v>0.5</v>
      </c>
      <c r="G23" s="11" t="n">
        <v>15.6</v>
      </c>
      <c r="H23" s="11" t="n">
        <v>15</v>
      </c>
    </row>
    <row r="24" customFormat="false" ht="15" hidden="false" customHeight="false" outlineLevel="0" collapsed="false">
      <c r="A24" s="10" t="n">
        <v>1</v>
      </c>
      <c r="B24" s="12" t="n">
        <v>12</v>
      </c>
      <c r="C24" s="13" t="n">
        <v>11</v>
      </c>
      <c r="D24" s="13" t="n">
        <v>0.8</v>
      </c>
      <c r="E24" s="13" t="n">
        <v>40</v>
      </c>
      <c r="F24" s="4" t="n">
        <v>0.5</v>
      </c>
      <c r="G24" s="13" t="n">
        <v>21.4</v>
      </c>
      <c r="H24" s="14" t="n">
        <v>11</v>
      </c>
    </row>
    <row r="25" customFormat="false" ht="15" hidden="false" customHeight="false" outlineLevel="0" collapsed="false">
      <c r="A25" s="10" t="n">
        <v>1</v>
      </c>
      <c r="B25" s="15" t="n">
        <v>12.1</v>
      </c>
      <c r="C25" s="4" t="n">
        <v>10.9</v>
      </c>
      <c r="D25" s="4" t="n">
        <v>0.8</v>
      </c>
      <c r="E25" s="4" t="n">
        <v>40</v>
      </c>
      <c r="F25" s="4" t="n">
        <v>0.5</v>
      </c>
      <c r="G25" s="4" t="n">
        <v>21.6</v>
      </c>
      <c r="H25" s="16" t="n">
        <v>11</v>
      </c>
    </row>
    <row r="26" customFormat="false" ht="15.75" hidden="false" customHeight="false" outlineLevel="0" collapsed="false">
      <c r="A26" s="10" t="n">
        <v>1</v>
      </c>
      <c r="B26" s="17" t="n">
        <v>11.9</v>
      </c>
      <c r="C26" s="18" t="n">
        <v>11.1</v>
      </c>
      <c r="D26" s="18" t="n">
        <v>0.8</v>
      </c>
      <c r="E26" s="18" t="n">
        <v>40</v>
      </c>
      <c r="F26" s="4" t="n">
        <v>0.5</v>
      </c>
      <c r="G26" s="18" t="n">
        <v>21.4</v>
      </c>
      <c r="H26" s="19" t="n">
        <v>11</v>
      </c>
    </row>
    <row r="27" customFormat="false" ht="15" hidden="false" customHeight="false" outlineLevel="0" collapsed="false">
      <c r="A27" s="10" t="n">
        <v>2</v>
      </c>
      <c r="B27" s="4" t="n">
        <v>7</v>
      </c>
      <c r="C27" s="5" t="n">
        <v>7</v>
      </c>
      <c r="D27" s="4" t="n">
        <v>0.4</v>
      </c>
      <c r="E27" s="4" t="n">
        <v>20</v>
      </c>
      <c r="F27" s="4" t="n">
        <v>0.5</v>
      </c>
      <c r="G27" s="4" t="n">
        <v>19.1</v>
      </c>
      <c r="H27" s="4" t="n">
        <f aca="false">+Exp2!I2</f>
        <v>1</v>
      </c>
    </row>
    <row r="28" customFormat="false" ht="15" hidden="false" customHeight="false" outlineLevel="0" collapsed="false">
      <c r="A28" s="10" t="n">
        <v>2</v>
      </c>
      <c r="B28" s="4" t="n">
        <v>7</v>
      </c>
      <c r="C28" s="5" t="n">
        <v>7</v>
      </c>
      <c r="D28" s="4" t="n">
        <v>0.4</v>
      </c>
      <c r="E28" s="4" t="n">
        <v>30</v>
      </c>
      <c r="F28" s="4" t="n">
        <v>0.5</v>
      </c>
      <c r="G28" s="4" t="n">
        <v>21.6</v>
      </c>
      <c r="H28" s="4" t="n">
        <f aca="false">+Exp2!I3</f>
        <v>2</v>
      </c>
    </row>
    <row r="29" customFormat="false" ht="15" hidden="false" customHeight="false" outlineLevel="0" collapsed="false">
      <c r="A29" s="10" t="n">
        <v>2</v>
      </c>
      <c r="B29" s="4" t="n">
        <v>7</v>
      </c>
      <c r="C29" s="5" t="n">
        <v>7</v>
      </c>
      <c r="D29" s="4" t="n">
        <v>0.6</v>
      </c>
      <c r="E29" s="4" t="n">
        <v>30</v>
      </c>
      <c r="F29" s="4" t="n">
        <v>0.5</v>
      </c>
      <c r="G29" s="4" t="n">
        <v>18.9</v>
      </c>
      <c r="H29" s="4" t="n">
        <f aca="false">+Exp2!I4</f>
        <v>3</v>
      </c>
    </row>
    <row r="30" customFormat="false" ht="15" hidden="false" customHeight="false" outlineLevel="0" collapsed="false">
      <c r="A30" s="10" t="n">
        <v>2</v>
      </c>
      <c r="B30" s="4" t="n">
        <v>7</v>
      </c>
      <c r="C30" s="5" t="n">
        <v>7</v>
      </c>
      <c r="D30" s="4" t="n">
        <v>0.6</v>
      </c>
      <c r="E30" s="4" t="n">
        <v>20</v>
      </c>
      <c r="F30" s="4" t="n">
        <v>0.5</v>
      </c>
      <c r="G30" s="4" t="n">
        <v>17</v>
      </c>
      <c r="H30" s="4" t="n">
        <f aca="false">+Exp2!I5</f>
        <v>4</v>
      </c>
    </row>
    <row r="31" customFormat="false" ht="15" hidden="false" customHeight="false" outlineLevel="0" collapsed="false">
      <c r="A31" s="10" t="n">
        <v>2</v>
      </c>
      <c r="B31" s="4" t="n">
        <v>12</v>
      </c>
      <c r="C31" s="5" t="n">
        <v>7</v>
      </c>
      <c r="D31" s="4" t="n">
        <v>0.4</v>
      </c>
      <c r="E31" s="4" t="n">
        <v>20</v>
      </c>
      <c r="F31" s="4" t="n">
        <v>0.5</v>
      </c>
      <c r="G31" s="4" t="n">
        <v>24.1</v>
      </c>
      <c r="H31" s="4" t="n">
        <f aca="false">+Exp2!I6</f>
        <v>5</v>
      </c>
    </row>
    <row r="32" customFormat="false" ht="15" hidden="false" customHeight="false" outlineLevel="0" collapsed="false">
      <c r="A32" s="10" t="n">
        <v>2</v>
      </c>
      <c r="B32" s="4" t="n">
        <v>12</v>
      </c>
      <c r="C32" s="5" t="n">
        <v>7</v>
      </c>
      <c r="D32" s="4" t="n">
        <v>0.4</v>
      </c>
      <c r="E32" s="4" t="n">
        <v>30</v>
      </c>
      <c r="F32" s="4" t="n">
        <v>0.5</v>
      </c>
      <c r="G32" s="4" t="n">
        <v>26</v>
      </c>
      <c r="H32" s="4" t="n">
        <f aca="false">+Exp2!I7</f>
        <v>6</v>
      </c>
    </row>
    <row r="33" customFormat="false" ht="15" hidden="false" customHeight="false" outlineLevel="0" collapsed="false">
      <c r="A33" s="10" t="n">
        <v>2</v>
      </c>
      <c r="B33" s="4" t="n">
        <v>12</v>
      </c>
      <c r="C33" s="5" t="n">
        <v>7</v>
      </c>
      <c r="D33" s="4" t="n">
        <v>0.6</v>
      </c>
      <c r="E33" s="4" t="n">
        <v>20</v>
      </c>
      <c r="F33" s="4" t="n">
        <v>0.5</v>
      </c>
      <c r="G33" s="4" t="n">
        <v>22.5</v>
      </c>
      <c r="H33" s="4" t="n">
        <f aca="false">+Exp2!I8</f>
        <v>7</v>
      </c>
    </row>
    <row r="34" customFormat="false" ht="15" hidden="false" customHeight="false" outlineLevel="0" collapsed="false">
      <c r="A34" s="10" t="n">
        <v>2</v>
      </c>
      <c r="B34" s="4" t="n">
        <v>12</v>
      </c>
      <c r="C34" s="5" t="n">
        <v>7</v>
      </c>
      <c r="D34" s="4" t="n">
        <v>0.6</v>
      </c>
      <c r="E34" s="4" t="n">
        <v>30</v>
      </c>
      <c r="F34" s="4" t="n">
        <v>0.5</v>
      </c>
      <c r="G34" s="4" t="n">
        <v>24</v>
      </c>
      <c r="H34" s="4" t="n">
        <f aca="false">+Exp2!I9</f>
        <v>8</v>
      </c>
    </row>
    <row r="35" customFormat="false" ht="15" hidden="false" customHeight="false" outlineLevel="0" collapsed="false">
      <c r="A35" s="10" t="n">
        <v>2</v>
      </c>
      <c r="B35" s="4" t="n">
        <v>7</v>
      </c>
      <c r="C35" s="5" t="n">
        <v>11</v>
      </c>
      <c r="D35" s="4" t="n">
        <v>0.4</v>
      </c>
      <c r="E35" s="4" t="n">
        <v>20</v>
      </c>
      <c r="F35" s="4" t="n">
        <v>0.5</v>
      </c>
      <c r="G35" s="4" t="n">
        <v>16.8</v>
      </c>
      <c r="H35" s="4" t="n">
        <f aca="false">+Exp2!I10</f>
        <v>9</v>
      </c>
    </row>
    <row r="36" customFormat="false" ht="15" hidden="false" customHeight="false" outlineLevel="0" collapsed="false">
      <c r="A36" s="10" t="n">
        <v>2</v>
      </c>
      <c r="B36" s="4" t="n">
        <v>7</v>
      </c>
      <c r="C36" s="5" t="n">
        <v>11</v>
      </c>
      <c r="D36" s="4" t="n">
        <v>0.4</v>
      </c>
      <c r="E36" s="4" t="n">
        <v>30</v>
      </c>
      <c r="F36" s="4" t="n">
        <v>0.5</v>
      </c>
      <c r="G36" s="4" t="n">
        <v>19.3</v>
      </c>
      <c r="H36" s="4" t="n">
        <f aca="false">+Exp2!I11</f>
        <v>10</v>
      </c>
    </row>
    <row r="37" customFormat="false" ht="15" hidden="false" customHeight="false" outlineLevel="0" collapsed="false">
      <c r="A37" s="10" t="n">
        <v>2</v>
      </c>
      <c r="B37" s="4" t="n">
        <v>7</v>
      </c>
      <c r="C37" s="5" t="n">
        <v>11</v>
      </c>
      <c r="D37" s="4" t="n">
        <v>0.6</v>
      </c>
      <c r="E37" s="4" t="n">
        <v>30</v>
      </c>
      <c r="F37" s="4" t="n">
        <v>0.5</v>
      </c>
      <c r="G37" s="4" t="n">
        <v>16.2</v>
      </c>
      <c r="H37" s="4" t="n">
        <f aca="false">+Exp2!I12</f>
        <v>11</v>
      </c>
    </row>
    <row r="38" customFormat="false" ht="15" hidden="false" customHeight="false" outlineLevel="0" collapsed="false">
      <c r="A38" s="10" t="n">
        <v>2</v>
      </c>
      <c r="B38" s="4" t="n">
        <v>7</v>
      </c>
      <c r="C38" s="5" t="n">
        <v>11</v>
      </c>
      <c r="D38" s="4" t="n">
        <v>0.6</v>
      </c>
      <c r="E38" s="4" t="n">
        <v>20</v>
      </c>
      <c r="F38" s="4" t="n">
        <v>0.5</v>
      </c>
      <c r="G38" s="4" t="n">
        <v>14.4</v>
      </c>
      <c r="H38" s="4" t="n">
        <f aca="false">+Exp2!I13</f>
        <v>12</v>
      </c>
    </row>
    <row r="39" customFormat="false" ht="15" hidden="false" customHeight="false" outlineLevel="0" collapsed="false">
      <c r="A39" s="10" t="n">
        <v>2</v>
      </c>
      <c r="B39" s="4" t="n">
        <v>12</v>
      </c>
      <c r="C39" s="5" t="n">
        <v>11</v>
      </c>
      <c r="D39" s="4" t="n">
        <v>0.4</v>
      </c>
      <c r="E39" s="4" t="n">
        <v>20</v>
      </c>
      <c r="F39" s="4" t="n">
        <v>0.5</v>
      </c>
      <c r="G39" s="4" t="n">
        <v>22.4</v>
      </c>
      <c r="H39" s="4" t="n">
        <f aca="false">+Exp2!I14</f>
        <v>13</v>
      </c>
    </row>
    <row r="40" customFormat="false" ht="15" hidden="false" customHeight="false" outlineLevel="0" collapsed="false">
      <c r="A40" s="10" t="n">
        <v>2</v>
      </c>
      <c r="B40" s="4" t="n">
        <v>12</v>
      </c>
      <c r="C40" s="5" t="n">
        <v>11</v>
      </c>
      <c r="D40" s="4" t="n">
        <v>0.6</v>
      </c>
      <c r="E40" s="4" t="n">
        <v>20</v>
      </c>
      <c r="F40" s="4" t="n">
        <v>0.5</v>
      </c>
      <c r="G40" s="4" t="n">
        <v>20.4</v>
      </c>
      <c r="H40" s="4" t="n">
        <f aca="false">+Exp2!I15</f>
        <v>14</v>
      </c>
    </row>
    <row r="41" customFormat="false" ht="15" hidden="false" customHeight="false" outlineLevel="0" collapsed="false">
      <c r="A41" s="10" t="n">
        <v>2</v>
      </c>
      <c r="B41" s="4" t="n">
        <v>12</v>
      </c>
      <c r="C41" s="5" t="n">
        <v>11</v>
      </c>
      <c r="D41" s="4" t="n">
        <v>0.6</v>
      </c>
      <c r="E41" s="4" t="n">
        <v>30</v>
      </c>
      <c r="F41" s="4" t="n">
        <v>0.5</v>
      </c>
      <c r="G41" s="4" t="n">
        <v>22</v>
      </c>
      <c r="H41" s="4" t="n">
        <f aca="false">+Exp2!I16</f>
        <v>15</v>
      </c>
    </row>
    <row r="42" customFormat="false" ht="15" hidden="false" customHeight="false" outlineLevel="0" collapsed="false">
      <c r="A42" s="10" t="n">
        <v>2</v>
      </c>
      <c r="B42" s="4" t="n">
        <v>12</v>
      </c>
      <c r="C42" s="5" t="n">
        <v>11</v>
      </c>
      <c r="D42" s="4" t="n">
        <v>0.4</v>
      </c>
      <c r="E42" s="4" t="n">
        <v>30</v>
      </c>
      <c r="F42" s="4" t="n">
        <v>0.5</v>
      </c>
      <c r="G42" s="4" t="n">
        <v>24.4</v>
      </c>
      <c r="H42" s="4" t="n">
        <f aca="false">+Exp2!I17</f>
        <v>16</v>
      </c>
    </row>
    <row r="43" customFormat="false" ht="15" hidden="false" customHeight="false" outlineLevel="0" collapsed="false">
      <c r="A43" s="10" t="n">
        <v>2</v>
      </c>
      <c r="B43" s="4" t="n">
        <v>11.8</v>
      </c>
      <c r="C43" s="5" t="n">
        <v>7.4</v>
      </c>
      <c r="D43" s="4" t="n">
        <v>0.6</v>
      </c>
      <c r="E43" s="4" t="n">
        <v>20</v>
      </c>
      <c r="F43" s="4" t="n">
        <v>0.5</v>
      </c>
      <c r="G43" s="4" t="n">
        <v>22.2</v>
      </c>
      <c r="H43" s="4" t="n">
        <f aca="false">+Exp2!I18</f>
        <v>7</v>
      </c>
    </row>
    <row r="44" customFormat="false" ht="15" hidden="false" customHeight="false" outlineLevel="0" collapsed="false">
      <c r="A44" s="10" t="n">
        <v>2</v>
      </c>
      <c r="B44" s="4" t="n">
        <v>11.8</v>
      </c>
      <c r="C44" s="5" t="n">
        <v>7.4</v>
      </c>
      <c r="D44" s="4" t="n">
        <v>0.6</v>
      </c>
      <c r="E44" s="4" t="n">
        <v>30</v>
      </c>
      <c r="F44" s="4" t="n">
        <v>0.5</v>
      </c>
      <c r="G44" s="4" t="n">
        <v>23.7</v>
      </c>
      <c r="H44" s="4" t="n">
        <f aca="false">+Exp2!I19</f>
        <v>8</v>
      </c>
    </row>
    <row r="45" customFormat="false" ht="15" hidden="false" customHeight="false" outlineLevel="0" collapsed="false">
      <c r="A45" s="10" t="n">
        <v>2</v>
      </c>
      <c r="B45" s="4" t="n">
        <v>7</v>
      </c>
      <c r="C45" s="4" t="n">
        <v>7.4</v>
      </c>
      <c r="D45" s="4" t="n">
        <v>0.4</v>
      </c>
      <c r="E45" s="4" t="n">
        <v>30</v>
      </c>
      <c r="F45" s="4" t="n">
        <v>0.5</v>
      </c>
      <c r="G45" s="4" t="n">
        <v>21.5</v>
      </c>
      <c r="H45" s="4" t="n">
        <f aca="false">+Exp2!I20</f>
        <v>2</v>
      </c>
    </row>
    <row r="46" customFormat="false" ht="15" hidden="false" customHeight="false" outlineLevel="0" collapsed="false">
      <c r="A46" s="10" t="n">
        <v>2</v>
      </c>
      <c r="B46" s="4" t="n">
        <v>11.8</v>
      </c>
      <c r="C46" s="4" t="n">
        <v>7.4</v>
      </c>
      <c r="D46" s="4" t="n">
        <v>0.4</v>
      </c>
      <c r="E46" s="4" t="n">
        <v>20</v>
      </c>
      <c r="F46" s="4" t="n">
        <v>0.5</v>
      </c>
      <c r="G46" s="4" t="n">
        <v>23.9</v>
      </c>
      <c r="H46" s="4" t="n">
        <f aca="false">+Exp2!I21</f>
        <v>5</v>
      </c>
    </row>
    <row r="47" customFormat="false" ht="15" hidden="false" customHeight="false" outlineLevel="0" collapsed="false">
      <c r="A47" s="10" t="n">
        <v>2</v>
      </c>
      <c r="B47" s="4" t="n">
        <v>11.8</v>
      </c>
      <c r="C47" s="4" t="n">
        <v>7.4</v>
      </c>
      <c r="D47" s="4" t="n">
        <v>0.4</v>
      </c>
      <c r="E47" s="4" t="n">
        <v>30</v>
      </c>
      <c r="F47" s="4" t="n">
        <v>0.5</v>
      </c>
      <c r="G47" s="4" t="n">
        <v>25.7</v>
      </c>
      <c r="H47" s="4" t="n">
        <f aca="false">+Exp2!I22</f>
        <v>6</v>
      </c>
    </row>
    <row r="48" customFormat="false" ht="15" hidden="false" customHeight="false" outlineLevel="0" collapsed="false">
      <c r="A48" s="10" t="n">
        <v>2</v>
      </c>
      <c r="B48" s="4" t="n">
        <v>11.8</v>
      </c>
      <c r="C48" s="4" t="n">
        <v>7.9</v>
      </c>
      <c r="D48" s="4" t="n">
        <v>0.6</v>
      </c>
      <c r="E48" s="4" t="n">
        <v>30</v>
      </c>
      <c r="F48" s="4" t="n">
        <v>0.5</v>
      </c>
      <c r="G48" s="4" t="n">
        <v>23.7</v>
      </c>
      <c r="H48" s="4" t="n">
        <f aca="false">+Exp2!I23</f>
        <v>8</v>
      </c>
    </row>
    <row r="49" customFormat="false" ht="15" hidden="false" customHeight="false" outlineLevel="0" collapsed="false">
      <c r="A49" s="10" t="n">
        <v>2</v>
      </c>
      <c r="B49" s="4" t="n">
        <v>7</v>
      </c>
      <c r="C49" s="4" t="n">
        <v>7.3</v>
      </c>
      <c r="D49" s="4" t="n">
        <v>0.4</v>
      </c>
      <c r="E49" s="4" t="n">
        <v>30</v>
      </c>
      <c r="F49" s="4" t="n">
        <v>0.5</v>
      </c>
      <c r="G49" s="4" t="n">
        <v>21.5</v>
      </c>
      <c r="H49" s="4" t="n">
        <f aca="false">+Exp2!I24</f>
        <v>2</v>
      </c>
    </row>
    <row r="50" customFormat="false" ht="15" hidden="false" customHeight="false" outlineLevel="0" collapsed="false">
      <c r="A50" s="10" t="n">
        <v>2</v>
      </c>
      <c r="B50" s="4" t="n">
        <v>11.8</v>
      </c>
      <c r="C50" s="4" t="n">
        <v>7.9</v>
      </c>
      <c r="D50" s="4" t="n">
        <v>0.4</v>
      </c>
      <c r="E50" s="4" t="n">
        <v>20</v>
      </c>
      <c r="F50" s="4" t="n">
        <v>0.5</v>
      </c>
      <c r="G50" s="4" t="n">
        <v>23.6</v>
      </c>
      <c r="H50" s="4" t="n">
        <f aca="false">+Exp2!I25</f>
        <v>5</v>
      </c>
    </row>
    <row r="51" customFormat="false" ht="15" hidden="false" customHeight="false" outlineLevel="0" collapsed="false">
      <c r="A51" s="10" t="n">
        <v>2</v>
      </c>
      <c r="B51" s="4" t="n">
        <v>12</v>
      </c>
      <c r="C51" s="4" t="n">
        <v>7.3</v>
      </c>
      <c r="D51" s="4" t="n">
        <v>0.4</v>
      </c>
      <c r="E51" s="4" t="n">
        <v>30</v>
      </c>
      <c r="F51" s="4" t="n">
        <v>0.5</v>
      </c>
      <c r="G51" s="4" t="n">
        <v>21.5</v>
      </c>
      <c r="H51" s="4" t="n">
        <f aca="false">+Exp2!I26</f>
        <v>6</v>
      </c>
    </row>
    <row r="52" customFormat="false" ht="15" hidden="false" customHeight="false" outlineLevel="0" collapsed="false">
      <c r="A52" s="10" t="n">
        <v>2</v>
      </c>
      <c r="B52" s="4" t="n">
        <v>11.8</v>
      </c>
      <c r="C52" s="4" t="n">
        <v>7.3</v>
      </c>
      <c r="D52" s="4" t="n">
        <v>0.4</v>
      </c>
      <c r="E52" s="4" t="n">
        <v>30</v>
      </c>
      <c r="F52" s="4" t="n">
        <v>0.5</v>
      </c>
      <c r="G52" s="4" t="n">
        <v>25.7</v>
      </c>
      <c r="H52" s="4" t="n">
        <f aca="false">+Exp2!I27</f>
        <v>6</v>
      </c>
    </row>
    <row r="53" customFormat="false" ht="15" hidden="false" customHeight="false" outlineLevel="0" collapsed="false">
      <c r="A53" s="10" t="n">
        <v>2</v>
      </c>
      <c r="B53" s="4" t="n">
        <v>12</v>
      </c>
      <c r="C53" s="4" t="n">
        <v>7.3</v>
      </c>
      <c r="D53" s="4" t="n">
        <v>0.6</v>
      </c>
      <c r="E53" s="4" t="n">
        <v>30</v>
      </c>
      <c r="F53" s="4" t="n">
        <v>0.5</v>
      </c>
      <c r="G53" s="4" t="n">
        <v>23.9</v>
      </c>
      <c r="H53" s="4" t="n">
        <f aca="false">+Exp2!I28</f>
        <v>8</v>
      </c>
    </row>
    <row r="54" customFormat="false" ht="15" hidden="false" customHeight="false" outlineLevel="0" collapsed="false">
      <c r="A54" s="10" t="n">
        <v>2</v>
      </c>
      <c r="B54" s="4" t="n">
        <v>7</v>
      </c>
      <c r="C54" s="4" t="n">
        <v>7</v>
      </c>
      <c r="D54" s="4" t="n">
        <v>0.4</v>
      </c>
      <c r="E54" s="4" t="n">
        <v>20</v>
      </c>
      <c r="F54" s="4" t="n">
        <v>0.7</v>
      </c>
      <c r="G54" s="4" t="n">
        <v>19.8</v>
      </c>
      <c r="H54" s="4" t="n">
        <f aca="false">+Exp2!I29</f>
        <v>17</v>
      </c>
    </row>
    <row r="55" customFormat="false" ht="15" hidden="false" customHeight="false" outlineLevel="0" collapsed="false">
      <c r="A55" s="10" t="n">
        <v>2</v>
      </c>
      <c r="B55" s="4" t="n">
        <v>7</v>
      </c>
      <c r="C55" s="4" t="n">
        <v>7</v>
      </c>
      <c r="D55" s="4" t="n">
        <v>0.4</v>
      </c>
      <c r="E55" s="4" t="n">
        <v>30</v>
      </c>
      <c r="F55" s="4" t="n">
        <v>0.7</v>
      </c>
      <c r="G55" s="4" t="n">
        <v>22.2</v>
      </c>
      <c r="H55" s="4" t="n">
        <f aca="false">+Exp2!I30</f>
        <v>18</v>
      </c>
    </row>
    <row r="56" customFormat="false" ht="15" hidden="false" customHeight="false" outlineLevel="0" collapsed="false">
      <c r="A56" s="10" t="n">
        <v>2</v>
      </c>
      <c r="B56" s="4" t="n">
        <v>7</v>
      </c>
      <c r="C56" s="4" t="n">
        <v>7</v>
      </c>
      <c r="D56" s="4" t="n">
        <v>0.6</v>
      </c>
      <c r="E56" s="4" t="n">
        <v>30</v>
      </c>
      <c r="F56" s="4" t="n">
        <v>0.7</v>
      </c>
      <c r="G56" s="4" t="n">
        <v>19.5</v>
      </c>
      <c r="H56" s="4" t="n">
        <f aca="false">+Exp2!I31</f>
        <v>19</v>
      </c>
    </row>
    <row r="57" customFormat="false" ht="15" hidden="false" customHeight="false" outlineLevel="0" collapsed="false">
      <c r="A57" s="10" t="n">
        <v>2</v>
      </c>
      <c r="B57" s="4" t="n">
        <v>12</v>
      </c>
      <c r="C57" s="4" t="n">
        <v>7</v>
      </c>
      <c r="D57" s="4" t="n">
        <v>0.4</v>
      </c>
      <c r="E57" s="4" t="n">
        <v>20</v>
      </c>
      <c r="F57" s="4" t="n">
        <v>0.7</v>
      </c>
      <c r="G57" s="4" t="n">
        <v>24.7</v>
      </c>
      <c r="H57" s="4" t="n">
        <f aca="false">+Exp2!I32</f>
        <v>20</v>
      </c>
    </row>
    <row r="58" customFormat="false" ht="15" hidden="false" customHeight="false" outlineLevel="0" collapsed="false">
      <c r="A58" s="10" t="n">
        <v>2</v>
      </c>
      <c r="B58" s="4" t="n">
        <v>12</v>
      </c>
      <c r="C58" s="4" t="n">
        <v>7</v>
      </c>
      <c r="D58" s="4" t="n">
        <v>0.4</v>
      </c>
      <c r="E58" s="4" t="n">
        <v>30</v>
      </c>
      <c r="F58" s="4" t="n">
        <v>0.7</v>
      </c>
      <c r="G58" s="4" t="n">
        <v>26.4</v>
      </c>
      <c r="H58" s="4" t="n">
        <f aca="false">+Exp2!I33</f>
        <v>21</v>
      </c>
    </row>
    <row r="59" customFormat="false" ht="15" hidden="false" customHeight="false" outlineLevel="0" collapsed="false">
      <c r="A59" s="10" t="n">
        <v>2</v>
      </c>
      <c r="B59" s="4" t="n">
        <v>12</v>
      </c>
      <c r="C59" s="4" t="n">
        <v>7</v>
      </c>
      <c r="D59" s="4" t="n">
        <v>0.6</v>
      </c>
      <c r="E59" s="4" t="n">
        <v>20</v>
      </c>
      <c r="F59" s="4" t="n">
        <v>0.7</v>
      </c>
      <c r="G59" s="4" t="n">
        <v>23.1</v>
      </c>
      <c r="H59" s="4" t="n">
        <f aca="false">+Exp2!I34</f>
        <v>22</v>
      </c>
    </row>
    <row r="60" customFormat="false" ht="15" hidden="false" customHeight="false" outlineLevel="0" collapsed="false">
      <c r="A60" s="10" t="n">
        <v>2</v>
      </c>
      <c r="B60" s="4" t="n">
        <v>12</v>
      </c>
      <c r="C60" s="4" t="n">
        <v>7</v>
      </c>
      <c r="D60" s="4" t="n">
        <v>0.6</v>
      </c>
      <c r="E60" s="4" t="n">
        <v>30</v>
      </c>
      <c r="F60" s="4" t="n">
        <v>0.7</v>
      </c>
      <c r="G60" s="4" t="n">
        <v>24.5</v>
      </c>
      <c r="H60" s="4" t="n">
        <f aca="false">+Exp2!I35</f>
        <v>23</v>
      </c>
    </row>
    <row r="61" customFormat="false" ht="15" hidden="false" customHeight="false" outlineLevel="0" collapsed="false">
      <c r="A61" s="10" t="n">
        <v>2</v>
      </c>
      <c r="B61" s="4" t="n">
        <v>12</v>
      </c>
      <c r="C61" s="4" t="n">
        <v>11</v>
      </c>
      <c r="D61" s="4" t="n">
        <v>0.4</v>
      </c>
      <c r="E61" s="4" t="n">
        <v>20</v>
      </c>
      <c r="F61" s="4" t="n">
        <v>0.7</v>
      </c>
      <c r="G61" s="4" t="n">
        <v>23</v>
      </c>
      <c r="H61" s="4" t="n">
        <f aca="false">+Exp2!I36</f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AC2:AE11 K1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4.28"/>
    <col collapsed="false" customWidth="true" hidden="false" outlineLevel="0" max="3" min="3" style="0" width="14.57"/>
    <col collapsed="false" customWidth="true" hidden="false" outlineLevel="0" max="4" min="4" style="0" width="7.28"/>
    <col collapsed="false" customWidth="true" hidden="false" outlineLevel="0" max="7" min="5" style="0" width="6.28"/>
    <col collapsed="false" customWidth="true" hidden="false" outlineLevel="0" max="8" min="8" style="0" width="12.85"/>
    <col collapsed="false" customWidth="true" hidden="false" outlineLevel="0" max="9" min="9" style="0" width="3"/>
    <col collapsed="false" customWidth="true" hidden="false" outlineLevel="0" max="1025" min="10" style="0" width="10.53"/>
  </cols>
  <sheetData>
    <row r="1" customFormat="false" ht="15" hidden="false" customHeight="false" outlineLevel="0" collapsed="false">
      <c r="A1" s="0" t="s">
        <v>0</v>
      </c>
      <c r="B1" s="9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8</v>
      </c>
    </row>
    <row r="2" customFormat="false" ht="15" hidden="false" customHeight="false" outlineLevel="0" collapsed="false">
      <c r="A2" s="0" t="n">
        <v>1</v>
      </c>
      <c r="B2" s="0" t="n">
        <f aca="false">+'1+2'!A2</f>
        <v>1</v>
      </c>
      <c r="C2" s="6" t="n">
        <f aca="false">+('1+2'!B2-'1+2'!K$4)/'1+2'!K$5</f>
        <v>-1</v>
      </c>
      <c r="D2" s="6" t="n">
        <f aca="false">+('1+2'!C2-'1+2'!L$4)/'1+2'!L$5</f>
        <v>-1</v>
      </c>
      <c r="E2" s="6" t="n">
        <f aca="false">+('1+2'!D2-'1+2'!M$4)/'1+2'!M$5</f>
        <v>-1</v>
      </c>
      <c r="F2" s="6" t="n">
        <f aca="false">+('1+2'!E2-'1+2'!N$4)/'1+2'!N$5</f>
        <v>-1</v>
      </c>
      <c r="G2" s="6" t="n">
        <f aca="false">+('1+2'!F2-'1+2'!O$4)/'1+2'!O$5</f>
        <v>-1</v>
      </c>
      <c r="H2" s="7" t="n">
        <f aca="false">+'1+2'!G2</f>
        <v>19.1</v>
      </c>
      <c r="I2" s="0" t="n">
        <f aca="false">+'1+2'!H2</f>
        <v>5</v>
      </c>
    </row>
    <row r="3" customFormat="false" ht="15" hidden="false" customHeight="false" outlineLevel="0" collapsed="false">
      <c r="A3" s="0" t="n">
        <v>2</v>
      </c>
      <c r="B3" s="0" t="n">
        <f aca="false">+'1+2'!A3</f>
        <v>1</v>
      </c>
      <c r="C3" s="6" t="n">
        <f aca="false">+('1+2'!B3-'1+2'!K$4)/'1+2'!K$5</f>
        <v>0.96078431372549</v>
      </c>
      <c r="D3" s="6" t="n">
        <f aca="false">+('1+2'!C3-'1+2'!L$4)/'1+2'!L$5</f>
        <v>-1</v>
      </c>
      <c r="E3" s="6" t="n">
        <f aca="false">+('1+2'!D3-'1+2'!M$4)/'1+2'!M$5</f>
        <v>-1</v>
      </c>
      <c r="F3" s="6" t="n">
        <f aca="false">+('1+2'!E3-'1+2'!N$4)/'1+2'!N$5</f>
        <v>-1</v>
      </c>
      <c r="G3" s="6" t="n">
        <f aca="false">+('1+2'!F3-'1+2'!O$4)/'1+2'!O$5</f>
        <v>-1</v>
      </c>
      <c r="H3" s="7" t="n">
        <f aca="false">+'1+2'!G3</f>
        <v>22.4</v>
      </c>
      <c r="I3" s="0" t="n">
        <f aca="false">+'1+2'!H3</f>
        <v>1</v>
      </c>
    </row>
    <row r="4" customFormat="false" ht="15" hidden="false" customHeight="false" outlineLevel="0" collapsed="false">
      <c r="A4" s="0" t="n">
        <v>3</v>
      </c>
      <c r="B4" s="0" t="n">
        <f aca="false">+'1+2'!A4</f>
        <v>1</v>
      </c>
      <c r="C4" s="6" t="n">
        <f aca="false">+('1+2'!B4-'1+2'!K$4)/'1+2'!K$5</f>
        <v>-1</v>
      </c>
      <c r="D4" s="6" t="n">
        <f aca="false">+('1+2'!C4-'1+2'!L$4)/'1+2'!L$5</f>
        <v>0.951219512195122</v>
      </c>
      <c r="E4" s="6" t="n">
        <f aca="false">+('1+2'!D4-'1+2'!M$4)/'1+2'!M$5</f>
        <v>-1</v>
      </c>
      <c r="F4" s="6" t="n">
        <f aca="false">+('1+2'!E4-'1+2'!N$4)/'1+2'!N$5</f>
        <v>-1</v>
      </c>
      <c r="G4" s="6" t="n">
        <f aca="false">+('1+2'!F4-'1+2'!O$4)/'1+2'!O$5</f>
        <v>-1</v>
      </c>
      <c r="H4" s="7" t="n">
        <f aca="false">+'1+2'!G4</f>
        <v>17.2</v>
      </c>
      <c r="I4" s="0" t="n">
        <f aca="false">+'1+2'!H4</f>
        <v>13</v>
      </c>
    </row>
    <row r="5" customFormat="false" ht="15" hidden="false" customHeight="false" outlineLevel="0" collapsed="false">
      <c r="A5" s="0" t="n">
        <v>4</v>
      </c>
      <c r="B5" s="0" t="n">
        <f aca="false">+'1+2'!A5</f>
        <v>1</v>
      </c>
      <c r="C5" s="6" t="n">
        <f aca="false">+('1+2'!B5-'1+2'!K$4)/'1+2'!K$5</f>
        <v>0.96078431372549</v>
      </c>
      <c r="D5" s="6" t="n">
        <f aca="false">+('1+2'!C5-'1+2'!L$4)/'1+2'!L$5</f>
        <v>0.951219512195122</v>
      </c>
      <c r="E5" s="6" t="n">
        <f aca="false">+('1+2'!D5-'1+2'!M$4)/'1+2'!M$5</f>
        <v>-1</v>
      </c>
      <c r="F5" s="6" t="n">
        <f aca="false">+('1+2'!E5-'1+2'!N$4)/'1+2'!N$5</f>
        <v>-1</v>
      </c>
      <c r="G5" s="6" t="n">
        <f aca="false">+('1+2'!F5-'1+2'!O$4)/'1+2'!O$5</f>
        <v>-1</v>
      </c>
      <c r="H5" s="7" t="n">
        <f aca="false">+'1+2'!G5</f>
        <v>22.6</v>
      </c>
      <c r="I5" s="0" t="n">
        <f aca="false">+'1+2'!H5</f>
        <v>9</v>
      </c>
    </row>
    <row r="6" customFormat="false" ht="15" hidden="false" customHeight="false" outlineLevel="0" collapsed="false">
      <c r="A6" s="0" t="n">
        <v>5</v>
      </c>
      <c r="B6" s="0" t="n">
        <f aca="false">+'1+2'!A6</f>
        <v>1</v>
      </c>
      <c r="C6" s="6" t="n">
        <f aca="false">+('1+2'!B6-'1+2'!K$4)/'1+2'!K$5</f>
        <v>1</v>
      </c>
      <c r="D6" s="6" t="n">
        <f aca="false">+('1+2'!C6-'1+2'!L$4)/'1+2'!L$5</f>
        <v>0.902439024390244</v>
      </c>
      <c r="E6" s="6" t="n">
        <f aca="false">+('1+2'!D6-'1+2'!M$4)/'1+2'!M$5</f>
        <v>-1</v>
      </c>
      <c r="F6" s="6" t="n">
        <f aca="false">+('1+2'!E6-'1+2'!N$4)/'1+2'!N$5</f>
        <v>-1</v>
      </c>
      <c r="G6" s="6" t="n">
        <f aca="false">+('1+2'!F6-'1+2'!O$4)/'1+2'!O$5</f>
        <v>-1</v>
      </c>
      <c r="H6" s="7" t="n">
        <f aca="false">+'1+2'!G6</f>
        <v>22.7</v>
      </c>
      <c r="I6" s="0" t="n">
        <f aca="false">+'1+2'!H6</f>
        <v>9</v>
      </c>
    </row>
    <row r="7" customFormat="false" ht="15" hidden="false" customHeight="false" outlineLevel="0" collapsed="false">
      <c r="A7" s="0" t="n">
        <v>6</v>
      </c>
      <c r="B7" s="0" t="n">
        <f aca="false">+'1+2'!A7</f>
        <v>1</v>
      </c>
      <c r="C7" s="6" t="n">
        <f aca="false">+('1+2'!B7-'1+2'!K$4)/'1+2'!K$5</f>
        <v>0.921568627450981</v>
      </c>
      <c r="D7" s="6" t="n">
        <f aca="false">+('1+2'!C7-'1+2'!L$4)/'1+2'!L$5</f>
        <v>1</v>
      </c>
      <c r="E7" s="6" t="n">
        <f aca="false">+('1+2'!D7-'1+2'!M$4)/'1+2'!M$5</f>
        <v>-1</v>
      </c>
      <c r="F7" s="6" t="n">
        <f aca="false">+('1+2'!E7-'1+2'!N$4)/'1+2'!N$5</f>
        <v>-1</v>
      </c>
      <c r="G7" s="6" t="n">
        <f aca="false">+('1+2'!F7-'1+2'!O$4)/'1+2'!O$5</f>
        <v>-1</v>
      </c>
      <c r="H7" s="7" t="n">
        <f aca="false">+'1+2'!G7</f>
        <v>22.7</v>
      </c>
      <c r="I7" s="0" t="n">
        <f aca="false">+'1+2'!H7</f>
        <v>9</v>
      </c>
    </row>
    <row r="8" customFormat="false" ht="15" hidden="false" customHeight="false" outlineLevel="0" collapsed="false">
      <c r="A8" s="0" t="n">
        <v>7</v>
      </c>
      <c r="B8" s="0" t="n">
        <f aca="false">+'1+2'!A8</f>
        <v>1</v>
      </c>
      <c r="C8" s="6" t="n">
        <f aca="false">+('1+2'!B8-'1+2'!K$4)/'1+2'!K$5</f>
        <v>-1</v>
      </c>
      <c r="D8" s="6" t="n">
        <f aca="false">+('1+2'!C8-'1+2'!L$4)/'1+2'!L$5</f>
        <v>-1</v>
      </c>
      <c r="E8" s="6" t="n">
        <f aca="false">+('1+2'!D8-'1+2'!M$4)/'1+2'!M$5</f>
        <v>1</v>
      </c>
      <c r="F8" s="6" t="n">
        <f aca="false">+('1+2'!E8-'1+2'!N$4)/'1+2'!N$5</f>
        <v>-1</v>
      </c>
      <c r="G8" s="6" t="n">
        <f aca="false">+('1+2'!F8-'1+2'!O$4)/'1+2'!O$5</f>
        <v>-1</v>
      </c>
      <c r="H8" s="7" t="n">
        <f aca="false">+'1+2'!G8</f>
        <v>14.3</v>
      </c>
      <c r="I8" s="0" t="n">
        <f aca="false">+'1+2'!H8</f>
        <v>8</v>
      </c>
    </row>
    <row r="9" customFormat="false" ht="15" hidden="false" customHeight="false" outlineLevel="0" collapsed="false">
      <c r="A9" s="0" t="n">
        <v>8</v>
      </c>
      <c r="B9" s="0" t="n">
        <f aca="false">+'1+2'!A9</f>
        <v>1</v>
      </c>
      <c r="C9" s="6" t="n">
        <f aca="false">+('1+2'!B9-'1+2'!K$4)/'1+2'!K$5</f>
        <v>0.96078431372549</v>
      </c>
      <c r="D9" s="6" t="n">
        <f aca="false">+('1+2'!C9-'1+2'!L$4)/'1+2'!L$5</f>
        <v>-1</v>
      </c>
      <c r="E9" s="6" t="n">
        <f aca="false">+('1+2'!D9-'1+2'!M$4)/'1+2'!M$5</f>
        <v>1</v>
      </c>
      <c r="F9" s="6" t="n">
        <f aca="false">+('1+2'!E9-'1+2'!N$4)/'1+2'!N$5</f>
        <v>-1</v>
      </c>
      <c r="G9" s="6" t="n">
        <f aca="false">+('1+2'!F9-'1+2'!O$4)/'1+2'!O$5</f>
        <v>-1</v>
      </c>
      <c r="H9" s="7" t="n">
        <f aca="false">+'1+2'!G9</f>
        <v>20.2</v>
      </c>
      <c r="I9" s="0" t="n">
        <f aca="false">+'1+2'!H9</f>
        <v>4</v>
      </c>
    </row>
    <row r="10" customFormat="false" ht="15" hidden="false" customHeight="false" outlineLevel="0" collapsed="false">
      <c r="A10" s="0" t="n">
        <v>9</v>
      </c>
      <c r="B10" s="0" t="n">
        <f aca="false">+'1+2'!A10</f>
        <v>1</v>
      </c>
      <c r="C10" s="6" t="n">
        <f aca="false">+('1+2'!B10-'1+2'!K$4)/'1+2'!K$5</f>
        <v>-1</v>
      </c>
      <c r="D10" s="6" t="n">
        <f aca="false">+('1+2'!C10-'1+2'!L$4)/'1+2'!L$5</f>
        <v>0.951219512195122</v>
      </c>
      <c r="E10" s="6" t="n">
        <f aca="false">+('1+2'!D10-'1+2'!M$4)/'1+2'!M$5</f>
        <v>1</v>
      </c>
      <c r="F10" s="6" t="n">
        <f aca="false">+('1+2'!E10-'1+2'!N$4)/'1+2'!N$5</f>
        <v>-1</v>
      </c>
      <c r="G10" s="6" t="n">
        <f aca="false">+('1+2'!F10-'1+2'!O$4)/'1+2'!O$5</f>
        <v>-1</v>
      </c>
      <c r="H10" s="7" t="n">
        <f aca="false">+'1+2'!G10</f>
        <v>11.8</v>
      </c>
      <c r="I10" s="0" t="n">
        <f aca="false">+'1+2'!H10</f>
        <v>16</v>
      </c>
    </row>
    <row r="11" customFormat="false" ht="15" hidden="false" customHeight="false" outlineLevel="0" collapsed="false">
      <c r="A11" s="0" t="n">
        <v>10</v>
      </c>
      <c r="B11" s="0" t="n">
        <f aca="false">+'1+2'!A11</f>
        <v>1</v>
      </c>
      <c r="C11" s="6" t="n">
        <f aca="false">+('1+2'!B11-'1+2'!K$4)/'1+2'!K$5</f>
        <v>-0.960784313725491</v>
      </c>
      <c r="D11" s="6" t="n">
        <f aca="false">+('1+2'!C11-'1+2'!L$4)/'1+2'!L$5</f>
        <v>1</v>
      </c>
      <c r="E11" s="6" t="n">
        <f aca="false">+('1+2'!D11-'1+2'!M$4)/'1+2'!M$5</f>
        <v>1</v>
      </c>
      <c r="F11" s="6" t="n">
        <f aca="false">+('1+2'!E11-'1+2'!N$4)/'1+2'!N$5</f>
        <v>-1</v>
      </c>
      <c r="G11" s="6" t="n">
        <f aca="false">+('1+2'!F11-'1+2'!O$4)/'1+2'!O$5</f>
        <v>-1</v>
      </c>
      <c r="H11" s="7" t="n">
        <f aca="false">+'1+2'!G11</f>
        <v>11.8</v>
      </c>
      <c r="I11" s="0" t="n">
        <f aca="false">+'1+2'!H11</f>
        <v>16</v>
      </c>
    </row>
    <row r="12" customFormat="false" ht="15" hidden="false" customHeight="false" outlineLevel="0" collapsed="false">
      <c r="A12" s="0" t="n">
        <v>11</v>
      </c>
      <c r="B12" s="0" t="n">
        <f aca="false">+'1+2'!A12</f>
        <v>1</v>
      </c>
      <c r="C12" s="6" t="n">
        <f aca="false">+('1+2'!B12-'1+2'!K$4)/'1+2'!K$5</f>
        <v>0.96078431372549</v>
      </c>
      <c r="D12" s="6" t="n">
        <f aca="false">+('1+2'!C12-'1+2'!L$4)/'1+2'!L$5</f>
        <v>0.951219512195122</v>
      </c>
      <c r="E12" s="6" t="n">
        <f aca="false">+('1+2'!D12-'1+2'!M$4)/'1+2'!M$5</f>
        <v>1</v>
      </c>
      <c r="F12" s="6" t="n">
        <f aca="false">+('1+2'!E12-'1+2'!N$4)/'1+2'!N$5</f>
        <v>-1</v>
      </c>
      <c r="G12" s="6" t="n">
        <f aca="false">+('1+2'!F12-'1+2'!O$4)/'1+2'!O$5</f>
        <v>-1</v>
      </c>
      <c r="H12" s="7" t="n">
        <f aca="false">+'1+2'!G12</f>
        <v>17.8</v>
      </c>
      <c r="I12" s="0" t="n">
        <f aca="false">+'1+2'!H12</f>
        <v>12</v>
      </c>
    </row>
    <row r="13" customFormat="false" ht="15" hidden="false" customHeight="false" outlineLevel="0" collapsed="false">
      <c r="A13" s="0" t="n">
        <v>12</v>
      </c>
      <c r="B13" s="0" t="n">
        <f aca="false">+'1+2'!A13</f>
        <v>1</v>
      </c>
      <c r="C13" s="6" t="n">
        <f aca="false">+('1+2'!B13-'1+2'!K$4)/'1+2'!K$5</f>
        <v>0.921568627450981</v>
      </c>
      <c r="D13" s="6" t="n">
        <f aca="false">+('1+2'!C13-'1+2'!L$4)/'1+2'!L$5</f>
        <v>1</v>
      </c>
      <c r="E13" s="6" t="n">
        <f aca="false">+('1+2'!D13-'1+2'!M$4)/'1+2'!M$5</f>
        <v>1</v>
      </c>
      <c r="F13" s="6" t="n">
        <f aca="false">+('1+2'!E13-'1+2'!N$4)/'1+2'!N$5</f>
        <v>-1</v>
      </c>
      <c r="G13" s="6" t="n">
        <f aca="false">+('1+2'!F13-'1+2'!O$4)/'1+2'!O$5</f>
        <v>-1</v>
      </c>
      <c r="H13" s="7" t="n">
        <f aca="false">+'1+2'!G13</f>
        <v>17.6</v>
      </c>
      <c r="I13" s="0" t="n">
        <f aca="false">+'1+2'!H13</f>
        <v>12</v>
      </c>
    </row>
    <row r="14" customFormat="false" ht="15" hidden="false" customHeight="false" outlineLevel="0" collapsed="false">
      <c r="A14" s="0" t="n">
        <v>13</v>
      </c>
      <c r="B14" s="0" t="n">
        <f aca="false">+'1+2'!A14</f>
        <v>1</v>
      </c>
      <c r="C14" s="6" t="n">
        <f aca="false">+('1+2'!B14-'1+2'!K$4)/'1+2'!K$5</f>
        <v>-1</v>
      </c>
      <c r="D14" s="6" t="n">
        <f aca="false">+('1+2'!C14-'1+2'!L$4)/'1+2'!L$5</f>
        <v>-1</v>
      </c>
      <c r="E14" s="6" t="n">
        <f aca="false">+('1+2'!D14-'1+2'!M$4)/'1+2'!M$5</f>
        <v>-1</v>
      </c>
      <c r="F14" s="6" t="n">
        <f aca="false">+('1+2'!E14-'1+2'!N$4)/'1+2'!N$5</f>
        <v>1</v>
      </c>
      <c r="G14" s="6" t="n">
        <f aca="false">+('1+2'!F14-'1+2'!O$4)/'1+2'!O$5</f>
        <v>-1</v>
      </c>
      <c r="H14" s="7" t="n">
        <f aca="false">+'1+2'!G14</f>
        <v>28.8</v>
      </c>
      <c r="I14" s="0" t="n">
        <f aca="false">+'1+2'!H14</f>
        <v>6</v>
      </c>
    </row>
    <row r="15" customFormat="false" ht="15" hidden="false" customHeight="false" outlineLevel="0" collapsed="false">
      <c r="A15" s="0" t="n">
        <v>14</v>
      </c>
      <c r="B15" s="0" t="n">
        <f aca="false">+'1+2'!A15</f>
        <v>1</v>
      </c>
      <c r="C15" s="6" t="n">
        <f aca="false">+('1+2'!B15-'1+2'!K$4)/'1+2'!K$5</f>
        <v>0.96078431372549</v>
      </c>
      <c r="D15" s="6" t="n">
        <f aca="false">+('1+2'!C15-'1+2'!L$4)/'1+2'!L$5</f>
        <v>-1</v>
      </c>
      <c r="E15" s="6" t="n">
        <f aca="false">+('1+2'!D15-'1+2'!M$4)/'1+2'!M$5</f>
        <v>-1</v>
      </c>
      <c r="F15" s="6" t="n">
        <f aca="false">+('1+2'!E15-'1+2'!N$4)/'1+2'!N$5</f>
        <v>1</v>
      </c>
      <c r="G15" s="6" t="n">
        <f aca="false">+('1+2'!F15-'1+2'!O$4)/'1+2'!O$5</f>
        <v>-1</v>
      </c>
      <c r="H15" s="7" t="n">
        <f aca="false">+'1+2'!G15</f>
        <v>30.1</v>
      </c>
      <c r="I15" s="0" t="n">
        <f aca="false">+'1+2'!H15</f>
        <v>2</v>
      </c>
    </row>
    <row r="16" customFormat="false" ht="15" hidden="false" customHeight="false" outlineLevel="0" collapsed="false">
      <c r="A16" s="0" t="n">
        <v>15</v>
      </c>
      <c r="B16" s="0" t="n">
        <f aca="false">+'1+2'!A16</f>
        <v>1</v>
      </c>
      <c r="C16" s="6" t="n">
        <f aca="false">+('1+2'!B16-'1+2'!K$4)/'1+2'!K$5</f>
        <v>-1</v>
      </c>
      <c r="D16" s="6" t="n">
        <f aca="false">+('1+2'!C16-'1+2'!L$4)/'1+2'!L$5</f>
        <v>0.951219512195122</v>
      </c>
      <c r="E16" s="6" t="n">
        <f aca="false">+('1+2'!D16-'1+2'!M$4)/'1+2'!M$5</f>
        <v>-1</v>
      </c>
      <c r="F16" s="6" t="n">
        <f aca="false">+('1+2'!E16-'1+2'!N$4)/'1+2'!N$5</f>
        <v>1</v>
      </c>
      <c r="G16" s="6" t="n">
        <f aca="false">+('1+2'!F16-'1+2'!O$4)/'1+2'!O$5</f>
        <v>-1</v>
      </c>
      <c r="H16" s="7" t="n">
        <f aca="false">+'1+2'!G16</f>
        <v>27.8</v>
      </c>
      <c r="I16" s="0" t="n">
        <f aca="false">+'1+2'!H16</f>
        <v>14</v>
      </c>
    </row>
    <row r="17" customFormat="false" ht="15" hidden="false" customHeight="false" outlineLevel="0" collapsed="false">
      <c r="A17" s="0" t="n">
        <v>16</v>
      </c>
      <c r="B17" s="0" t="n">
        <f aca="false">+'1+2'!A17</f>
        <v>1</v>
      </c>
      <c r="C17" s="6" t="n">
        <f aca="false">+('1+2'!B17-'1+2'!K$4)/'1+2'!K$5</f>
        <v>-0.960784313725491</v>
      </c>
      <c r="D17" s="6" t="n">
        <f aca="false">+('1+2'!C17-'1+2'!L$4)/'1+2'!L$5</f>
        <v>1</v>
      </c>
      <c r="E17" s="6" t="n">
        <f aca="false">+('1+2'!D17-'1+2'!M$4)/'1+2'!M$5</f>
        <v>-1</v>
      </c>
      <c r="F17" s="6" t="n">
        <f aca="false">+('1+2'!E17-'1+2'!N$4)/'1+2'!N$5</f>
        <v>1</v>
      </c>
      <c r="G17" s="6" t="n">
        <f aca="false">+('1+2'!F17-'1+2'!O$4)/'1+2'!O$5</f>
        <v>-1</v>
      </c>
      <c r="H17" s="7" t="n">
        <f aca="false">+'1+2'!G17</f>
        <v>15.7</v>
      </c>
      <c r="I17" s="0" t="n">
        <f aca="false">+'1+2'!H17</f>
        <v>14</v>
      </c>
    </row>
    <row r="18" customFormat="false" ht="15" hidden="false" customHeight="false" outlineLevel="0" collapsed="false">
      <c r="A18" s="0" t="n">
        <v>17</v>
      </c>
      <c r="B18" s="0" t="n">
        <f aca="false">+'1+2'!A18</f>
        <v>1</v>
      </c>
      <c r="C18" s="6" t="n">
        <f aca="false">+('1+2'!B18-'1+2'!K$4)/'1+2'!K$5</f>
        <v>0.96078431372549</v>
      </c>
      <c r="D18" s="6" t="n">
        <f aca="false">+('1+2'!C18-'1+2'!L$4)/'1+2'!L$5</f>
        <v>0.951219512195122</v>
      </c>
      <c r="E18" s="6" t="n">
        <f aca="false">+('1+2'!D18-'1+2'!M$4)/'1+2'!M$5</f>
        <v>-1</v>
      </c>
      <c r="F18" s="6" t="n">
        <f aca="false">+('1+2'!E18-'1+2'!N$4)/'1+2'!N$5</f>
        <v>1</v>
      </c>
      <c r="G18" s="6" t="n">
        <f aca="false">+('1+2'!F18-'1+2'!O$4)/'1+2'!O$5</f>
        <v>-1</v>
      </c>
      <c r="H18" s="7" t="n">
        <f aca="false">+'1+2'!G18</f>
        <v>29.6</v>
      </c>
      <c r="I18" s="0" t="n">
        <f aca="false">+'1+2'!H18</f>
        <v>10</v>
      </c>
    </row>
    <row r="19" customFormat="false" ht="15" hidden="false" customHeight="false" outlineLevel="0" collapsed="false">
      <c r="A19" s="0" t="n">
        <v>18</v>
      </c>
      <c r="B19" s="0" t="n">
        <f aca="false">+'1+2'!A19</f>
        <v>1</v>
      </c>
      <c r="C19" s="6" t="n">
        <f aca="false">+('1+2'!B19-'1+2'!K$4)/'1+2'!K$5</f>
        <v>0.921568627450981</v>
      </c>
      <c r="D19" s="6" t="n">
        <f aca="false">+('1+2'!C19-'1+2'!L$4)/'1+2'!L$5</f>
        <v>1</v>
      </c>
      <c r="E19" s="6" t="n">
        <f aca="false">+('1+2'!D19-'1+2'!M$4)/'1+2'!M$5</f>
        <v>-1</v>
      </c>
      <c r="F19" s="6" t="n">
        <f aca="false">+('1+2'!E19-'1+2'!N$4)/'1+2'!N$5</f>
        <v>1</v>
      </c>
      <c r="G19" s="6" t="n">
        <f aca="false">+('1+2'!F19-'1+2'!O$4)/'1+2'!O$5</f>
        <v>-1</v>
      </c>
      <c r="H19" s="7" t="n">
        <f aca="false">+'1+2'!G19</f>
        <v>29.6</v>
      </c>
      <c r="I19" s="0" t="n">
        <f aca="false">+'1+2'!H19</f>
        <v>10</v>
      </c>
    </row>
    <row r="20" customFormat="false" ht="15" hidden="false" customHeight="false" outlineLevel="0" collapsed="false">
      <c r="A20" s="0" t="n">
        <v>19</v>
      </c>
      <c r="B20" s="0" t="n">
        <f aca="false">+'1+2'!A20</f>
        <v>1</v>
      </c>
      <c r="C20" s="6" t="n">
        <f aca="false">+('1+2'!B20-'1+2'!K$4)/'1+2'!K$5</f>
        <v>1</v>
      </c>
      <c r="D20" s="6" t="n">
        <f aca="false">+('1+2'!C20-'1+2'!L$4)/'1+2'!L$5</f>
        <v>0.902439024390244</v>
      </c>
      <c r="E20" s="6" t="n">
        <f aca="false">+('1+2'!D20-'1+2'!M$4)/'1+2'!M$5</f>
        <v>-1</v>
      </c>
      <c r="F20" s="6" t="n">
        <f aca="false">+('1+2'!E20-'1+2'!N$4)/'1+2'!N$5</f>
        <v>1</v>
      </c>
      <c r="G20" s="6" t="n">
        <f aca="false">+('1+2'!F20-'1+2'!O$4)/'1+2'!O$5</f>
        <v>-1</v>
      </c>
      <c r="H20" s="7" t="n">
        <f aca="false">+'1+2'!G20</f>
        <v>29.7</v>
      </c>
      <c r="I20" s="0" t="n">
        <f aca="false">+'1+2'!H20</f>
        <v>10</v>
      </c>
    </row>
    <row r="21" customFormat="false" ht="15" hidden="false" customHeight="false" outlineLevel="0" collapsed="false">
      <c r="A21" s="0" t="n">
        <v>20</v>
      </c>
      <c r="B21" s="0" t="n">
        <f aca="false">+'1+2'!A21</f>
        <v>1</v>
      </c>
      <c r="C21" s="6" t="n">
        <f aca="false">+('1+2'!B21-'1+2'!K$4)/'1+2'!K$5</f>
        <v>-1</v>
      </c>
      <c r="D21" s="6" t="n">
        <f aca="false">+('1+2'!C21-'1+2'!L$4)/'1+2'!L$5</f>
        <v>-1</v>
      </c>
      <c r="E21" s="6" t="n">
        <f aca="false">+('1+2'!D21-'1+2'!M$4)/'1+2'!M$5</f>
        <v>1</v>
      </c>
      <c r="F21" s="6" t="n">
        <f aca="false">+('1+2'!E21-'1+2'!N$4)/'1+2'!N$5</f>
        <v>1</v>
      </c>
      <c r="G21" s="6" t="n">
        <f aca="false">+('1+2'!F21-'1+2'!O$4)/'1+2'!O$5</f>
        <v>-1</v>
      </c>
      <c r="H21" s="7" t="n">
        <f aca="false">+'1+2'!G21</f>
        <v>18.6</v>
      </c>
      <c r="I21" s="0" t="n">
        <f aca="false">+'1+2'!H21</f>
        <v>7</v>
      </c>
    </row>
    <row r="22" customFormat="false" ht="15" hidden="false" customHeight="false" outlineLevel="0" collapsed="false">
      <c r="A22" s="0" t="n">
        <v>21</v>
      </c>
      <c r="B22" s="0" t="n">
        <f aca="false">+'1+2'!A22</f>
        <v>1</v>
      </c>
      <c r="C22" s="6" t="n">
        <f aca="false">+('1+2'!B22-'1+2'!K$4)/'1+2'!K$5</f>
        <v>0.96078431372549</v>
      </c>
      <c r="D22" s="6" t="n">
        <f aca="false">+('1+2'!C22-'1+2'!L$4)/'1+2'!L$5</f>
        <v>-1</v>
      </c>
      <c r="E22" s="6" t="n">
        <f aca="false">+('1+2'!D22-'1+2'!M$4)/'1+2'!M$5</f>
        <v>1</v>
      </c>
      <c r="F22" s="6" t="n">
        <f aca="false">+('1+2'!E22-'1+2'!N$4)/'1+2'!N$5</f>
        <v>1</v>
      </c>
      <c r="G22" s="6" t="n">
        <f aca="false">+('1+2'!F22-'1+2'!O$4)/'1+2'!O$5</f>
        <v>-1</v>
      </c>
      <c r="H22" s="7" t="n">
        <f aca="false">+'1+2'!G22</f>
        <v>23.8</v>
      </c>
      <c r="I22" s="0" t="n">
        <f aca="false">+'1+2'!H22</f>
        <v>3</v>
      </c>
    </row>
    <row r="23" customFormat="false" ht="15" hidden="false" customHeight="false" outlineLevel="0" collapsed="false">
      <c r="A23" s="0" t="n">
        <v>22</v>
      </c>
      <c r="B23" s="0" t="n">
        <f aca="false">+'1+2'!A23</f>
        <v>1</v>
      </c>
      <c r="C23" s="6" t="n">
        <f aca="false">+('1+2'!B23-'1+2'!K$4)/'1+2'!K$5</f>
        <v>-1</v>
      </c>
      <c r="D23" s="6" t="n">
        <f aca="false">+('1+2'!C23-'1+2'!L$4)/'1+2'!L$5</f>
        <v>0.951219512195122</v>
      </c>
      <c r="E23" s="6" t="n">
        <f aca="false">+('1+2'!D23-'1+2'!M$4)/'1+2'!M$5</f>
        <v>1</v>
      </c>
      <c r="F23" s="6" t="n">
        <f aca="false">+('1+2'!E23-'1+2'!N$4)/'1+2'!N$5</f>
        <v>1</v>
      </c>
      <c r="G23" s="6" t="n">
        <f aca="false">+('1+2'!F23-'1+2'!O$4)/'1+2'!O$5</f>
        <v>-1</v>
      </c>
      <c r="H23" s="7" t="n">
        <f aca="false">+'1+2'!G23</f>
        <v>15.6</v>
      </c>
      <c r="I23" s="0" t="n">
        <f aca="false">+'1+2'!H23</f>
        <v>15</v>
      </c>
    </row>
    <row r="24" customFormat="false" ht="15" hidden="false" customHeight="false" outlineLevel="0" collapsed="false">
      <c r="A24" s="0" t="n">
        <v>23</v>
      </c>
      <c r="B24" s="0" t="n">
        <f aca="false">+'1+2'!A24</f>
        <v>1</v>
      </c>
      <c r="C24" s="6" t="n">
        <f aca="false">+('1+2'!B24-'1+2'!K$4)/'1+2'!K$5</f>
        <v>0.96078431372549</v>
      </c>
      <c r="D24" s="6" t="n">
        <f aca="false">+('1+2'!C24-'1+2'!L$4)/'1+2'!L$5</f>
        <v>0.951219512195122</v>
      </c>
      <c r="E24" s="6" t="n">
        <f aca="false">+('1+2'!D24-'1+2'!M$4)/'1+2'!M$5</f>
        <v>1</v>
      </c>
      <c r="F24" s="6" t="n">
        <f aca="false">+('1+2'!E24-'1+2'!N$4)/'1+2'!N$5</f>
        <v>1</v>
      </c>
      <c r="G24" s="6" t="n">
        <f aca="false">+('1+2'!F24-'1+2'!O$4)/'1+2'!O$5</f>
        <v>-1</v>
      </c>
      <c r="H24" s="7" t="n">
        <f aca="false">+'1+2'!G24</f>
        <v>21.4</v>
      </c>
      <c r="I24" s="0" t="n">
        <f aca="false">+'1+2'!H24</f>
        <v>11</v>
      </c>
    </row>
    <row r="25" customFormat="false" ht="15" hidden="false" customHeight="false" outlineLevel="0" collapsed="false">
      <c r="A25" s="0" t="n">
        <v>24</v>
      </c>
      <c r="B25" s="0" t="n">
        <f aca="false">+'1+2'!A25</f>
        <v>1</v>
      </c>
      <c r="C25" s="6" t="n">
        <f aca="false">+('1+2'!B25-'1+2'!K$4)/'1+2'!K$5</f>
        <v>1</v>
      </c>
      <c r="D25" s="6" t="n">
        <f aca="false">+('1+2'!C25-'1+2'!L$4)/'1+2'!L$5</f>
        <v>0.902439024390244</v>
      </c>
      <c r="E25" s="6" t="n">
        <f aca="false">+('1+2'!D25-'1+2'!M$4)/'1+2'!M$5</f>
        <v>1</v>
      </c>
      <c r="F25" s="6" t="n">
        <f aca="false">+('1+2'!E25-'1+2'!N$4)/'1+2'!N$5</f>
        <v>1</v>
      </c>
      <c r="G25" s="6" t="n">
        <f aca="false">+('1+2'!F25-'1+2'!O$4)/'1+2'!O$5</f>
        <v>-1</v>
      </c>
      <c r="H25" s="7" t="n">
        <f aca="false">+'1+2'!G25</f>
        <v>21.6</v>
      </c>
      <c r="I25" s="0" t="n">
        <f aca="false">+'1+2'!H25</f>
        <v>11</v>
      </c>
    </row>
    <row r="26" customFormat="false" ht="15" hidden="false" customHeight="false" outlineLevel="0" collapsed="false">
      <c r="A26" s="0" t="n">
        <v>25</v>
      </c>
      <c r="B26" s="0" t="n">
        <f aca="false">+'1+2'!A26</f>
        <v>1</v>
      </c>
      <c r="C26" s="6" t="n">
        <f aca="false">+('1+2'!B26-'1+2'!K$4)/'1+2'!K$5</f>
        <v>0.921568627450981</v>
      </c>
      <c r="D26" s="6" t="n">
        <f aca="false">+('1+2'!C26-'1+2'!L$4)/'1+2'!L$5</f>
        <v>1</v>
      </c>
      <c r="E26" s="6" t="n">
        <f aca="false">+('1+2'!D26-'1+2'!M$4)/'1+2'!M$5</f>
        <v>1</v>
      </c>
      <c r="F26" s="6" t="n">
        <f aca="false">+('1+2'!E26-'1+2'!N$4)/'1+2'!N$5</f>
        <v>1</v>
      </c>
      <c r="G26" s="6" t="n">
        <f aca="false">+('1+2'!F26-'1+2'!O$4)/'1+2'!O$5</f>
        <v>-1</v>
      </c>
      <c r="H26" s="7" t="n">
        <f aca="false">+'1+2'!G26</f>
        <v>21.4</v>
      </c>
      <c r="I26" s="0" t="n">
        <f aca="false">+'1+2'!H26</f>
        <v>11</v>
      </c>
    </row>
    <row r="27" customFormat="false" ht="15" hidden="false" customHeight="false" outlineLevel="0" collapsed="false">
      <c r="A27" s="0" t="n">
        <v>26</v>
      </c>
      <c r="B27" s="0" t="n">
        <f aca="false">+'1+2'!A27</f>
        <v>2</v>
      </c>
      <c r="C27" s="6" t="n">
        <f aca="false">+('1+2'!B27-'1+2'!K$4)/'1+2'!K$5</f>
        <v>-1</v>
      </c>
      <c r="D27" s="6" t="n">
        <f aca="false">+('1+2'!C27-'1+2'!L$4)/'1+2'!L$5</f>
        <v>-1</v>
      </c>
      <c r="E27" s="6" t="n">
        <f aca="false">+('1+2'!D27-'1+2'!M$4)/'1+2'!M$5</f>
        <v>-0.333333333333333</v>
      </c>
      <c r="F27" s="6" t="n">
        <f aca="false">+('1+2'!E27-'1+2'!N$4)/'1+2'!N$5</f>
        <v>-0.333333333333333</v>
      </c>
      <c r="G27" s="6" t="n">
        <f aca="false">+('1+2'!F27-'1+2'!O$4)/'1+2'!O$5</f>
        <v>-1</v>
      </c>
      <c r="H27" s="7" t="n">
        <f aca="false">+'1+2'!G27</f>
        <v>19.1</v>
      </c>
      <c r="I27" s="0" t="n">
        <f aca="false">+'D.N.2'!H2</f>
        <v>25</v>
      </c>
    </row>
    <row r="28" customFormat="false" ht="15" hidden="false" customHeight="false" outlineLevel="0" collapsed="false">
      <c r="A28" s="0" t="n">
        <v>27</v>
      </c>
      <c r="B28" s="0" t="n">
        <f aca="false">+'1+2'!A28</f>
        <v>2</v>
      </c>
      <c r="C28" s="6" t="n">
        <f aca="false">+('1+2'!B28-'1+2'!K$4)/'1+2'!K$5</f>
        <v>-1</v>
      </c>
      <c r="D28" s="6" t="n">
        <f aca="false">+('1+2'!C28-'1+2'!L$4)/'1+2'!L$5</f>
        <v>-1</v>
      </c>
      <c r="E28" s="6" t="n">
        <f aca="false">+('1+2'!D28-'1+2'!M$4)/'1+2'!M$5</f>
        <v>-0.333333333333333</v>
      </c>
      <c r="F28" s="6" t="n">
        <f aca="false">+('1+2'!E28-'1+2'!N$4)/'1+2'!N$5</f>
        <v>0.333333333333333</v>
      </c>
      <c r="G28" s="6" t="n">
        <f aca="false">+('1+2'!F28-'1+2'!O$4)/'1+2'!O$5</f>
        <v>-1</v>
      </c>
      <c r="H28" s="7" t="n">
        <f aca="false">+'1+2'!G28</f>
        <v>21.6</v>
      </c>
      <c r="I28" s="0" t="n">
        <f aca="false">+'D.N.2'!H3</f>
        <v>26</v>
      </c>
    </row>
    <row r="29" customFormat="false" ht="15" hidden="false" customHeight="false" outlineLevel="0" collapsed="false">
      <c r="A29" s="0" t="n">
        <v>28</v>
      </c>
      <c r="B29" s="0" t="n">
        <f aca="false">+'1+2'!A29</f>
        <v>2</v>
      </c>
      <c r="C29" s="6" t="n">
        <f aca="false">+('1+2'!B29-'1+2'!K$4)/'1+2'!K$5</f>
        <v>-1</v>
      </c>
      <c r="D29" s="6" t="n">
        <f aca="false">+('1+2'!C29-'1+2'!L$4)/'1+2'!L$5</f>
        <v>-1</v>
      </c>
      <c r="E29" s="6" t="n">
        <f aca="false">+('1+2'!D29-'1+2'!M$4)/'1+2'!M$5</f>
        <v>0.333333333333333</v>
      </c>
      <c r="F29" s="6" t="n">
        <f aca="false">+('1+2'!E29-'1+2'!N$4)/'1+2'!N$5</f>
        <v>0.333333333333333</v>
      </c>
      <c r="G29" s="6" t="n">
        <f aca="false">+('1+2'!F29-'1+2'!O$4)/'1+2'!O$5</f>
        <v>-1</v>
      </c>
      <c r="H29" s="7" t="n">
        <f aca="false">+'1+2'!G29</f>
        <v>18.9</v>
      </c>
      <c r="I29" s="0" t="n">
        <f aca="false">+'D.N.2'!H4</f>
        <v>27</v>
      </c>
    </row>
    <row r="30" customFormat="false" ht="15" hidden="false" customHeight="false" outlineLevel="0" collapsed="false">
      <c r="A30" s="0" t="n">
        <v>29</v>
      </c>
      <c r="B30" s="0" t="n">
        <f aca="false">+'1+2'!A30</f>
        <v>2</v>
      </c>
      <c r="C30" s="6" t="n">
        <f aca="false">+('1+2'!B30-'1+2'!K$4)/'1+2'!K$5</f>
        <v>-1</v>
      </c>
      <c r="D30" s="6" t="n">
        <f aca="false">+('1+2'!C30-'1+2'!L$4)/'1+2'!L$5</f>
        <v>-1</v>
      </c>
      <c r="E30" s="6" t="n">
        <f aca="false">+('1+2'!D30-'1+2'!M$4)/'1+2'!M$5</f>
        <v>0.333333333333333</v>
      </c>
      <c r="F30" s="6" t="n">
        <f aca="false">+('1+2'!E30-'1+2'!N$4)/'1+2'!N$5</f>
        <v>-0.333333333333333</v>
      </c>
      <c r="G30" s="6" t="n">
        <f aca="false">+('1+2'!F30-'1+2'!O$4)/'1+2'!O$5</f>
        <v>-1</v>
      </c>
      <c r="H30" s="7" t="n">
        <f aca="false">+'1+2'!G30</f>
        <v>17</v>
      </c>
      <c r="I30" s="0" t="n">
        <f aca="false">+'D.N.2'!H5</f>
        <v>28</v>
      </c>
    </row>
    <row r="31" customFormat="false" ht="15" hidden="false" customHeight="false" outlineLevel="0" collapsed="false">
      <c r="A31" s="0" t="n">
        <v>30</v>
      </c>
      <c r="B31" s="0" t="n">
        <f aca="false">+'1+2'!A31</f>
        <v>2</v>
      </c>
      <c r="C31" s="6" t="n">
        <f aca="false">+('1+2'!B31-'1+2'!K$4)/'1+2'!K$5</f>
        <v>0.96078431372549</v>
      </c>
      <c r="D31" s="6" t="n">
        <f aca="false">+('1+2'!C31-'1+2'!L$4)/'1+2'!L$5</f>
        <v>-1</v>
      </c>
      <c r="E31" s="6" t="n">
        <f aca="false">+('1+2'!D31-'1+2'!M$4)/'1+2'!M$5</f>
        <v>-0.333333333333333</v>
      </c>
      <c r="F31" s="6" t="n">
        <f aca="false">+('1+2'!E31-'1+2'!N$4)/'1+2'!N$5</f>
        <v>-0.333333333333333</v>
      </c>
      <c r="G31" s="6" t="n">
        <f aca="false">+('1+2'!F31-'1+2'!O$4)/'1+2'!O$5</f>
        <v>-1</v>
      </c>
      <c r="H31" s="7" t="n">
        <f aca="false">+'1+2'!G31</f>
        <v>24.1</v>
      </c>
      <c r="I31" s="0" t="n">
        <f aca="false">+'D.N.2'!H6</f>
        <v>29</v>
      </c>
    </row>
    <row r="32" customFormat="false" ht="15" hidden="false" customHeight="false" outlineLevel="0" collapsed="false">
      <c r="A32" s="0" t="n">
        <v>31</v>
      </c>
      <c r="B32" s="0" t="n">
        <f aca="false">+'1+2'!A32</f>
        <v>2</v>
      </c>
      <c r="C32" s="6" t="n">
        <f aca="false">+('1+2'!B32-'1+2'!K$4)/'1+2'!K$5</f>
        <v>0.96078431372549</v>
      </c>
      <c r="D32" s="6" t="n">
        <f aca="false">+('1+2'!C32-'1+2'!L$4)/'1+2'!L$5</f>
        <v>-1</v>
      </c>
      <c r="E32" s="6" t="n">
        <f aca="false">+('1+2'!D32-'1+2'!M$4)/'1+2'!M$5</f>
        <v>-0.333333333333333</v>
      </c>
      <c r="F32" s="6" t="n">
        <f aca="false">+('1+2'!E32-'1+2'!N$4)/'1+2'!N$5</f>
        <v>0.333333333333333</v>
      </c>
      <c r="G32" s="6" t="n">
        <f aca="false">+('1+2'!F32-'1+2'!O$4)/'1+2'!O$5</f>
        <v>-1</v>
      </c>
      <c r="H32" s="7" t="n">
        <f aca="false">+'1+2'!G32</f>
        <v>26</v>
      </c>
      <c r="I32" s="0" t="n">
        <f aca="false">+'D.N.2'!H7</f>
        <v>30</v>
      </c>
    </row>
    <row r="33" customFormat="false" ht="15" hidden="false" customHeight="false" outlineLevel="0" collapsed="false">
      <c r="A33" s="0" t="n">
        <v>32</v>
      </c>
      <c r="B33" s="0" t="n">
        <f aca="false">+'1+2'!A33</f>
        <v>2</v>
      </c>
      <c r="C33" s="6" t="n">
        <f aca="false">+('1+2'!B33-'1+2'!K$4)/'1+2'!K$5</f>
        <v>0.96078431372549</v>
      </c>
      <c r="D33" s="6" t="n">
        <f aca="false">+('1+2'!C33-'1+2'!L$4)/'1+2'!L$5</f>
        <v>-1</v>
      </c>
      <c r="E33" s="6" t="n">
        <f aca="false">+('1+2'!D33-'1+2'!M$4)/'1+2'!M$5</f>
        <v>0.333333333333333</v>
      </c>
      <c r="F33" s="6" t="n">
        <f aca="false">+('1+2'!E33-'1+2'!N$4)/'1+2'!N$5</f>
        <v>-0.333333333333333</v>
      </c>
      <c r="G33" s="6" t="n">
        <f aca="false">+('1+2'!F33-'1+2'!O$4)/'1+2'!O$5</f>
        <v>-1</v>
      </c>
      <c r="H33" s="7" t="n">
        <f aca="false">+'1+2'!G33</f>
        <v>22.5</v>
      </c>
      <c r="I33" s="0" t="n">
        <f aca="false">+'D.N.2'!H8</f>
        <v>31</v>
      </c>
    </row>
    <row r="34" customFormat="false" ht="15" hidden="false" customHeight="false" outlineLevel="0" collapsed="false">
      <c r="A34" s="0" t="n">
        <v>33</v>
      </c>
      <c r="B34" s="0" t="n">
        <f aca="false">+'1+2'!A34</f>
        <v>2</v>
      </c>
      <c r="C34" s="6" t="n">
        <f aca="false">+('1+2'!B34-'1+2'!K$4)/'1+2'!K$5</f>
        <v>0.96078431372549</v>
      </c>
      <c r="D34" s="6" t="n">
        <f aca="false">+('1+2'!C34-'1+2'!L$4)/'1+2'!L$5</f>
        <v>-1</v>
      </c>
      <c r="E34" s="6" t="n">
        <f aca="false">+('1+2'!D34-'1+2'!M$4)/'1+2'!M$5</f>
        <v>0.333333333333333</v>
      </c>
      <c r="F34" s="6" t="n">
        <f aca="false">+('1+2'!E34-'1+2'!N$4)/'1+2'!N$5</f>
        <v>0.333333333333333</v>
      </c>
      <c r="G34" s="6" t="n">
        <f aca="false">+('1+2'!F34-'1+2'!O$4)/'1+2'!O$5</f>
        <v>-1</v>
      </c>
      <c r="H34" s="7" t="n">
        <f aca="false">+'1+2'!G34</f>
        <v>24</v>
      </c>
      <c r="I34" s="0" t="n">
        <f aca="false">+'D.N.2'!H9</f>
        <v>32</v>
      </c>
    </row>
    <row r="35" customFormat="false" ht="15" hidden="false" customHeight="false" outlineLevel="0" collapsed="false">
      <c r="A35" s="0" t="n">
        <v>34</v>
      </c>
      <c r="B35" s="0" t="n">
        <f aca="false">+'1+2'!A35</f>
        <v>2</v>
      </c>
      <c r="C35" s="6" t="n">
        <f aca="false">+('1+2'!B35-'1+2'!K$4)/'1+2'!K$5</f>
        <v>-1</v>
      </c>
      <c r="D35" s="6" t="n">
        <f aca="false">+('1+2'!C35-'1+2'!L$4)/'1+2'!L$5</f>
        <v>0.951219512195122</v>
      </c>
      <c r="E35" s="6" t="n">
        <f aca="false">+('1+2'!D35-'1+2'!M$4)/'1+2'!M$5</f>
        <v>-0.333333333333333</v>
      </c>
      <c r="F35" s="6" t="n">
        <f aca="false">+('1+2'!E35-'1+2'!N$4)/'1+2'!N$5</f>
        <v>-0.333333333333333</v>
      </c>
      <c r="G35" s="6" t="n">
        <f aca="false">+('1+2'!F35-'1+2'!O$4)/'1+2'!O$5</f>
        <v>-1</v>
      </c>
      <c r="H35" s="7" t="n">
        <f aca="false">+'1+2'!G35</f>
        <v>16.8</v>
      </c>
      <c r="I35" s="0" t="n">
        <f aca="false">+'D.N.2'!H10</f>
        <v>33</v>
      </c>
    </row>
    <row r="36" customFormat="false" ht="15" hidden="false" customHeight="false" outlineLevel="0" collapsed="false">
      <c r="A36" s="0" t="n">
        <v>35</v>
      </c>
      <c r="B36" s="0" t="n">
        <f aca="false">+'1+2'!A36</f>
        <v>2</v>
      </c>
      <c r="C36" s="6" t="n">
        <f aca="false">+('1+2'!B36-'1+2'!K$4)/'1+2'!K$5</f>
        <v>-1</v>
      </c>
      <c r="D36" s="6" t="n">
        <f aca="false">+('1+2'!C36-'1+2'!L$4)/'1+2'!L$5</f>
        <v>0.951219512195122</v>
      </c>
      <c r="E36" s="6" t="n">
        <f aca="false">+('1+2'!D36-'1+2'!M$4)/'1+2'!M$5</f>
        <v>-0.333333333333333</v>
      </c>
      <c r="F36" s="6" t="n">
        <f aca="false">+('1+2'!E36-'1+2'!N$4)/'1+2'!N$5</f>
        <v>0.333333333333333</v>
      </c>
      <c r="G36" s="6" t="n">
        <f aca="false">+('1+2'!F36-'1+2'!O$4)/'1+2'!O$5</f>
        <v>-1</v>
      </c>
      <c r="H36" s="7" t="n">
        <f aca="false">+'1+2'!G36</f>
        <v>19.3</v>
      </c>
      <c r="I36" s="0" t="n">
        <f aca="false">+'D.N.2'!H11</f>
        <v>34</v>
      </c>
    </row>
    <row r="37" customFormat="false" ht="15" hidden="false" customHeight="false" outlineLevel="0" collapsed="false">
      <c r="A37" s="0" t="n">
        <v>36</v>
      </c>
      <c r="B37" s="0" t="n">
        <f aca="false">+'1+2'!A37</f>
        <v>2</v>
      </c>
      <c r="C37" s="6" t="n">
        <f aca="false">+('1+2'!B37-'1+2'!K$4)/'1+2'!K$5</f>
        <v>-1</v>
      </c>
      <c r="D37" s="6" t="n">
        <f aca="false">+('1+2'!C37-'1+2'!L$4)/'1+2'!L$5</f>
        <v>0.951219512195122</v>
      </c>
      <c r="E37" s="6" t="n">
        <f aca="false">+('1+2'!D37-'1+2'!M$4)/'1+2'!M$5</f>
        <v>0.333333333333333</v>
      </c>
      <c r="F37" s="6" t="n">
        <f aca="false">+('1+2'!E37-'1+2'!N$4)/'1+2'!N$5</f>
        <v>0.333333333333333</v>
      </c>
      <c r="G37" s="6" t="n">
        <f aca="false">+('1+2'!F37-'1+2'!O$4)/'1+2'!O$5</f>
        <v>-1</v>
      </c>
      <c r="H37" s="7" t="n">
        <f aca="false">+'1+2'!G37</f>
        <v>16.2</v>
      </c>
      <c r="I37" s="0" t="n">
        <f aca="false">+'D.N.2'!H12</f>
        <v>35</v>
      </c>
    </row>
    <row r="38" customFormat="false" ht="15" hidden="false" customHeight="false" outlineLevel="0" collapsed="false">
      <c r="A38" s="0" t="n">
        <v>37</v>
      </c>
      <c r="B38" s="0" t="n">
        <f aca="false">+'1+2'!A38</f>
        <v>2</v>
      </c>
      <c r="C38" s="6" t="n">
        <f aca="false">+('1+2'!B38-'1+2'!K$4)/'1+2'!K$5</f>
        <v>-1</v>
      </c>
      <c r="D38" s="6" t="n">
        <f aca="false">+('1+2'!C38-'1+2'!L$4)/'1+2'!L$5</f>
        <v>0.951219512195122</v>
      </c>
      <c r="E38" s="6" t="n">
        <f aca="false">+('1+2'!D38-'1+2'!M$4)/'1+2'!M$5</f>
        <v>0.333333333333333</v>
      </c>
      <c r="F38" s="6" t="n">
        <f aca="false">+('1+2'!E38-'1+2'!N$4)/'1+2'!N$5</f>
        <v>-0.333333333333333</v>
      </c>
      <c r="G38" s="6" t="n">
        <f aca="false">+('1+2'!F38-'1+2'!O$4)/'1+2'!O$5</f>
        <v>-1</v>
      </c>
      <c r="H38" s="7" t="n">
        <f aca="false">+'1+2'!G38</f>
        <v>14.4</v>
      </c>
      <c r="I38" s="0" t="n">
        <f aca="false">+'D.N.2'!H13</f>
        <v>36</v>
      </c>
    </row>
    <row r="39" customFormat="false" ht="15" hidden="false" customHeight="false" outlineLevel="0" collapsed="false">
      <c r="A39" s="0" t="n">
        <v>38</v>
      </c>
      <c r="B39" s="0" t="n">
        <f aca="false">+'1+2'!A39</f>
        <v>2</v>
      </c>
      <c r="C39" s="6" t="n">
        <f aca="false">+('1+2'!B39-'1+2'!K$4)/'1+2'!K$5</f>
        <v>0.96078431372549</v>
      </c>
      <c r="D39" s="6" t="n">
        <f aca="false">+('1+2'!C39-'1+2'!L$4)/'1+2'!L$5</f>
        <v>0.951219512195122</v>
      </c>
      <c r="E39" s="6" t="n">
        <f aca="false">+('1+2'!D39-'1+2'!M$4)/'1+2'!M$5</f>
        <v>-0.333333333333333</v>
      </c>
      <c r="F39" s="6" t="n">
        <f aca="false">+('1+2'!E39-'1+2'!N$4)/'1+2'!N$5</f>
        <v>-0.333333333333333</v>
      </c>
      <c r="G39" s="6" t="n">
        <f aca="false">+('1+2'!F39-'1+2'!O$4)/'1+2'!O$5</f>
        <v>-1</v>
      </c>
      <c r="H39" s="7" t="n">
        <f aca="false">+'1+2'!G39</f>
        <v>22.4</v>
      </c>
      <c r="I39" s="0" t="n">
        <f aca="false">+'D.N.2'!H14</f>
        <v>37</v>
      </c>
    </row>
    <row r="40" customFormat="false" ht="15" hidden="false" customHeight="false" outlineLevel="0" collapsed="false">
      <c r="A40" s="0" t="n">
        <v>39</v>
      </c>
      <c r="B40" s="0" t="n">
        <f aca="false">+'1+2'!A40</f>
        <v>2</v>
      </c>
      <c r="C40" s="6" t="n">
        <f aca="false">+('1+2'!B40-'1+2'!K$4)/'1+2'!K$5</f>
        <v>0.96078431372549</v>
      </c>
      <c r="D40" s="6" t="n">
        <f aca="false">+('1+2'!C40-'1+2'!L$4)/'1+2'!L$5</f>
        <v>0.951219512195122</v>
      </c>
      <c r="E40" s="6" t="n">
        <f aca="false">+('1+2'!D40-'1+2'!M$4)/'1+2'!M$5</f>
        <v>0.333333333333333</v>
      </c>
      <c r="F40" s="6" t="n">
        <f aca="false">+('1+2'!E40-'1+2'!N$4)/'1+2'!N$5</f>
        <v>-0.333333333333333</v>
      </c>
      <c r="G40" s="6" t="n">
        <f aca="false">+('1+2'!F40-'1+2'!O$4)/'1+2'!O$5</f>
        <v>-1</v>
      </c>
      <c r="H40" s="7" t="n">
        <f aca="false">+'1+2'!G40</f>
        <v>20.4</v>
      </c>
      <c r="I40" s="0" t="n">
        <f aca="false">+'D.N.2'!H15</f>
        <v>38</v>
      </c>
    </row>
    <row r="41" customFormat="false" ht="15" hidden="false" customHeight="false" outlineLevel="0" collapsed="false">
      <c r="A41" s="0" t="n">
        <v>40</v>
      </c>
      <c r="B41" s="0" t="n">
        <f aca="false">+'1+2'!A41</f>
        <v>2</v>
      </c>
      <c r="C41" s="6" t="n">
        <f aca="false">+('1+2'!B41-'1+2'!K$4)/'1+2'!K$5</f>
        <v>0.96078431372549</v>
      </c>
      <c r="D41" s="6" t="n">
        <f aca="false">+('1+2'!C41-'1+2'!L$4)/'1+2'!L$5</f>
        <v>0.951219512195122</v>
      </c>
      <c r="E41" s="6" t="n">
        <f aca="false">+('1+2'!D41-'1+2'!M$4)/'1+2'!M$5</f>
        <v>0.333333333333333</v>
      </c>
      <c r="F41" s="6" t="n">
        <f aca="false">+('1+2'!E41-'1+2'!N$4)/'1+2'!N$5</f>
        <v>0.333333333333333</v>
      </c>
      <c r="G41" s="6" t="n">
        <f aca="false">+('1+2'!F41-'1+2'!O$4)/'1+2'!O$5</f>
        <v>-1</v>
      </c>
      <c r="H41" s="7" t="n">
        <f aca="false">+'1+2'!G41</f>
        <v>22</v>
      </c>
      <c r="I41" s="0" t="n">
        <f aca="false">+'D.N.2'!H16</f>
        <v>39</v>
      </c>
    </row>
    <row r="42" customFormat="false" ht="15" hidden="false" customHeight="false" outlineLevel="0" collapsed="false">
      <c r="A42" s="0" t="n">
        <v>41</v>
      </c>
      <c r="B42" s="0" t="n">
        <f aca="false">+'1+2'!A42</f>
        <v>2</v>
      </c>
      <c r="C42" s="6" t="n">
        <f aca="false">+('1+2'!B42-'1+2'!K$4)/'1+2'!K$5</f>
        <v>0.96078431372549</v>
      </c>
      <c r="D42" s="6" t="n">
        <f aca="false">+('1+2'!C42-'1+2'!L$4)/'1+2'!L$5</f>
        <v>0.951219512195122</v>
      </c>
      <c r="E42" s="6" t="n">
        <f aca="false">+('1+2'!D42-'1+2'!M$4)/'1+2'!M$5</f>
        <v>-0.333333333333333</v>
      </c>
      <c r="F42" s="6" t="n">
        <f aca="false">+('1+2'!E42-'1+2'!N$4)/'1+2'!N$5</f>
        <v>0.333333333333333</v>
      </c>
      <c r="G42" s="6" t="n">
        <f aca="false">+('1+2'!F42-'1+2'!O$4)/'1+2'!O$5</f>
        <v>-1</v>
      </c>
      <c r="H42" s="7" t="n">
        <f aca="false">+'1+2'!G42</f>
        <v>24.4</v>
      </c>
      <c r="I42" s="0" t="n">
        <f aca="false">+'D.N.2'!H17</f>
        <v>40</v>
      </c>
    </row>
    <row r="43" customFormat="false" ht="15" hidden="false" customHeight="false" outlineLevel="0" collapsed="false">
      <c r="A43" s="0" t="n">
        <v>42</v>
      </c>
      <c r="B43" s="0" t="n">
        <f aca="false">+'1+2'!A43</f>
        <v>2</v>
      </c>
      <c r="C43" s="6" t="n">
        <f aca="false">+('1+2'!B43-'1+2'!K$4)/'1+2'!K$5</f>
        <v>0.882352941176471</v>
      </c>
      <c r="D43" s="6" t="n">
        <f aca="false">+('1+2'!C43-'1+2'!L$4)/'1+2'!L$5</f>
        <v>-0.804878048780488</v>
      </c>
      <c r="E43" s="6" t="n">
        <f aca="false">+('1+2'!D43-'1+2'!M$4)/'1+2'!M$5</f>
        <v>0.333333333333333</v>
      </c>
      <c r="F43" s="6" t="n">
        <f aca="false">+('1+2'!E43-'1+2'!N$4)/'1+2'!N$5</f>
        <v>-0.333333333333333</v>
      </c>
      <c r="G43" s="6" t="n">
        <f aca="false">+('1+2'!F43-'1+2'!O$4)/'1+2'!O$5</f>
        <v>-1</v>
      </c>
      <c r="H43" s="7" t="n">
        <f aca="false">+'1+2'!G43</f>
        <v>22.2</v>
      </c>
      <c r="I43" s="0" t="n">
        <f aca="false">+'D.N.2'!H18</f>
        <v>31</v>
      </c>
    </row>
    <row r="44" customFormat="false" ht="15" hidden="false" customHeight="false" outlineLevel="0" collapsed="false">
      <c r="A44" s="0" t="n">
        <v>43</v>
      </c>
      <c r="B44" s="0" t="n">
        <f aca="false">+'1+2'!A44</f>
        <v>2</v>
      </c>
      <c r="C44" s="6" t="n">
        <f aca="false">+('1+2'!B44-'1+2'!K$4)/'1+2'!K$5</f>
        <v>0.882352941176471</v>
      </c>
      <c r="D44" s="6" t="n">
        <f aca="false">+('1+2'!C44-'1+2'!L$4)/'1+2'!L$5</f>
        <v>-0.804878048780488</v>
      </c>
      <c r="E44" s="6" t="n">
        <f aca="false">+('1+2'!D44-'1+2'!M$4)/'1+2'!M$5</f>
        <v>0.333333333333333</v>
      </c>
      <c r="F44" s="6" t="n">
        <f aca="false">+('1+2'!E44-'1+2'!N$4)/'1+2'!N$5</f>
        <v>0.333333333333333</v>
      </c>
      <c r="G44" s="6" t="n">
        <f aca="false">+('1+2'!F44-'1+2'!O$4)/'1+2'!O$5</f>
        <v>-1</v>
      </c>
      <c r="H44" s="7" t="n">
        <f aca="false">+'1+2'!G44</f>
        <v>23.7</v>
      </c>
      <c r="I44" s="0" t="n">
        <f aca="false">+'D.N.2'!H19</f>
        <v>32</v>
      </c>
    </row>
    <row r="45" customFormat="false" ht="15" hidden="false" customHeight="false" outlineLevel="0" collapsed="false">
      <c r="A45" s="0" t="n">
        <v>44</v>
      </c>
      <c r="B45" s="0" t="n">
        <f aca="false">+'1+2'!A45</f>
        <v>2</v>
      </c>
      <c r="C45" s="6" t="n">
        <f aca="false">+('1+2'!B45-'1+2'!K$4)/'1+2'!K$5</f>
        <v>-1</v>
      </c>
      <c r="D45" s="6" t="n">
        <f aca="false">+('1+2'!C45-'1+2'!L$4)/'1+2'!L$5</f>
        <v>-0.804878048780488</v>
      </c>
      <c r="E45" s="6" t="n">
        <f aca="false">+('1+2'!D45-'1+2'!M$4)/'1+2'!M$5</f>
        <v>-0.333333333333333</v>
      </c>
      <c r="F45" s="6" t="n">
        <f aca="false">+('1+2'!E45-'1+2'!N$4)/'1+2'!N$5</f>
        <v>0.333333333333333</v>
      </c>
      <c r="G45" s="6" t="n">
        <f aca="false">+('1+2'!F45-'1+2'!O$4)/'1+2'!O$5</f>
        <v>-1</v>
      </c>
      <c r="H45" s="7" t="n">
        <f aca="false">+'1+2'!G45</f>
        <v>21.5</v>
      </c>
      <c r="I45" s="0" t="n">
        <f aca="false">+'D.N.2'!H20</f>
        <v>26</v>
      </c>
    </row>
    <row r="46" customFormat="false" ht="15" hidden="false" customHeight="false" outlineLevel="0" collapsed="false">
      <c r="A46" s="0" t="n">
        <v>45</v>
      </c>
      <c r="B46" s="0" t="n">
        <f aca="false">+'1+2'!A46</f>
        <v>2</v>
      </c>
      <c r="C46" s="6" t="n">
        <f aca="false">+('1+2'!B46-'1+2'!K$4)/'1+2'!K$5</f>
        <v>0.882352941176471</v>
      </c>
      <c r="D46" s="6" t="n">
        <f aca="false">+('1+2'!C46-'1+2'!L$4)/'1+2'!L$5</f>
        <v>-0.804878048780488</v>
      </c>
      <c r="E46" s="6" t="n">
        <f aca="false">+('1+2'!D46-'1+2'!M$4)/'1+2'!M$5</f>
        <v>-0.333333333333333</v>
      </c>
      <c r="F46" s="6" t="n">
        <f aca="false">+('1+2'!E46-'1+2'!N$4)/'1+2'!N$5</f>
        <v>-0.333333333333333</v>
      </c>
      <c r="G46" s="6" t="n">
        <f aca="false">+('1+2'!F46-'1+2'!O$4)/'1+2'!O$5</f>
        <v>-1</v>
      </c>
      <c r="H46" s="7" t="n">
        <f aca="false">+'1+2'!G46</f>
        <v>23.9</v>
      </c>
      <c r="I46" s="0" t="n">
        <f aca="false">+'D.N.2'!H21</f>
        <v>29</v>
      </c>
    </row>
    <row r="47" customFormat="false" ht="15" hidden="false" customHeight="false" outlineLevel="0" collapsed="false">
      <c r="A47" s="0" t="n">
        <v>46</v>
      </c>
      <c r="B47" s="0" t="n">
        <f aca="false">+'1+2'!A47</f>
        <v>2</v>
      </c>
      <c r="C47" s="6" t="n">
        <f aca="false">+('1+2'!B47-'1+2'!K$4)/'1+2'!K$5</f>
        <v>0.882352941176471</v>
      </c>
      <c r="D47" s="6" t="n">
        <f aca="false">+('1+2'!C47-'1+2'!L$4)/'1+2'!L$5</f>
        <v>-0.804878048780488</v>
      </c>
      <c r="E47" s="6" t="n">
        <f aca="false">+('1+2'!D47-'1+2'!M$4)/'1+2'!M$5</f>
        <v>-0.333333333333333</v>
      </c>
      <c r="F47" s="6" t="n">
        <f aca="false">+('1+2'!E47-'1+2'!N$4)/'1+2'!N$5</f>
        <v>0.333333333333333</v>
      </c>
      <c r="G47" s="6" t="n">
        <f aca="false">+('1+2'!F47-'1+2'!O$4)/'1+2'!O$5</f>
        <v>-1</v>
      </c>
      <c r="H47" s="7" t="n">
        <f aca="false">+'1+2'!G47</f>
        <v>25.7</v>
      </c>
      <c r="I47" s="0" t="n">
        <f aca="false">+'D.N.2'!H22</f>
        <v>30</v>
      </c>
    </row>
    <row r="48" customFormat="false" ht="15" hidden="false" customHeight="false" outlineLevel="0" collapsed="false">
      <c r="A48" s="0" t="n">
        <v>47</v>
      </c>
      <c r="B48" s="0" t="n">
        <f aca="false">+'1+2'!A48</f>
        <v>2</v>
      </c>
      <c r="C48" s="6" t="n">
        <f aca="false">+('1+2'!B48-'1+2'!K$4)/'1+2'!K$5</f>
        <v>0.882352941176471</v>
      </c>
      <c r="D48" s="6" t="n">
        <f aca="false">+('1+2'!C48-'1+2'!L$4)/'1+2'!L$5</f>
        <v>-0.560975609756098</v>
      </c>
      <c r="E48" s="6" t="n">
        <f aca="false">+('1+2'!D48-'1+2'!M$4)/'1+2'!M$5</f>
        <v>0.333333333333333</v>
      </c>
      <c r="F48" s="6" t="n">
        <f aca="false">+('1+2'!E48-'1+2'!N$4)/'1+2'!N$5</f>
        <v>0.333333333333333</v>
      </c>
      <c r="G48" s="6" t="n">
        <f aca="false">+('1+2'!F48-'1+2'!O$4)/'1+2'!O$5</f>
        <v>-1</v>
      </c>
      <c r="H48" s="7" t="n">
        <f aca="false">+'1+2'!G48</f>
        <v>23.7</v>
      </c>
      <c r="I48" s="0" t="n">
        <f aca="false">+'D.N.2'!H23</f>
        <v>32</v>
      </c>
    </row>
    <row r="49" customFormat="false" ht="15" hidden="false" customHeight="false" outlineLevel="0" collapsed="false">
      <c r="A49" s="0" t="n">
        <v>48</v>
      </c>
      <c r="B49" s="0" t="n">
        <f aca="false">+'1+2'!A49</f>
        <v>2</v>
      </c>
      <c r="C49" s="6" t="n">
        <f aca="false">+('1+2'!B49-'1+2'!K$4)/'1+2'!K$5</f>
        <v>-1</v>
      </c>
      <c r="D49" s="6" t="n">
        <f aca="false">+('1+2'!C49-'1+2'!L$4)/'1+2'!L$5</f>
        <v>-0.853658536585366</v>
      </c>
      <c r="E49" s="6" t="n">
        <f aca="false">+('1+2'!D49-'1+2'!M$4)/'1+2'!M$5</f>
        <v>-0.333333333333333</v>
      </c>
      <c r="F49" s="6" t="n">
        <f aca="false">+('1+2'!E49-'1+2'!N$4)/'1+2'!N$5</f>
        <v>0.333333333333333</v>
      </c>
      <c r="G49" s="6" t="n">
        <f aca="false">+('1+2'!F49-'1+2'!O$4)/'1+2'!O$5</f>
        <v>-1</v>
      </c>
      <c r="H49" s="7" t="n">
        <f aca="false">+'1+2'!G49</f>
        <v>21.5</v>
      </c>
      <c r="I49" s="0" t="n">
        <f aca="false">+'D.N.2'!H24</f>
        <v>26</v>
      </c>
    </row>
    <row r="50" customFormat="false" ht="15" hidden="false" customHeight="false" outlineLevel="0" collapsed="false">
      <c r="A50" s="0" t="n">
        <v>49</v>
      </c>
      <c r="B50" s="0" t="n">
        <f aca="false">+'1+2'!A50</f>
        <v>2</v>
      </c>
      <c r="C50" s="6" t="n">
        <f aca="false">+('1+2'!B50-'1+2'!K$4)/'1+2'!K$5</f>
        <v>0.882352941176471</v>
      </c>
      <c r="D50" s="6" t="n">
        <f aca="false">+('1+2'!C50-'1+2'!L$4)/'1+2'!L$5</f>
        <v>-0.560975609756098</v>
      </c>
      <c r="E50" s="6" t="n">
        <f aca="false">+('1+2'!D50-'1+2'!M$4)/'1+2'!M$5</f>
        <v>-0.333333333333333</v>
      </c>
      <c r="F50" s="6" t="n">
        <f aca="false">+('1+2'!E50-'1+2'!N$4)/'1+2'!N$5</f>
        <v>-0.333333333333333</v>
      </c>
      <c r="G50" s="6" t="n">
        <f aca="false">+('1+2'!F50-'1+2'!O$4)/'1+2'!O$5</f>
        <v>-1</v>
      </c>
      <c r="H50" s="7" t="n">
        <f aca="false">+'1+2'!G50</f>
        <v>23.6</v>
      </c>
      <c r="I50" s="0" t="n">
        <f aca="false">+'D.N.2'!H25</f>
        <v>29</v>
      </c>
    </row>
    <row r="51" customFormat="false" ht="15" hidden="false" customHeight="false" outlineLevel="0" collapsed="false">
      <c r="A51" s="0" t="n">
        <v>50</v>
      </c>
      <c r="B51" s="0" t="n">
        <f aca="false">+'1+2'!A51</f>
        <v>2</v>
      </c>
      <c r="C51" s="6" t="n">
        <f aca="false">+('1+2'!B51-'1+2'!K$4)/'1+2'!K$5</f>
        <v>0.96078431372549</v>
      </c>
      <c r="D51" s="6" t="n">
        <f aca="false">+('1+2'!C51-'1+2'!L$4)/'1+2'!L$5</f>
        <v>-0.853658536585366</v>
      </c>
      <c r="E51" s="6" t="n">
        <f aca="false">+('1+2'!D51-'1+2'!M$4)/'1+2'!M$5</f>
        <v>-0.333333333333333</v>
      </c>
      <c r="F51" s="6" t="n">
        <f aca="false">+('1+2'!E51-'1+2'!N$4)/'1+2'!N$5</f>
        <v>0.333333333333333</v>
      </c>
      <c r="G51" s="6" t="n">
        <f aca="false">+('1+2'!F51-'1+2'!O$4)/'1+2'!O$5</f>
        <v>-1</v>
      </c>
      <c r="H51" s="7" t="n">
        <f aca="false">+'1+2'!G51</f>
        <v>21.5</v>
      </c>
      <c r="I51" s="0" t="n">
        <f aca="false">+'D.N.2'!H26</f>
        <v>30</v>
      </c>
    </row>
    <row r="52" customFormat="false" ht="15" hidden="false" customHeight="false" outlineLevel="0" collapsed="false">
      <c r="A52" s="0" t="n">
        <v>51</v>
      </c>
      <c r="B52" s="0" t="n">
        <f aca="false">+'1+2'!A52</f>
        <v>2</v>
      </c>
      <c r="C52" s="6" t="n">
        <f aca="false">+('1+2'!B52-'1+2'!K$4)/'1+2'!K$5</f>
        <v>0.882352941176471</v>
      </c>
      <c r="D52" s="6" t="n">
        <f aca="false">+('1+2'!C52-'1+2'!L$4)/'1+2'!L$5</f>
        <v>-0.853658536585366</v>
      </c>
      <c r="E52" s="6" t="n">
        <f aca="false">+('1+2'!D52-'1+2'!M$4)/'1+2'!M$5</f>
        <v>-0.333333333333333</v>
      </c>
      <c r="F52" s="6" t="n">
        <f aca="false">+('1+2'!E52-'1+2'!N$4)/'1+2'!N$5</f>
        <v>0.333333333333333</v>
      </c>
      <c r="G52" s="6" t="n">
        <f aca="false">+('1+2'!F52-'1+2'!O$4)/'1+2'!O$5</f>
        <v>-1</v>
      </c>
      <c r="H52" s="7" t="n">
        <f aca="false">+'1+2'!G52</f>
        <v>25.7</v>
      </c>
      <c r="I52" s="0" t="n">
        <f aca="false">+'D.N.2'!H27</f>
        <v>30</v>
      </c>
    </row>
    <row r="53" customFormat="false" ht="15" hidden="false" customHeight="false" outlineLevel="0" collapsed="false">
      <c r="A53" s="0" t="n">
        <v>52</v>
      </c>
      <c r="B53" s="0" t="n">
        <f aca="false">+'1+2'!A53</f>
        <v>2</v>
      </c>
      <c r="C53" s="6" t="n">
        <f aca="false">+('1+2'!B53-'1+2'!K$4)/'1+2'!K$5</f>
        <v>0.96078431372549</v>
      </c>
      <c r="D53" s="6" t="n">
        <f aca="false">+('1+2'!C53-'1+2'!L$4)/'1+2'!L$5</f>
        <v>-0.853658536585366</v>
      </c>
      <c r="E53" s="6" t="n">
        <f aca="false">+('1+2'!D53-'1+2'!M$4)/'1+2'!M$5</f>
        <v>0.333333333333333</v>
      </c>
      <c r="F53" s="6" t="n">
        <f aca="false">+('1+2'!E53-'1+2'!N$4)/'1+2'!N$5</f>
        <v>0.333333333333333</v>
      </c>
      <c r="G53" s="6" t="n">
        <f aca="false">+('1+2'!F53-'1+2'!O$4)/'1+2'!O$5</f>
        <v>-1</v>
      </c>
      <c r="H53" s="7" t="n">
        <f aca="false">+'1+2'!G53</f>
        <v>23.9</v>
      </c>
      <c r="I53" s="0" t="n">
        <f aca="false">+'D.N.2'!H28</f>
        <v>32</v>
      </c>
    </row>
    <row r="54" customFormat="false" ht="15" hidden="false" customHeight="false" outlineLevel="0" collapsed="false">
      <c r="A54" s="0" t="n">
        <v>53</v>
      </c>
      <c r="B54" s="0" t="n">
        <f aca="false">+'1+2'!A54</f>
        <v>2</v>
      </c>
      <c r="C54" s="6" t="n">
        <f aca="false">+('1+2'!B54-'1+2'!K$4)/'1+2'!K$5</f>
        <v>-1</v>
      </c>
      <c r="D54" s="6" t="n">
        <f aca="false">+('1+2'!C54-'1+2'!L$4)/'1+2'!L$5</f>
        <v>-1</v>
      </c>
      <c r="E54" s="6" t="n">
        <f aca="false">+('1+2'!D54-'1+2'!M$4)/'1+2'!M$5</f>
        <v>-0.333333333333333</v>
      </c>
      <c r="F54" s="6" t="n">
        <f aca="false">+('1+2'!E54-'1+2'!N$4)/'1+2'!N$5</f>
        <v>-0.333333333333333</v>
      </c>
      <c r="G54" s="6" t="n">
        <f aca="false">+('1+2'!F54-'1+2'!O$4)/'1+2'!O$5</f>
        <v>1</v>
      </c>
      <c r="H54" s="7" t="n">
        <f aca="false">+'1+2'!G54</f>
        <v>19.8</v>
      </c>
      <c r="I54" s="0" t="n">
        <f aca="false">+'D.N.2'!H29</f>
        <v>17</v>
      </c>
    </row>
    <row r="55" customFormat="false" ht="15" hidden="false" customHeight="false" outlineLevel="0" collapsed="false">
      <c r="A55" s="0" t="n">
        <v>54</v>
      </c>
      <c r="B55" s="0" t="n">
        <f aca="false">+'1+2'!A55</f>
        <v>2</v>
      </c>
      <c r="C55" s="6" t="n">
        <f aca="false">+('1+2'!B55-'1+2'!K$4)/'1+2'!K$5</f>
        <v>-1</v>
      </c>
      <c r="D55" s="6" t="n">
        <f aca="false">+('1+2'!C55-'1+2'!L$4)/'1+2'!L$5</f>
        <v>-1</v>
      </c>
      <c r="E55" s="6" t="n">
        <f aca="false">+('1+2'!D55-'1+2'!M$4)/'1+2'!M$5</f>
        <v>-0.333333333333333</v>
      </c>
      <c r="F55" s="6" t="n">
        <f aca="false">+('1+2'!E55-'1+2'!N$4)/'1+2'!N$5</f>
        <v>0.333333333333333</v>
      </c>
      <c r="G55" s="6" t="n">
        <f aca="false">+('1+2'!F55-'1+2'!O$4)/'1+2'!O$5</f>
        <v>1</v>
      </c>
      <c r="H55" s="7" t="n">
        <f aca="false">+'1+2'!G55</f>
        <v>22.2</v>
      </c>
      <c r="I55" s="0" t="n">
        <f aca="false">+'D.N.2'!H30</f>
        <v>18</v>
      </c>
    </row>
    <row r="56" customFormat="false" ht="15" hidden="false" customHeight="false" outlineLevel="0" collapsed="false">
      <c r="A56" s="0" t="n">
        <v>55</v>
      </c>
      <c r="B56" s="0" t="n">
        <f aca="false">+'1+2'!A56</f>
        <v>2</v>
      </c>
      <c r="C56" s="6" t="n">
        <f aca="false">+('1+2'!B56-'1+2'!K$4)/'1+2'!K$5</f>
        <v>-1</v>
      </c>
      <c r="D56" s="6" t="n">
        <f aca="false">+('1+2'!C56-'1+2'!L$4)/'1+2'!L$5</f>
        <v>-1</v>
      </c>
      <c r="E56" s="6" t="n">
        <f aca="false">+('1+2'!D56-'1+2'!M$4)/'1+2'!M$5</f>
        <v>0.333333333333333</v>
      </c>
      <c r="F56" s="6" t="n">
        <f aca="false">+('1+2'!E56-'1+2'!N$4)/'1+2'!N$5</f>
        <v>0.333333333333333</v>
      </c>
      <c r="G56" s="6" t="n">
        <f aca="false">+('1+2'!F56-'1+2'!O$4)/'1+2'!O$5</f>
        <v>1</v>
      </c>
      <c r="H56" s="7" t="n">
        <f aca="false">+'1+2'!G56</f>
        <v>19.5</v>
      </c>
      <c r="I56" s="0" t="n">
        <f aca="false">+'D.N.2'!H31</f>
        <v>19</v>
      </c>
    </row>
    <row r="57" customFormat="false" ht="15" hidden="false" customHeight="false" outlineLevel="0" collapsed="false">
      <c r="A57" s="0" t="n">
        <v>56</v>
      </c>
      <c r="B57" s="0" t="n">
        <f aca="false">+'1+2'!A57</f>
        <v>2</v>
      </c>
      <c r="C57" s="6" t="n">
        <f aca="false">+('1+2'!B57-'1+2'!K$4)/'1+2'!K$5</f>
        <v>0.96078431372549</v>
      </c>
      <c r="D57" s="6" t="n">
        <f aca="false">+('1+2'!C57-'1+2'!L$4)/'1+2'!L$5</f>
        <v>-1</v>
      </c>
      <c r="E57" s="6" t="n">
        <f aca="false">+('1+2'!D57-'1+2'!M$4)/'1+2'!M$5</f>
        <v>-0.333333333333333</v>
      </c>
      <c r="F57" s="6" t="n">
        <f aca="false">+('1+2'!E57-'1+2'!N$4)/'1+2'!N$5</f>
        <v>-0.333333333333333</v>
      </c>
      <c r="G57" s="6" t="n">
        <f aca="false">+('1+2'!F57-'1+2'!O$4)/'1+2'!O$5</f>
        <v>1</v>
      </c>
      <c r="H57" s="7" t="n">
        <f aca="false">+'1+2'!G57</f>
        <v>24.7</v>
      </c>
      <c r="I57" s="0" t="n">
        <f aca="false">+'D.N.2'!H32</f>
        <v>20</v>
      </c>
    </row>
    <row r="58" customFormat="false" ht="15" hidden="false" customHeight="false" outlineLevel="0" collapsed="false">
      <c r="A58" s="0" t="n">
        <v>57</v>
      </c>
      <c r="B58" s="0" t="n">
        <f aca="false">+'1+2'!A58</f>
        <v>2</v>
      </c>
      <c r="C58" s="6" t="n">
        <f aca="false">+('1+2'!B58-'1+2'!K$4)/'1+2'!K$5</f>
        <v>0.96078431372549</v>
      </c>
      <c r="D58" s="6" t="n">
        <f aca="false">+('1+2'!C58-'1+2'!L$4)/'1+2'!L$5</f>
        <v>-1</v>
      </c>
      <c r="E58" s="6" t="n">
        <f aca="false">+('1+2'!D58-'1+2'!M$4)/'1+2'!M$5</f>
        <v>-0.333333333333333</v>
      </c>
      <c r="F58" s="6" t="n">
        <f aca="false">+('1+2'!E58-'1+2'!N$4)/'1+2'!N$5</f>
        <v>0.333333333333333</v>
      </c>
      <c r="G58" s="6" t="n">
        <f aca="false">+('1+2'!F58-'1+2'!O$4)/'1+2'!O$5</f>
        <v>1</v>
      </c>
      <c r="H58" s="7" t="n">
        <f aca="false">+'1+2'!G58</f>
        <v>26.4</v>
      </c>
      <c r="I58" s="0" t="n">
        <f aca="false">+'D.N.2'!H33</f>
        <v>21</v>
      </c>
    </row>
    <row r="59" customFormat="false" ht="15" hidden="false" customHeight="false" outlineLevel="0" collapsed="false">
      <c r="A59" s="0" t="n">
        <v>58</v>
      </c>
      <c r="B59" s="0" t="n">
        <f aca="false">+'1+2'!A59</f>
        <v>2</v>
      </c>
      <c r="C59" s="6" t="n">
        <f aca="false">+('1+2'!B59-'1+2'!K$4)/'1+2'!K$5</f>
        <v>0.96078431372549</v>
      </c>
      <c r="D59" s="6" t="n">
        <f aca="false">+('1+2'!C59-'1+2'!L$4)/'1+2'!L$5</f>
        <v>-1</v>
      </c>
      <c r="E59" s="6" t="n">
        <f aca="false">+('1+2'!D59-'1+2'!M$4)/'1+2'!M$5</f>
        <v>0.333333333333333</v>
      </c>
      <c r="F59" s="6" t="n">
        <f aca="false">+('1+2'!E59-'1+2'!N$4)/'1+2'!N$5</f>
        <v>-0.333333333333333</v>
      </c>
      <c r="G59" s="6" t="n">
        <f aca="false">+('1+2'!F59-'1+2'!O$4)/'1+2'!O$5</f>
        <v>1</v>
      </c>
      <c r="H59" s="7" t="n">
        <f aca="false">+'1+2'!G59</f>
        <v>23.1</v>
      </c>
      <c r="I59" s="0" t="n">
        <f aca="false">+'D.N.2'!H34</f>
        <v>22</v>
      </c>
    </row>
    <row r="60" customFormat="false" ht="15" hidden="false" customHeight="false" outlineLevel="0" collapsed="false">
      <c r="A60" s="0" t="n">
        <v>59</v>
      </c>
      <c r="B60" s="0" t="n">
        <f aca="false">+'1+2'!A60</f>
        <v>2</v>
      </c>
      <c r="C60" s="6" t="n">
        <f aca="false">+('1+2'!B60-'1+2'!K$4)/'1+2'!K$5</f>
        <v>0.96078431372549</v>
      </c>
      <c r="D60" s="6" t="n">
        <f aca="false">+('1+2'!C60-'1+2'!L$4)/'1+2'!L$5</f>
        <v>-1</v>
      </c>
      <c r="E60" s="6" t="n">
        <f aca="false">+('1+2'!D60-'1+2'!M$4)/'1+2'!M$5</f>
        <v>0.333333333333333</v>
      </c>
      <c r="F60" s="6" t="n">
        <f aca="false">+('1+2'!E60-'1+2'!N$4)/'1+2'!N$5</f>
        <v>0.333333333333333</v>
      </c>
      <c r="G60" s="6" t="n">
        <f aca="false">+('1+2'!F60-'1+2'!O$4)/'1+2'!O$5</f>
        <v>1</v>
      </c>
      <c r="H60" s="7" t="n">
        <f aca="false">+'1+2'!G60</f>
        <v>24.5</v>
      </c>
      <c r="I60" s="0" t="n">
        <f aca="false">+'D.N.2'!H35</f>
        <v>23</v>
      </c>
    </row>
    <row r="61" customFormat="false" ht="15" hidden="false" customHeight="false" outlineLevel="0" collapsed="false">
      <c r="A61" s="0" t="n">
        <v>60</v>
      </c>
      <c r="B61" s="0" t="n">
        <f aca="false">+'1+2'!A61</f>
        <v>2</v>
      </c>
      <c r="C61" s="6" t="n">
        <f aca="false">+('1+2'!B61-'1+2'!K$4)/'1+2'!K$5</f>
        <v>0.96078431372549</v>
      </c>
      <c r="D61" s="6" t="n">
        <f aca="false">+('1+2'!C61-'1+2'!L$4)/'1+2'!L$5</f>
        <v>0.951219512195122</v>
      </c>
      <c r="E61" s="6" t="n">
        <f aca="false">+('1+2'!D61-'1+2'!M$4)/'1+2'!M$5</f>
        <v>-0.333333333333333</v>
      </c>
      <c r="F61" s="6" t="n">
        <f aca="false">+('1+2'!E61-'1+2'!N$4)/'1+2'!N$5</f>
        <v>-0.333333333333333</v>
      </c>
      <c r="G61" s="6" t="n">
        <f aca="false">+('1+2'!F61-'1+2'!O$4)/'1+2'!O$5</f>
        <v>1</v>
      </c>
      <c r="H61" s="7" t="n">
        <f aca="false">+'1+2'!G61</f>
        <v>23</v>
      </c>
      <c r="I61" s="0" t="n">
        <f aca="false">+'D.N.2'!H36</f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AC2:AE11 C4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3" customFormat="false" ht="15" hidden="false" customHeight="false" outlineLevel="0" collapsed="false">
      <c r="B3" s="0" t="n">
        <v>1</v>
      </c>
      <c r="C3" s="0" t="s">
        <v>15</v>
      </c>
    </row>
    <row r="4" customFormat="false" ht="15" hidden="false" customHeight="false" outlineLevel="0" collapsed="false">
      <c r="B4" s="0" t="n">
        <v>2</v>
      </c>
      <c r="C4" s="0" t="s">
        <v>16</v>
      </c>
    </row>
    <row r="5" customFormat="false" ht="15" hidden="false" customHeight="false" outlineLevel="0" collapsed="false">
      <c r="B5" s="0" t="n">
        <v>3</v>
      </c>
      <c r="C5" s="0" t="s">
        <v>17</v>
      </c>
    </row>
    <row r="6" customFormat="false" ht="15" hidden="false" customHeight="false" outlineLevel="0" collapsed="false">
      <c r="B6" s="0" t="n">
        <v>4</v>
      </c>
      <c r="C6" s="0" t="s">
        <v>18</v>
      </c>
    </row>
    <row r="7" customFormat="false" ht="15" hidden="false" customHeight="false" outlineLevel="0" collapsed="false">
      <c r="C7" s="0" t="s">
        <v>19</v>
      </c>
    </row>
    <row r="8" customFormat="false" ht="15" hidden="false" customHeight="false" outlineLevel="0" collapsed="false">
      <c r="B8" s="0" t="n">
        <v>5</v>
      </c>
      <c r="C8" s="0" t="s">
        <v>20</v>
      </c>
    </row>
    <row r="9" customFormat="false" ht="15" hidden="false" customHeight="false" outlineLevel="0" collapsed="false">
      <c r="B9" s="0" t="n">
        <v>6</v>
      </c>
      <c r="C9" s="0" t="s">
        <v>21</v>
      </c>
    </row>
    <row r="10" customFormat="false" ht="15" hidden="false" customHeight="false" outlineLevel="0" collapsed="false">
      <c r="B10" s="0" t="n">
        <v>7</v>
      </c>
      <c r="C10" s="0" t="s">
        <v>22</v>
      </c>
    </row>
    <row r="11" customFormat="false" ht="15" hidden="false" customHeight="false" outlineLevel="0" collapsed="false">
      <c r="B11" s="0" t="n">
        <v>8</v>
      </c>
      <c r="C11" s="0" t="s">
        <v>23</v>
      </c>
    </row>
    <row r="12" customFormat="false" ht="15" hidden="false" customHeight="false" outlineLevel="0" collapsed="false">
      <c r="B12" s="0" t="s">
        <v>24</v>
      </c>
    </row>
    <row r="13" customFormat="false" ht="15" hidden="false" customHeight="false" outlineLevel="0" collapsed="false">
      <c r="B13" s="0" t="n">
        <v>9</v>
      </c>
      <c r="C13" s="0" t="s">
        <v>25</v>
      </c>
    </row>
    <row r="14" customFormat="false" ht="15" hidden="false" customHeight="false" outlineLevel="0" collapsed="false">
      <c r="B14" s="0" t="n">
        <v>10</v>
      </c>
      <c r="C14" s="0" t="s">
        <v>23</v>
      </c>
    </row>
    <row r="15" customFormat="false" ht="15" hidden="false" customHeight="false" outlineLevel="0" collapsed="false">
      <c r="B15" s="0" t="n">
        <v>11</v>
      </c>
      <c r="C1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AC2:AE11 A12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 customFormat="false" ht="15" hidden="false" customHeight="false" outlineLevel="0" collapsed="false">
      <c r="A2" s="0" t="n">
        <v>1</v>
      </c>
      <c r="B2" s="0" t="n">
        <v>21.1455</v>
      </c>
      <c r="C2" s="0" t="n">
        <v>0.253</v>
      </c>
      <c r="D2" s="0" t="n">
        <v>83.583</v>
      </c>
      <c r="E2" s="0" t="s">
        <v>32</v>
      </c>
    </row>
    <row r="3" customFormat="false" ht="15" hidden="false" customHeight="false" outlineLevel="0" collapsed="false">
      <c r="A3" s="0" t="s">
        <v>33</v>
      </c>
      <c r="B3" s="0" t="n">
        <v>2.4703</v>
      </c>
      <c r="C3" s="0" t="n">
        <v>0.1958</v>
      </c>
      <c r="D3" s="0" t="n">
        <v>12.616</v>
      </c>
      <c r="E3" s="21" t="n">
        <v>2.22E-014</v>
      </c>
    </row>
    <row r="4" customFormat="false" ht="15" hidden="false" customHeight="false" outlineLevel="0" collapsed="false">
      <c r="A4" s="0" t="s">
        <v>34</v>
      </c>
      <c r="B4" s="0" t="n">
        <v>-0.9774</v>
      </c>
      <c r="C4" s="0" t="n">
        <v>0.2076</v>
      </c>
      <c r="D4" s="21" t="n">
        <v>-4.09E-005</v>
      </c>
      <c r="E4" s="21" t="n">
        <v>4.09E-005</v>
      </c>
    </row>
    <row r="5" customFormat="false" ht="15" hidden="false" customHeight="false" outlineLevel="0" collapsed="false">
      <c r="A5" s="0" t="s">
        <v>35</v>
      </c>
      <c r="B5" s="0" t="n">
        <v>-3.3763</v>
      </c>
      <c r="C5" s="0" t="n">
        <v>0.2794</v>
      </c>
      <c r="D5" s="0" t="n">
        <v>-12.083</v>
      </c>
      <c r="E5" s="21" t="n">
        <v>7.43E-014</v>
      </c>
    </row>
    <row r="6" customFormat="false" ht="15" hidden="false" customHeight="false" outlineLevel="0" collapsed="false">
      <c r="A6" s="0" t="s">
        <v>36</v>
      </c>
      <c r="B6" s="0" t="n">
        <v>3.1033</v>
      </c>
      <c r="C6" s="0" t="n">
        <v>0.2791</v>
      </c>
      <c r="D6" s="0" t="n">
        <v>11.118</v>
      </c>
      <c r="E6" s="21" t="n">
        <v>7.22E-013</v>
      </c>
    </row>
    <row r="7" customFormat="false" ht="15" hidden="false" customHeight="false" outlineLevel="0" collapsed="false">
      <c r="A7" s="0" t="s">
        <v>37</v>
      </c>
      <c r="B7" s="0" t="n">
        <v>0.1771</v>
      </c>
      <c r="C7" s="0" t="n">
        <v>0.2518</v>
      </c>
      <c r="D7" s="0" t="n">
        <v>0.704</v>
      </c>
      <c r="E7" s="6" t="n">
        <v>0.487</v>
      </c>
    </row>
    <row r="9" customFormat="false" ht="15" hidden="false" customHeight="false" outlineLevel="0" collapsed="false">
      <c r="A9" s="0" t="s">
        <v>38</v>
      </c>
    </row>
    <row r="10" customFormat="false" ht="15" hidden="false" customHeight="false" outlineLevel="0" collapsed="false">
      <c r="A10" s="0" t="s">
        <v>39</v>
      </c>
    </row>
    <row r="11" customFormat="false" ht="15" hidden="false" customHeight="false" outlineLevel="0" collapsed="false">
      <c r="A1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63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S2" activeCellId="1" sqref="AC2:AE11 AS2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8.85"/>
    <col collapsed="false" customWidth="true" hidden="false" outlineLevel="0" max="3" min="3" style="0" width="19.14"/>
    <col collapsed="false" customWidth="true" hidden="false" outlineLevel="0" max="4" min="4" style="0" width="11.85"/>
    <col collapsed="false" customWidth="true" hidden="false" outlineLevel="0" max="5" min="5" style="0" width="9.14"/>
    <col collapsed="false" customWidth="true" hidden="false" outlineLevel="0" max="6" min="6" style="0" width="6.43"/>
    <col collapsed="false" customWidth="true" hidden="false" outlineLevel="0" max="7" min="7" style="0" width="7.85"/>
    <col collapsed="false" customWidth="true" hidden="false" outlineLevel="0" max="8" min="8" style="0" width="17.43"/>
    <col collapsed="false" customWidth="true" hidden="false" outlineLevel="0" max="9" min="9" style="0" width="7.43"/>
    <col collapsed="false" customWidth="true" hidden="false" outlineLevel="0" max="10" min="10" style="0" width="8.28"/>
    <col collapsed="false" customWidth="true" hidden="false" outlineLevel="0" max="11" min="11" style="0" width="4.43"/>
    <col collapsed="false" customWidth="true" hidden="false" outlineLevel="0" max="12" min="12" style="0" width="14.57"/>
    <col collapsed="false" customWidth="true" hidden="false" outlineLevel="0" max="13" min="13" style="0" width="10.53"/>
    <col collapsed="false" customWidth="true" hidden="false" outlineLevel="0" max="14" min="14" style="0" width="3"/>
    <col collapsed="false" customWidth="true" hidden="false" outlineLevel="0" max="15" min="15" style="0" width="2"/>
    <col collapsed="false" customWidth="true" hidden="false" outlineLevel="0" max="30" min="16" style="0" width="6.28"/>
    <col collapsed="false" customWidth="true" hidden="false" outlineLevel="0" max="40" min="31" style="0" width="9"/>
    <col collapsed="false" customWidth="true" hidden="false" outlineLevel="0" max="45" min="41" style="0" width="12"/>
    <col collapsed="false" customWidth="true" hidden="false" outlineLevel="0" max="46" min="46" style="0" width="15"/>
    <col collapsed="false" customWidth="true" hidden="false" outlineLevel="0" max="49" min="47" style="0" width="10.53"/>
    <col collapsed="false" customWidth="true" hidden="false" outlineLevel="0" max="50" min="50" style="0" width="15"/>
    <col collapsed="false" customWidth="true" hidden="false" outlineLevel="0" max="1025" min="51" style="0" width="10.53"/>
  </cols>
  <sheetData>
    <row r="1" customFormat="false" ht="15" hidden="false" customHeight="false" outlineLevel="0" collapsed="false">
      <c r="A1" s="22" t="s">
        <v>0</v>
      </c>
      <c r="B1" s="9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8</v>
      </c>
      <c r="K1" s="23" t="s">
        <v>41</v>
      </c>
      <c r="N1" s="0" t="s">
        <v>42</v>
      </c>
      <c r="O1" s="0" t="n">
        <v>1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43</v>
      </c>
      <c r="V1" s="0" t="s">
        <v>44</v>
      </c>
      <c r="W1" s="0" t="s">
        <v>45</v>
      </c>
      <c r="X1" s="0" t="s">
        <v>46</v>
      </c>
      <c r="Y1" s="0" t="s">
        <v>47</v>
      </c>
      <c r="Z1" s="0" t="s">
        <v>48</v>
      </c>
      <c r="AA1" s="0" t="s">
        <v>49</v>
      </c>
      <c r="AB1" s="0" t="s">
        <v>50</v>
      </c>
      <c r="AC1" s="0" t="s">
        <v>51</v>
      </c>
      <c r="AD1" s="0" t="s">
        <v>52</v>
      </c>
      <c r="AE1" s="0" t="s">
        <v>53</v>
      </c>
      <c r="AF1" s="0" t="s">
        <v>54</v>
      </c>
      <c r="AG1" s="0" t="s">
        <v>55</v>
      </c>
      <c r="AH1" s="0" t="s">
        <v>56</v>
      </c>
      <c r="AI1" s="0" t="s">
        <v>57</v>
      </c>
      <c r="AJ1" s="0" t="s">
        <v>58</v>
      </c>
      <c r="AK1" s="0" t="s">
        <v>59</v>
      </c>
      <c r="AL1" s="0" t="s">
        <v>60</v>
      </c>
      <c r="AN1" s="0" t="s">
        <v>61</v>
      </c>
      <c r="AQ1" s="8" t="s">
        <v>62</v>
      </c>
      <c r="AR1" s="8" t="s">
        <v>63</v>
      </c>
      <c r="AS1" s="8"/>
    </row>
    <row r="2" customFormat="false" ht="15" hidden="false" customHeight="false" outlineLevel="0" collapsed="false">
      <c r="A2" s="0" t="n">
        <v>2</v>
      </c>
      <c r="B2" s="0" t="n">
        <f aca="false">+'1+2'!A3</f>
        <v>1</v>
      </c>
      <c r="C2" s="6" t="n">
        <f aca="false">+('1+2'!B3-'1+2'!K$4)/'1+2'!K$5</f>
        <v>0.96078431372549</v>
      </c>
      <c r="D2" s="6" t="n">
        <f aca="false">+('1+2'!C3-'1+2'!L$4)/'1+2'!L$5</f>
        <v>-1</v>
      </c>
      <c r="E2" s="6" t="n">
        <f aca="false">+('1+2'!D3-'1+2'!M$4)/'1+2'!M$5</f>
        <v>-1</v>
      </c>
      <c r="F2" s="6" t="n">
        <f aca="false">+('1+2'!E3-'1+2'!N$4)/'1+2'!N$5</f>
        <v>-1</v>
      </c>
      <c r="G2" s="6" t="n">
        <f aca="false">+('1+2'!F3-'1+2'!O$4)/'1+2'!O$5</f>
        <v>-1</v>
      </c>
      <c r="H2" s="7" t="n">
        <f aca="false">+'1+2'!G3</f>
        <v>22.4</v>
      </c>
      <c r="I2" s="0" t="n">
        <f aca="false">+'1+2'!H3</f>
        <v>1</v>
      </c>
      <c r="K2" s="0" t="s">
        <v>33</v>
      </c>
      <c r="L2" s="0" t="str">
        <f aca="false">+C1</f>
        <v>x (Downcomer)</v>
      </c>
      <c r="N2" s="0" t="n">
        <v>1</v>
      </c>
      <c r="O2" s="0" t="n">
        <v>1</v>
      </c>
      <c r="P2" s="6" t="n">
        <f aca="false">C2</f>
        <v>0.96078431372549</v>
      </c>
      <c r="Q2" s="6" t="n">
        <f aca="false">D2</f>
        <v>-1</v>
      </c>
      <c r="R2" s="6" t="n">
        <f aca="false">E2</f>
        <v>-1</v>
      </c>
      <c r="S2" s="6" t="n">
        <f aca="false">F2</f>
        <v>-1</v>
      </c>
      <c r="T2" s="6" t="n">
        <f aca="false">G2</f>
        <v>-1</v>
      </c>
      <c r="U2" s="6" t="n">
        <f aca="false">P2*R2</f>
        <v>-0.96078431372549</v>
      </c>
      <c r="V2" s="6" t="n">
        <f aca="false">P2*S2</f>
        <v>-0.96078431372549</v>
      </c>
      <c r="W2" s="6" t="n">
        <f aca="false">P2*T2</f>
        <v>-0.96078431372549</v>
      </c>
      <c r="X2" s="6" t="n">
        <f aca="false">Q2*R2</f>
        <v>1</v>
      </c>
      <c r="Y2" s="6" t="n">
        <f aca="false">Q2*S2</f>
        <v>1</v>
      </c>
      <c r="Z2" s="6" t="n">
        <f aca="false">Q2*T2</f>
        <v>1</v>
      </c>
      <c r="AA2" s="6" t="n">
        <f aca="false">R2*S2</f>
        <v>1</v>
      </c>
      <c r="AB2" s="6" t="n">
        <f aca="false">R2*T2</f>
        <v>1</v>
      </c>
      <c r="AC2" s="6" t="n">
        <f aca="false">S2*T2</f>
        <v>1</v>
      </c>
      <c r="AD2" s="6" t="n">
        <f aca="false">P2*Q2*R2</f>
        <v>0.96078431372549</v>
      </c>
      <c r="AE2" s="6" t="n">
        <f aca="false">P2*Q2*S2</f>
        <v>0.96078431372549</v>
      </c>
      <c r="AF2" s="6" t="n">
        <f aca="false">P2*Q2*T2</f>
        <v>0.96078431372549</v>
      </c>
      <c r="AG2" s="6" t="n">
        <f aca="false">P2*R2*S2</f>
        <v>0.96078431372549</v>
      </c>
      <c r="AH2" s="6" t="n">
        <f aca="false">P2*R2*T2</f>
        <v>0.96078431372549</v>
      </c>
      <c r="AI2" s="6" t="n">
        <f aca="false">P2*S2*T2</f>
        <v>0.96078431372549</v>
      </c>
      <c r="AJ2" s="6" t="n">
        <f aca="false">Q2*R2*S2</f>
        <v>-1</v>
      </c>
      <c r="AK2" s="6" t="n">
        <f aca="false">R2*S2*T2</f>
        <v>-1</v>
      </c>
      <c r="AL2" s="6" t="n">
        <f aca="false">P2*Q2*R2*S2</f>
        <v>-0.96078431372549</v>
      </c>
      <c r="AM2" s="6"/>
      <c r="AN2" s="0" t="n">
        <v>1</v>
      </c>
      <c r="AO2" s="7" t="n">
        <f aca="false">+H2</f>
        <v>22.4</v>
      </c>
      <c r="AQ2" s="8" t="n">
        <v>1</v>
      </c>
      <c r="AR2" s="8" t="s">
        <v>64</v>
      </c>
      <c r="AS2" s="24" t="n">
        <f aca="false" t="array" ref="AS2:AS25">MMULT(MINVERSE(MMULT(TRANSPOSE(O2:AL41),O2:AL41)),MMULT(TRANSPOSE(O2:AL41),AO2:AO41))</f>
        <v>21.1643574695122</v>
      </c>
    </row>
    <row r="3" customFormat="false" ht="15" hidden="false" customHeight="false" outlineLevel="0" collapsed="false">
      <c r="A3" s="0" t="n">
        <v>14</v>
      </c>
      <c r="B3" s="0" t="n">
        <f aca="false">+'1+2'!A15</f>
        <v>1</v>
      </c>
      <c r="C3" s="6" t="n">
        <f aca="false">+('1+2'!B15-'1+2'!K$4)/'1+2'!K$5</f>
        <v>0.96078431372549</v>
      </c>
      <c r="D3" s="6" t="n">
        <f aca="false">+('1+2'!C15-'1+2'!L$4)/'1+2'!L$5</f>
        <v>-1</v>
      </c>
      <c r="E3" s="6" t="n">
        <f aca="false">+('1+2'!D15-'1+2'!M$4)/'1+2'!M$5</f>
        <v>-1</v>
      </c>
      <c r="F3" s="6" t="n">
        <f aca="false">+('1+2'!E15-'1+2'!N$4)/'1+2'!N$5</f>
        <v>1</v>
      </c>
      <c r="G3" s="6" t="n">
        <f aca="false">+('1+2'!F15-'1+2'!O$4)/'1+2'!O$5</f>
        <v>-1</v>
      </c>
      <c r="H3" s="7" t="n">
        <f aca="false">+'1+2'!G15</f>
        <v>30.1</v>
      </c>
      <c r="I3" s="0" t="n">
        <f aca="false">+'1+2'!H15</f>
        <v>2</v>
      </c>
      <c r="K3" s="0" t="s">
        <v>34</v>
      </c>
      <c r="L3" s="0" t="str">
        <f aca="false">+D1</f>
        <v>Ffresca</v>
      </c>
      <c r="N3" s="0" t="n">
        <v>2</v>
      </c>
      <c r="O3" s="0" t="n">
        <v>1</v>
      </c>
      <c r="P3" s="6" t="n">
        <f aca="false">C3</f>
        <v>0.96078431372549</v>
      </c>
      <c r="Q3" s="6" t="n">
        <f aca="false">D3</f>
        <v>-1</v>
      </c>
      <c r="R3" s="6" t="n">
        <f aca="false">E3</f>
        <v>-1</v>
      </c>
      <c r="S3" s="6" t="n">
        <f aca="false">F3</f>
        <v>1</v>
      </c>
      <c r="T3" s="6" t="n">
        <f aca="false">G3</f>
        <v>-1</v>
      </c>
      <c r="U3" s="6" t="n">
        <f aca="false">P3*R3</f>
        <v>-0.96078431372549</v>
      </c>
      <c r="V3" s="6" t="n">
        <f aca="false">P3*S3</f>
        <v>0.96078431372549</v>
      </c>
      <c r="W3" s="6" t="n">
        <f aca="false">P3*T3</f>
        <v>-0.96078431372549</v>
      </c>
      <c r="X3" s="6" t="n">
        <f aca="false">Q3*R3</f>
        <v>1</v>
      </c>
      <c r="Y3" s="6" t="n">
        <f aca="false">Q3*S3</f>
        <v>-1</v>
      </c>
      <c r="Z3" s="6" t="n">
        <f aca="false">Q3*T3</f>
        <v>1</v>
      </c>
      <c r="AA3" s="6" t="n">
        <f aca="false">R3*S3</f>
        <v>-1</v>
      </c>
      <c r="AB3" s="6" t="n">
        <f aca="false">R3*T3</f>
        <v>1</v>
      </c>
      <c r="AC3" s="6" t="n">
        <f aca="false">S3*T3</f>
        <v>-1</v>
      </c>
      <c r="AD3" s="6" t="n">
        <f aca="false">P3*Q3*R3</f>
        <v>0.96078431372549</v>
      </c>
      <c r="AE3" s="6" t="n">
        <f aca="false">P3*Q3*S3</f>
        <v>-0.96078431372549</v>
      </c>
      <c r="AF3" s="6" t="n">
        <f aca="false">P3*Q3*T3</f>
        <v>0.96078431372549</v>
      </c>
      <c r="AG3" s="6" t="n">
        <f aca="false">P3*R3*S3</f>
        <v>-0.96078431372549</v>
      </c>
      <c r="AH3" s="6" t="n">
        <f aca="false">P3*R3*T3</f>
        <v>0.96078431372549</v>
      </c>
      <c r="AI3" s="6" t="n">
        <f aca="false">P3*S3*T3</f>
        <v>-0.96078431372549</v>
      </c>
      <c r="AJ3" s="6" t="n">
        <f aca="false">Q3*R3*S3</f>
        <v>1</v>
      </c>
      <c r="AK3" s="6" t="n">
        <f aca="false">R3*S3*T3</f>
        <v>1</v>
      </c>
      <c r="AL3" s="6" t="n">
        <f aca="false">P3*Q3*R3*S3</f>
        <v>0.96078431372549</v>
      </c>
      <c r="AM3" s="6"/>
      <c r="AN3" s="0" t="n">
        <f aca="false">+AN2+1</f>
        <v>2</v>
      </c>
      <c r="AO3" s="7" t="n">
        <f aca="false">+H3</f>
        <v>30.1</v>
      </c>
      <c r="AQ3" s="8" t="s">
        <v>33</v>
      </c>
      <c r="AR3" s="8" t="s">
        <v>65</v>
      </c>
      <c r="AS3" s="24" t="n">
        <v>2.39093597560977</v>
      </c>
    </row>
    <row r="4" customFormat="false" ht="15" hidden="false" customHeight="false" outlineLevel="0" collapsed="false">
      <c r="A4" s="0" t="n">
        <v>21</v>
      </c>
      <c r="B4" s="0" t="n">
        <f aca="false">+'1+2'!A22</f>
        <v>1</v>
      </c>
      <c r="C4" s="6" t="n">
        <f aca="false">+('1+2'!B22-'1+2'!K$4)/'1+2'!K$5</f>
        <v>0.96078431372549</v>
      </c>
      <c r="D4" s="6" t="n">
        <f aca="false">+('1+2'!C22-'1+2'!L$4)/'1+2'!L$5</f>
        <v>-1</v>
      </c>
      <c r="E4" s="6" t="n">
        <f aca="false">+('1+2'!D22-'1+2'!M$4)/'1+2'!M$5</f>
        <v>1</v>
      </c>
      <c r="F4" s="6" t="n">
        <f aca="false">+('1+2'!E22-'1+2'!N$4)/'1+2'!N$5</f>
        <v>1</v>
      </c>
      <c r="G4" s="6" t="n">
        <f aca="false">+('1+2'!F22-'1+2'!O$4)/'1+2'!O$5</f>
        <v>-1</v>
      </c>
      <c r="H4" s="7" t="n">
        <f aca="false">+'1+2'!G22</f>
        <v>23.8</v>
      </c>
      <c r="I4" s="0" t="n">
        <f aca="false">+'1+2'!H22</f>
        <v>3</v>
      </c>
      <c r="K4" s="0" t="s">
        <v>35</v>
      </c>
      <c r="L4" s="0" t="str">
        <f aca="false">+E1</f>
        <v>APR</v>
      </c>
      <c r="N4" s="0" t="n">
        <v>3</v>
      </c>
      <c r="O4" s="0" t="n">
        <v>1</v>
      </c>
      <c r="P4" s="6" t="n">
        <f aca="false">C4</f>
        <v>0.96078431372549</v>
      </c>
      <c r="Q4" s="6" t="n">
        <f aca="false">D4</f>
        <v>-1</v>
      </c>
      <c r="R4" s="6" t="n">
        <f aca="false">E4</f>
        <v>1</v>
      </c>
      <c r="S4" s="6" t="n">
        <f aca="false">F4</f>
        <v>1</v>
      </c>
      <c r="T4" s="6" t="n">
        <f aca="false">G4</f>
        <v>-1</v>
      </c>
      <c r="U4" s="6" t="n">
        <f aca="false">P4*R4</f>
        <v>0.96078431372549</v>
      </c>
      <c r="V4" s="6" t="n">
        <f aca="false">P4*S4</f>
        <v>0.96078431372549</v>
      </c>
      <c r="W4" s="6" t="n">
        <f aca="false">P4*T4</f>
        <v>-0.96078431372549</v>
      </c>
      <c r="X4" s="6" t="n">
        <f aca="false">Q4*R4</f>
        <v>-1</v>
      </c>
      <c r="Y4" s="6" t="n">
        <f aca="false">Q4*S4</f>
        <v>-1</v>
      </c>
      <c r="Z4" s="6" t="n">
        <f aca="false">Q4*T4</f>
        <v>1</v>
      </c>
      <c r="AA4" s="6" t="n">
        <f aca="false">R4*S4</f>
        <v>1</v>
      </c>
      <c r="AB4" s="6" t="n">
        <f aca="false">R4*T4</f>
        <v>-1</v>
      </c>
      <c r="AC4" s="6" t="n">
        <f aca="false">S4*T4</f>
        <v>-1</v>
      </c>
      <c r="AD4" s="6" t="n">
        <f aca="false">P4*Q4*R4</f>
        <v>-0.96078431372549</v>
      </c>
      <c r="AE4" s="6" t="n">
        <f aca="false">P4*Q4*S4</f>
        <v>-0.96078431372549</v>
      </c>
      <c r="AF4" s="6" t="n">
        <f aca="false">P4*Q4*T4</f>
        <v>0.96078431372549</v>
      </c>
      <c r="AG4" s="6" t="n">
        <f aca="false">P4*R4*S4</f>
        <v>0.96078431372549</v>
      </c>
      <c r="AH4" s="6" t="n">
        <f aca="false">P4*R4*T4</f>
        <v>-0.96078431372549</v>
      </c>
      <c r="AI4" s="6" t="n">
        <f aca="false">P4*S4*T4</f>
        <v>-0.96078431372549</v>
      </c>
      <c r="AJ4" s="6" t="n">
        <f aca="false">Q4*R4*S4</f>
        <v>-1</v>
      </c>
      <c r="AK4" s="6" t="n">
        <f aca="false">R4*S4*T4</f>
        <v>-1</v>
      </c>
      <c r="AL4" s="6" t="n">
        <f aca="false">P4*Q4*R4*S4</f>
        <v>-0.96078431372549</v>
      </c>
      <c r="AM4" s="6"/>
      <c r="AN4" s="0" t="n">
        <f aca="false">1+AN3</f>
        <v>3</v>
      </c>
      <c r="AO4" s="7" t="n">
        <f aca="false">+H4</f>
        <v>23.8</v>
      </c>
      <c r="AQ4" s="8" t="s">
        <v>34</v>
      </c>
      <c r="AR4" s="8" t="s">
        <v>66</v>
      </c>
      <c r="AS4" s="24" t="n">
        <v>-0.944718750000041</v>
      </c>
    </row>
    <row r="5" customFormat="false" ht="15" hidden="false" customHeight="false" outlineLevel="0" collapsed="false">
      <c r="A5" s="0" t="n">
        <v>8</v>
      </c>
      <c r="B5" s="0" t="n">
        <f aca="false">+'1+2'!A9</f>
        <v>1</v>
      </c>
      <c r="C5" s="6" t="n">
        <f aca="false">+('1+2'!B9-'1+2'!K$4)/'1+2'!K$5</f>
        <v>0.96078431372549</v>
      </c>
      <c r="D5" s="6" t="n">
        <f aca="false">+('1+2'!C9-'1+2'!L$4)/'1+2'!L$5</f>
        <v>-1</v>
      </c>
      <c r="E5" s="6" t="n">
        <f aca="false">+('1+2'!D9-'1+2'!M$4)/'1+2'!M$5</f>
        <v>1</v>
      </c>
      <c r="F5" s="6" t="n">
        <f aca="false">+('1+2'!E9-'1+2'!N$4)/'1+2'!N$5</f>
        <v>-1</v>
      </c>
      <c r="G5" s="6" t="n">
        <f aca="false">+('1+2'!F9-'1+2'!O$4)/'1+2'!O$5</f>
        <v>-1</v>
      </c>
      <c r="H5" s="7" t="n">
        <f aca="false">+'1+2'!G9</f>
        <v>20.2</v>
      </c>
      <c r="I5" s="0" t="n">
        <f aca="false">+'1+2'!H9</f>
        <v>4</v>
      </c>
      <c r="K5" s="0" t="s">
        <v>36</v>
      </c>
      <c r="L5" s="0" t="str">
        <f aca="false">+F1</f>
        <v>z</v>
      </c>
      <c r="N5" s="0" t="n">
        <v>4</v>
      </c>
      <c r="O5" s="0" t="n">
        <v>1</v>
      </c>
      <c r="P5" s="6" t="n">
        <f aca="false">C5</f>
        <v>0.96078431372549</v>
      </c>
      <c r="Q5" s="6" t="n">
        <f aca="false">D5</f>
        <v>-1</v>
      </c>
      <c r="R5" s="6" t="n">
        <f aca="false">E5</f>
        <v>1</v>
      </c>
      <c r="S5" s="6" t="n">
        <f aca="false">F5</f>
        <v>-1</v>
      </c>
      <c r="T5" s="6" t="n">
        <f aca="false">G5</f>
        <v>-1</v>
      </c>
      <c r="U5" s="6" t="n">
        <f aca="false">P5*R5</f>
        <v>0.96078431372549</v>
      </c>
      <c r="V5" s="6" t="n">
        <f aca="false">P5*S5</f>
        <v>-0.96078431372549</v>
      </c>
      <c r="W5" s="6" t="n">
        <f aca="false">P5*T5</f>
        <v>-0.96078431372549</v>
      </c>
      <c r="X5" s="6" t="n">
        <f aca="false">Q5*R5</f>
        <v>-1</v>
      </c>
      <c r="Y5" s="6" t="n">
        <f aca="false">Q5*S5</f>
        <v>1</v>
      </c>
      <c r="Z5" s="6" t="n">
        <f aca="false">Q5*T5</f>
        <v>1</v>
      </c>
      <c r="AA5" s="6" t="n">
        <f aca="false">R5*S5</f>
        <v>-1</v>
      </c>
      <c r="AB5" s="6" t="n">
        <f aca="false">R5*T5</f>
        <v>-1</v>
      </c>
      <c r="AC5" s="6" t="n">
        <f aca="false">S5*T5</f>
        <v>1</v>
      </c>
      <c r="AD5" s="6" t="n">
        <f aca="false">P5*Q5*R5</f>
        <v>-0.96078431372549</v>
      </c>
      <c r="AE5" s="6" t="n">
        <f aca="false">P5*Q5*S5</f>
        <v>0.96078431372549</v>
      </c>
      <c r="AF5" s="6" t="n">
        <f aca="false">P5*Q5*T5</f>
        <v>0.96078431372549</v>
      </c>
      <c r="AG5" s="6" t="n">
        <f aca="false">P5*R5*S5</f>
        <v>-0.96078431372549</v>
      </c>
      <c r="AH5" s="6" t="n">
        <f aca="false">P5*R5*T5</f>
        <v>-0.96078431372549</v>
      </c>
      <c r="AI5" s="6" t="n">
        <f aca="false">P5*S5*T5</f>
        <v>0.96078431372549</v>
      </c>
      <c r="AJ5" s="6" t="n">
        <f aca="false">Q5*R5*S5</f>
        <v>1</v>
      </c>
      <c r="AK5" s="6" t="n">
        <f aca="false">R5*S5*T5</f>
        <v>1</v>
      </c>
      <c r="AL5" s="6" t="n">
        <f aca="false">P5*Q5*R5*S5</f>
        <v>0.96078431372549</v>
      </c>
      <c r="AM5" s="6"/>
      <c r="AN5" s="0" t="n">
        <f aca="false">1+AN4</f>
        <v>4</v>
      </c>
      <c r="AO5" s="7" t="n">
        <f aca="false">+H5</f>
        <v>20.2</v>
      </c>
      <c r="AQ5" s="8" t="s">
        <v>35</v>
      </c>
      <c r="AR5" s="8" t="s">
        <v>67</v>
      </c>
      <c r="AS5" s="24" t="n">
        <v>-3.4918632164634</v>
      </c>
    </row>
    <row r="6" customFormat="false" ht="15" hidden="false" customHeight="false" outlineLevel="0" collapsed="false">
      <c r="A6" s="0" t="n">
        <v>1</v>
      </c>
      <c r="B6" s="0" t="n">
        <f aca="false">+'1+2'!A2</f>
        <v>1</v>
      </c>
      <c r="C6" s="6" t="n">
        <f aca="false">+('1+2'!B2-'1+2'!K$4)/'1+2'!K$5</f>
        <v>-1</v>
      </c>
      <c r="D6" s="6" t="n">
        <f aca="false">+('1+2'!C2-'1+2'!L$4)/'1+2'!L$5</f>
        <v>-1</v>
      </c>
      <c r="E6" s="6" t="n">
        <f aca="false">+('1+2'!D2-'1+2'!M$4)/'1+2'!M$5</f>
        <v>-1</v>
      </c>
      <c r="F6" s="6" t="n">
        <f aca="false">+('1+2'!E2-'1+2'!N$4)/'1+2'!N$5</f>
        <v>-1</v>
      </c>
      <c r="G6" s="6" t="n">
        <f aca="false">+('1+2'!F2-'1+2'!O$4)/'1+2'!O$5</f>
        <v>-1</v>
      </c>
      <c r="H6" s="7" t="n">
        <f aca="false">+'1+2'!G2</f>
        <v>19.1</v>
      </c>
      <c r="I6" s="0" t="n">
        <f aca="false">+'1+2'!H2</f>
        <v>5</v>
      </c>
      <c r="K6" s="0" t="s">
        <v>37</v>
      </c>
      <c r="L6" s="0" t="str">
        <f aca="false">+G1</f>
        <v>Jw</v>
      </c>
      <c r="N6" s="0" t="n">
        <v>5</v>
      </c>
      <c r="O6" s="0" t="n">
        <v>1</v>
      </c>
      <c r="P6" s="6" t="n">
        <f aca="false">C6</f>
        <v>-1</v>
      </c>
      <c r="Q6" s="6" t="n">
        <f aca="false">D6</f>
        <v>-1</v>
      </c>
      <c r="R6" s="6" t="n">
        <f aca="false">E6</f>
        <v>-1</v>
      </c>
      <c r="S6" s="6" t="n">
        <f aca="false">F6</f>
        <v>-1</v>
      </c>
      <c r="T6" s="6" t="n">
        <f aca="false">G6</f>
        <v>-1</v>
      </c>
      <c r="U6" s="6" t="n">
        <f aca="false">P6*R6</f>
        <v>1</v>
      </c>
      <c r="V6" s="6" t="n">
        <f aca="false">P6*S6</f>
        <v>1</v>
      </c>
      <c r="W6" s="6" t="n">
        <f aca="false">P6*T6</f>
        <v>1</v>
      </c>
      <c r="X6" s="6" t="n">
        <f aca="false">Q6*R6</f>
        <v>1</v>
      </c>
      <c r="Y6" s="6" t="n">
        <f aca="false">Q6*S6</f>
        <v>1</v>
      </c>
      <c r="Z6" s="6" t="n">
        <f aca="false">Q6*T6</f>
        <v>1</v>
      </c>
      <c r="AA6" s="6" t="n">
        <f aca="false">R6*S6</f>
        <v>1</v>
      </c>
      <c r="AB6" s="6" t="n">
        <f aca="false">R6*T6</f>
        <v>1</v>
      </c>
      <c r="AC6" s="6" t="n">
        <f aca="false">S6*T6</f>
        <v>1</v>
      </c>
      <c r="AD6" s="6" t="n">
        <f aca="false">P6*Q6*R6</f>
        <v>-1</v>
      </c>
      <c r="AE6" s="6" t="n">
        <f aca="false">P6*Q6*S6</f>
        <v>-1</v>
      </c>
      <c r="AF6" s="6" t="n">
        <f aca="false">P6*Q6*T6</f>
        <v>-1</v>
      </c>
      <c r="AG6" s="6" t="n">
        <f aca="false">P6*R6*S6</f>
        <v>-1</v>
      </c>
      <c r="AH6" s="6" t="n">
        <f aca="false">P6*R6*T6</f>
        <v>-1</v>
      </c>
      <c r="AI6" s="6" t="n">
        <f aca="false">P6*S6*T6</f>
        <v>-1</v>
      </c>
      <c r="AJ6" s="6" t="n">
        <f aca="false">Q6*R6*S6</f>
        <v>-1</v>
      </c>
      <c r="AK6" s="6" t="n">
        <f aca="false">R6*S6*T6</f>
        <v>-1</v>
      </c>
      <c r="AL6" s="6" t="n">
        <f aca="false">P6*Q6*R6*S6</f>
        <v>1</v>
      </c>
      <c r="AM6" s="6"/>
      <c r="AN6" s="0" t="n">
        <f aca="false">1+AN5</f>
        <v>5</v>
      </c>
      <c r="AO6" s="7" t="n">
        <f aca="false">+H6</f>
        <v>19.1</v>
      </c>
      <c r="AQ6" s="8" t="s">
        <v>36</v>
      </c>
      <c r="AR6" s="8" t="s">
        <v>68</v>
      </c>
      <c r="AS6" s="24" t="n">
        <v>2.94251821646341</v>
      </c>
    </row>
    <row r="7" customFormat="false" ht="15" hidden="false" customHeight="false" outlineLevel="0" collapsed="false">
      <c r="A7" s="0" t="n">
        <v>13</v>
      </c>
      <c r="B7" s="0" t="n">
        <f aca="false">+'1+2'!A14</f>
        <v>1</v>
      </c>
      <c r="C7" s="6" t="n">
        <f aca="false">+('1+2'!B14-'1+2'!K$4)/'1+2'!K$5</f>
        <v>-1</v>
      </c>
      <c r="D7" s="6" t="n">
        <f aca="false">+('1+2'!C14-'1+2'!L$4)/'1+2'!L$5</f>
        <v>-1</v>
      </c>
      <c r="E7" s="6" t="n">
        <f aca="false">+('1+2'!D14-'1+2'!M$4)/'1+2'!M$5</f>
        <v>-1</v>
      </c>
      <c r="F7" s="6" t="n">
        <f aca="false">+('1+2'!E14-'1+2'!N$4)/'1+2'!N$5</f>
        <v>1</v>
      </c>
      <c r="G7" s="6" t="n">
        <f aca="false">+('1+2'!F14-'1+2'!O$4)/'1+2'!O$5</f>
        <v>-1</v>
      </c>
      <c r="H7" s="7" t="n">
        <f aca="false">+'1+2'!G14</f>
        <v>28.8</v>
      </c>
      <c r="I7" s="0" t="n">
        <f aca="false">+'1+2'!H14</f>
        <v>6</v>
      </c>
      <c r="N7" s="0" t="n">
        <v>6</v>
      </c>
      <c r="O7" s="0" t="n">
        <v>1</v>
      </c>
      <c r="P7" s="6" t="n">
        <f aca="false">C7</f>
        <v>-1</v>
      </c>
      <c r="Q7" s="6" t="n">
        <f aca="false">D7</f>
        <v>-1</v>
      </c>
      <c r="R7" s="6" t="n">
        <f aca="false">E7</f>
        <v>-1</v>
      </c>
      <c r="S7" s="6" t="n">
        <f aca="false">F7</f>
        <v>1</v>
      </c>
      <c r="T7" s="6" t="n">
        <f aca="false">G7</f>
        <v>-1</v>
      </c>
      <c r="U7" s="6" t="n">
        <f aca="false">P7*R7</f>
        <v>1</v>
      </c>
      <c r="V7" s="6" t="n">
        <f aca="false">P7*S7</f>
        <v>-1</v>
      </c>
      <c r="W7" s="6" t="n">
        <f aca="false">P7*T7</f>
        <v>1</v>
      </c>
      <c r="X7" s="6" t="n">
        <f aca="false">Q7*R7</f>
        <v>1</v>
      </c>
      <c r="Y7" s="6" t="n">
        <f aca="false">Q7*S7</f>
        <v>-1</v>
      </c>
      <c r="Z7" s="6" t="n">
        <f aca="false">Q7*T7</f>
        <v>1</v>
      </c>
      <c r="AA7" s="6" t="n">
        <f aca="false">R7*S7</f>
        <v>-1</v>
      </c>
      <c r="AB7" s="6" t="n">
        <f aca="false">R7*T7</f>
        <v>1</v>
      </c>
      <c r="AC7" s="6" t="n">
        <f aca="false">S7*T7</f>
        <v>-1</v>
      </c>
      <c r="AD7" s="6" t="n">
        <f aca="false">P7*Q7*R7</f>
        <v>-1</v>
      </c>
      <c r="AE7" s="6" t="n">
        <f aca="false">P7*Q7*S7</f>
        <v>1</v>
      </c>
      <c r="AF7" s="6" t="n">
        <f aca="false">P7*Q7*T7</f>
        <v>-1</v>
      </c>
      <c r="AG7" s="6" t="n">
        <f aca="false">P7*R7*S7</f>
        <v>1</v>
      </c>
      <c r="AH7" s="6" t="n">
        <f aca="false">P7*R7*T7</f>
        <v>-1</v>
      </c>
      <c r="AI7" s="6" t="n">
        <f aca="false">P7*S7*T7</f>
        <v>1</v>
      </c>
      <c r="AJ7" s="6" t="n">
        <f aca="false">Q7*R7*S7</f>
        <v>1</v>
      </c>
      <c r="AK7" s="6" t="n">
        <f aca="false">R7*S7*T7</f>
        <v>1</v>
      </c>
      <c r="AL7" s="6" t="n">
        <f aca="false">P7*Q7*R7*S7</f>
        <v>-1</v>
      </c>
      <c r="AM7" s="6"/>
      <c r="AN7" s="0" t="n">
        <f aca="false">1+AN6</f>
        <v>6</v>
      </c>
      <c r="AO7" s="7" t="n">
        <f aca="false">+H7</f>
        <v>28.8</v>
      </c>
      <c r="AQ7" s="8" t="s">
        <v>37</v>
      </c>
      <c r="AR7" s="8" t="s">
        <v>69</v>
      </c>
      <c r="AS7" s="24" t="n">
        <v>0.196329344512187</v>
      </c>
    </row>
    <row r="8" customFormat="false" ht="15" hidden="false" customHeight="false" outlineLevel="0" collapsed="false">
      <c r="A8" s="0" t="n">
        <v>20</v>
      </c>
      <c r="B8" s="0" t="n">
        <f aca="false">+'1+2'!A21</f>
        <v>1</v>
      </c>
      <c r="C8" s="6" t="n">
        <f aca="false">+('1+2'!B21-'1+2'!K$4)/'1+2'!K$5</f>
        <v>-1</v>
      </c>
      <c r="D8" s="6" t="n">
        <f aca="false">+('1+2'!C21-'1+2'!L$4)/'1+2'!L$5</f>
        <v>-1</v>
      </c>
      <c r="E8" s="6" t="n">
        <f aca="false">+('1+2'!D21-'1+2'!M$4)/'1+2'!M$5</f>
        <v>1</v>
      </c>
      <c r="F8" s="6" t="n">
        <f aca="false">+('1+2'!E21-'1+2'!N$4)/'1+2'!N$5</f>
        <v>1</v>
      </c>
      <c r="G8" s="6" t="n">
        <f aca="false">+('1+2'!F21-'1+2'!O$4)/'1+2'!O$5</f>
        <v>-1</v>
      </c>
      <c r="H8" s="7" t="n">
        <f aca="false">+'1+2'!G21</f>
        <v>18.6</v>
      </c>
      <c r="I8" s="0" t="n">
        <f aca="false">+'1+2'!H21</f>
        <v>7</v>
      </c>
      <c r="N8" s="0" t="n">
        <v>7</v>
      </c>
      <c r="O8" s="0" t="n">
        <v>1</v>
      </c>
      <c r="P8" s="6" t="n">
        <f aca="false">C8</f>
        <v>-1</v>
      </c>
      <c r="Q8" s="6" t="n">
        <f aca="false">D8</f>
        <v>-1</v>
      </c>
      <c r="R8" s="6" t="n">
        <f aca="false">E8</f>
        <v>1</v>
      </c>
      <c r="S8" s="6" t="n">
        <f aca="false">F8</f>
        <v>1</v>
      </c>
      <c r="T8" s="6" t="n">
        <f aca="false">G8</f>
        <v>-1</v>
      </c>
      <c r="U8" s="6" t="n">
        <f aca="false">P8*R8</f>
        <v>-1</v>
      </c>
      <c r="V8" s="6" t="n">
        <f aca="false">P8*S8</f>
        <v>-1</v>
      </c>
      <c r="W8" s="6" t="n">
        <f aca="false">P8*T8</f>
        <v>1</v>
      </c>
      <c r="X8" s="6" t="n">
        <f aca="false">Q8*R8</f>
        <v>-1</v>
      </c>
      <c r="Y8" s="6" t="n">
        <f aca="false">Q8*S8</f>
        <v>-1</v>
      </c>
      <c r="Z8" s="6" t="n">
        <f aca="false">Q8*T8</f>
        <v>1</v>
      </c>
      <c r="AA8" s="6" t="n">
        <f aca="false">R8*S8</f>
        <v>1</v>
      </c>
      <c r="AB8" s="6" t="n">
        <f aca="false">R8*T8</f>
        <v>-1</v>
      </c>
      <c r="AC8" s="6" t="n">
        <f aca="false">S8*T8</f>
        <v>-1</v>
      </c>
      <c r="AD8" s="6" t="n">
        <f aca="false">P8*Q8*R8</f>
        <v>1</v>
      </c>
      <c r="AE8" s="6" t="n">
        <f aca="false">P8*Q8*S8</f>
        <v>1</v>
      </c>
      <c r="AF8" s="6" t="n">
        <f aca="false">P8*Q8*T8</f>
        <v>-1</v>
      </c>
      <c r="AG8" s="6" t="n">
        <f aca="false">P8*R8*S8</f>
        <v>-1</v>
      </c>
      <c r="AH8" s="6" t="n">
        <f aca="false">P8*R8*T8</f>
        <v>1</v>
      </c>
      <c r="AI8" s="6" t="n">
        <f aca="false">P8*S8*T8</f>
        <v>1</v>
      </c>
      <c r="AJ8" s="6" t="n">
        <f aca="false">Q8*R8*S8</f>
        <v>-1</v>
      </c>
      <c r="AK8" s="6" t="n">
        <f aca="false">R8*S8*T8</f>
        <v>-1</v>
      </c>
      <c r="AL8" s="6" t="n">
        <f aca="false">P8*Q8*R8*S8</f>
        <v>1</v>
      </c>
      <c r="AM8" s="6"/>
      <c r="AN8" s="0" t="n">
        <f aca="false">1+AN7</f>
        <v>7</v>
      </c>
      <c r="AO8" s="7" t="n">
        <f aca="false">+H8</f>
        <v>18.6</v>
      </c>
      <c r="AQ8" s="8" t="s">
        <v>43</v>
      </c>
      <c r="AR8" s="8" t="s">
        <v>70</v>
      </c>
      <c r="AS8" s="24" t="n">
        <v>0.560434801829276</v>
      </c>
    </row>
    <row r="9" customFormat="false" ht="15" hidden="false" customHeight="false" outlineLevel="0" collapsed="false">
      <c r="A9" s="0" t="n">
        <v>7</v>
      </c>
      <c r="B9" s="0" t="n">
        <f aca="false">+'1+2'!A8</f>
        <v>1</v>
      </c>
      <c r="C9" s="6" t="n">
        <f aca="false">+('1+2'!B8-'1+2'!K$4)/'1+2'!K$5</f>
        <v>-1</v>
      </c>
      <c r="D9" s="6" t="n">
        <f aca="false">+('1+2'!C8-'1+2'!L$4)/'1+2'!L$5</f>
        <v>-1</v>
      </c>
      <c r="E9" s="6" t="n">
        <f aca="false">+('1+2'!D8-'1+2'!M$4)/'1+2'!M$5</f>
        <v>1</v>
      </c>
      <c r="F9" s="6" t="n">
        <f aca="false">+('1+2'!E8-'1+2'!N$4)/'1+2'!N$5</f>
        <v>-1</v>
      </c>
      <c r="G9" s="6" t="n">
        <f aca="false">+('1+2'!F8-'1+2'!O$4)/'1+2'!O$5</f>
        <v>-1</v>
      </c>
      <c r="H9" s="7" t="n">
        <f aca="false">+'1+2'!G8</f>
        <v>14.3</v>
      </c>
      <c r="I9" s="0" t="n">
        <f aca="false">+'1+2'!H8</f>
        <v>8</v>
      </c>
      <c r="N9" s="0" t="n">
        <v>8</v>
      </c>
      <c r="O9" s="0" t="n">
        <v>1</v>
      </c>
      <c r="P9" s="6" t="n">
        <f aca="false">C9</f>
        <v>-1</v>
      </c>
      <c r="Q9" s="6" t="n">
        <f aca="false">D9</f>
        <v>-1</v>
      </c>
      <c r="R9" s="6" t="n">
        <f aca="false">E9</f>
        <v>1</v>
      </c>
      <c r="S9" s="6" t="n">
        <f aca="false">F9</f>
        <v>-1</v>
      </c>
      <c r="T9" s="6" t="n">
        <f aca="false">G9</f>
        <v>-1</v>
      </c>
      <c r="U9" s="6" t="n">
        <f aca="false">P9*R9</f>
        <v>-1</v>
      </c>
      <c r="V9" s="6" t="n">
        <f aca="false">P9*S9</f>
        <v>1</v>
      </c>
      <c r="W9" s="6" t="n">
        <f aca="false">P9*T9</f>
        <v>1</v>
      </c>
      <c r="X9" s="6" t="n">
        <f aca="false">Q9*R9</f>
        <v>-1</v>
      </c>
      <c r="Y9" s="6" t="n">
        <f aca="false">Q9*S9</f>
        <v>1</v>
      </c>
      <c r="Z9" s="6" t="n">
        <f aca="false">Q9*T9</f>
        <v>1</v>
      </c>
      <c r="AA9" s="6" t="n">
        <f aca="false">R9*S9</f>
        <v>-1</v>
      </c>
      <c r="AB9" s="6" t="n">
        <f aca="false">R9*T9</f>
        <v>-1</v>
      </c>
      <c r="AC9" s="6" t="n">
        <f aca="false">S9*T9</f>
        <v>1</v>
      </c>
      <c r="AD9" s="6" t="n">
        <f aca="false">P9*Q9*R9</f>
        <v>1</v>
      </c>
      <c r="AE9" s="6" t="n">
        <f aca="false">P9*Q9*S9</f>
        <v>-1</v>
      </c>
      <c r="AF9" s="6" t="n">
        <f aca="false">P9*Q9*T9</f>
        <v>-1</v>
      </c>
      <c r="AG9" s="6" t="n">
        <f aca="false">P9*R9*S9</f>
        <v>1</v>
      </c>
      <c r="AH9" s="6" t="n">
        <f aca="false">P9*R9*T9</f>
        <v>1</v>
      </c>
      <c r="AI9" s="6" t="n">
        <f aca="false">P9*S9*T9</f>
        <v>-1</v>
      </c>
      <c r="AJ9" s="6" t="n">
        <f aca="false">Q9*R9*S9</f>
        <v>1</v>
      </c>
      <c r="AK9" s="6" t="n">
        <f aca="false">R9*S9*T9</f>
        <v>1</v>
      </c>
      <c r="AL9" s="6" t="n">
        <f aca="false">P9*Q9*R9*S9</f>
        <v>-1</v>
      </c>
      <c r="AM9" s="6"/>
      <c r="AN9" s="0" t="n">
        <f aca="false">1+AN8</f>
        <v>8</v>
      </c>
      <c r="AO9" s="7" t="n">
        <f aca="false">+H9</f>
        <v>14.3</v>
      </c>
      <c r="AQ9" s="8" t="s">
        <v>44</v>
      </c>
      <c r="AR9" s="8" t="s">
        <v>71</v>
      </c>
      <c r="AS9" s="24" t="n">
        <v>-0.472842301829284</v>
      </c>
    </row>
    <row r="10" customFormat="false" ht="15" hidden="false" customHeight="false" outlineLevel="0" collapsed="false">
      <c r="A10" s="0" t="n">
        <v>4</v>
      </c>
      <c r="B10" s="0" t="n">
        <f aca="false">+'1+2'!A5</f>
        <v>1</v>
      </c>
      <c r="C10" s="6" t="n">
        <f aca="false">+('1+2'!B5-'1+2'!K$4)/'1+2'!K$5</f>
        <v>0.96078431372549</v>
      </c>
      <c r="D10" s="6" t="n">
        <f aca="false">+('1+2'!C5-'1+2'!L$4)/'1+2'!L$5</f>
        <v>0.951219512195122</v>
      </c>
      <c r="E10" s="6" t="n">
        <f aca="false">+('1+2'!D5-'1+2'!M$4)/'1+2'!M$5</f>
        <v>-1</v>
      </c>
      <c r="F10" s="6" t="n">
        <f aca="false">+('1+2'!E5-'1+2'!N$4)/'1+2'!N$5</f>
        <v>-1</v>
      </c>
      <c r="G10" s="6" t="n">
        <f aca="false">+('1+2'!F5-'1+2'!O$4)/'1+2'!O$5</f>
        <v>-1</v>
      </c>
      <c r="H10" s="7" t="n">
        <f aca="false">+'1+2'!G5</f>
        <v>22.6</v>
      </c>
      <c r="I10" s="0" t="n">
        <f aca="false">+'1+2'!H5</f>
        <v>9</v>
      </c>
      <c r="N10" s="0" t="n">
        <v>9</v>
      </c>
      <c r="O10" s="0" t="n">
        <v>1</v>
      </c>
      <c r="P10" s="6" t="n">
        <f aca="false">C10</f>
        <v>0.96078431372549</v>
      </c>
      <c r="Q10" s="6" t="n">
        <f aca="false">D10</f>
        <v>0.951219512195122</v>
      </c>
      <c r="R10" s="6" t="n">
        <f aca="false">E10</f>
        <v>-1</v>
      </c>
      <c r="S10" s="6" t="n">
        <f aca="false">F10</f>
        <v>-1</v>
      </c>
      <c r="T10" s="6" t="n">
        <f aca="false">G10</f>
        <v>-1</v>
      </c>
      <c r="U10" s="6" t="n">
        <f aca="false">P10*R10</f>
        <v>-0.96078431372549</v>
      </c>
      <c r="V10" s="6" t="n">
        <f aca="false">P10*S10</f>
        <v>-0.96078431372549</v>
      </c>
      <c r="W10" s="6" t="n">
        <f aca="false">P10*T10</f>
        <v>-0.96078431372549</v>
      </c>
      <c r="X10" s="6" t="n">
        <f aca="false">Q10*R10</f>
        <v>-0.951219512195122</v>
      </c>
      <c r="Y10" s="6" t="n">
        <f aca="false">Q10*S10</f>
        <v>-0.951219512195122</v>
      </c>
      <c r="Z10" s="6" t="n">
        <f aca="false">Q10*T10</f>
        <v>-0.951219512195122</v>
      </c>
      <c r="AA10" s="6" t="n">
        <f aca="false">R10*S10</f>
        <v>1</v>
      </c>
      <c r="AB10" s="6" t="n">
        <f aca="false">R10*T10</f>
        <v>1</v>
      </c>
      <c r="AC10" s="6" t="n">
        <f aca="false">S10*T10</f>
        <v>1</v>
      </c>
      <c r="AD10" s="6" t="n">
        <f aca="false">P10*Q10*R10</f>
        <v>-0.913916786226685</v>
      </c>
      <c r="AE10" s="6" t="n">
        <f aca="false">P10*Q10*S10</f>
        <v>-0.913916786226685</v>
      </c>
      <c r="AF10" s="6" t="n">
        <f aca="false">P10*Q10*T10</f>
        <v>-0.913916786226685</v>
      </c>
      <c r="AG10" s="6" t="n">
        <f aca="false">P10*R10*S10</f>
        <v>0.96078431372549</v>
      </c>
      <c r="AH10" s="6" t="n">
        <f aca="false">P10*R10*T10</f>
        <v>0.96078431372549</v>
      </c>
      <c r="AI10" s="6" t="n">
        <f aca="false">P10*S10*T10</f>
        <v>0.96078431372549</v>
      </c>
      <c r="AJ10" s="6" t="n">
        <f aca="false">Q10*R10*S10</f>
        <v>0.951219512195122</v>
      </c>
      <c r="AK10" s="6" t="n">
        <f aca="false">R10*S10*T10</f>
        <v>-1</v>
      </c>
      <c r="AL10" s="6" t="n">
        <f aca="false">P10*Q10*R10*S10</f>
        <v>0.913916786226685</v>
      </c>
      <c r="AM10" s="6"/>
      <c r="AN10" s="0" t="n">
        <f aca="false">1+AN9</f>
        <v>9</v>
      </c>
      <c r="AO10" s="7" t="n">
        <f aca="false">+H10</f>
        <v>22.6</v>
      </c>
      <c r="AQ10" s="8" t="s">
        <v>45</v>
      </c>
      <c r="AR10" s="8" t="s">
        <v>72</v>
      </c>
      <c r="AS10" s="24" t="n">
        <v>-0.0744358993902278</v>
      </c>
    </row>
    <row r="11" customFormat="false" ht="15" hidden="false" customHeight="false" outlineLevel="0" collapsed="false">
      <c r="A11" s="0" t="n">
        <v>17</v>
      </c>
      <c r="B11" s="0" t="n">
        <f aca="false">+'1+2'!A18</f>
        <v>1</v>
      </c>
      <c r="C11" s="6" t="n">
        <f aca="false">+('1+2'!B18-'1+2'!K$4)/'1+2'!K$5</f>
        <v>0.96078431372549</v>
      </c>
      <c r="D11" s="6" t="n">
        <f aca="false">+('1+2'!C18-'1+2'!L$4)/'1+2'!L$5</f>
        <v>0.951219512195122</v>
      </c>
      <c r="E11" s="6" t="n">
        <f aca="false">+('1+2'!D18-'1+2'!M$4)/'1+2'!M$5</f>
        <v>-1</v>
      </c>
      <c r="F11" s="6" t="n">
        <f aca="false">+('1+2'!E18-'1+2'!N$4)/'1+2'!N$5</f>
        <v>1</v>
      </c>
      <c r="G11" s="6" t="n">
        <f aca="false">+('1+2'!F18-'1+2'!O$4)/'1+2'!O$5</f>
        <v>-1</v>
      </c>
      <c r="H11" s="7" t="n">
        <f aca="false">+'1+2'!G18</f>
        <v>29.6</v>
      </c>
      <c r="I11" s="0" t="n">
        <f aca="false">+'1+2'!H18</f>
        <v>10</v>
      </c>
      <c r="N11" s="0" t="n">
        <v>10</v>
      </c>
      <c r="O11" s="0" t="n">
        <v>1</v>
      </c>
      <c r="P11" s="6" t="n">
        <f aca="false">C11</f>
        <v>0.96078431372549</v>
      </c>
      <c r="Q11" s="6" t="n">
        <f aca="false">D11</f>
        <v>0.951219512195122</v>
      </c>
      <c r="R11" s="6" t="n">
        <f aca="false">E11</f>
        <v>-1</v>
      </c>
      <c r="S11" s="6" t="n">
        <f aca="false">F11</f>
        <v>1</v>
      </c>
      <c r="T11" s="6" t="n">
        <f aca="false">G11</f>
        <v>-1</v>
      </c>
      <c r="U11" s="6" t="n">
        <f aca="false">P11*R11</f>
        <v>-0.96078431372549</v>
      </c>
      <c r="V11" s="6" t="n">
        <f aca="false">P11*S11</f>
        <v>0.96078431372549</v>
      </c>
      <c r="W11" s="6" t="n">
        <f aca="false">P11*T11</f>
        <v>-0.96078431372549</v>
      </c>
      <c r="X11" s="6" t="n">
        <f aca="false">Q11*R11</f>
        <v>-0.951219512195122</v>
      </c>
      <c r="Y11" s="6" t="n">
        <f aca="false">Q11*S11</f>
        <v>0.951219512195122</v>
      </c>
      <c r="Z11" s="6" t="n">
        <f aca="false">Q11*T11</f>
        <v>-0.951219512195122</v>
      </c>
      <c r="AA11" s="6" t="n">
        <f aca="false">R11*S11</f>
        <v>-1</v>
      </c>
      <c r="AB11" s="6" t="n">
        <f aca="false">R11*T11</f>
        <v>1</v>
      </c>
      <c r="AC11" s="6" t="n">
        <f aca="false">S11*T11</f>
        <v>-1</v>
      </c>
      <c r="AD11" s="6" t="n">
        <f aca="false">P11*Q11*R11</f>
        <v>-0.913916786226685</v>
      </c>
      <c r="AE11" s="6" t="n">
        <f aca="false">P11*Q11*S11</f>
        <v>0.913916786226685</v>
      </c>
      <c r="AF11" s="6" t="n">
        <f aca="false">P11*Q11*T11</f>
        <v>-0.913916786226685</v>
      </c>
      <c r="AG11" s="6" t="n">
        <f aca="false">P11*R11*S11</f>
        <v>-0.96078431372549</v>
      </c>
      <c r="AH11" s="6" t="n">
        <f aca="false">P11*R11*T11</f>
        <v>0.96078431372549</v>
      </c>
      <c r="AI11" s="6" t="n">
        <f aca="false">P11*S11*T11</f>
        <v>-0.96078431372549</v>
      </c>
      <c r="AJ11" s="6" t="n">
        <f aca="false">Q11*R11*S11</f>
        <v>-0.951219512195122</v>
      </c>
      <c r="AK11" s="6" t="n">
        <f aca="false">R11*S11*T11</f>
        <v>1</v>
      </c>
      <c r="AL11" s="6" t="n">
        <f aca="false">P11*Q11*R11*S11</f>
        <v>-0.913916786226685</v>
      </c>
      <c r="AM11" s="6"/>
      <c r="AN11" s="0" t="n">
        <f aca="false">1+AN10</f>
        <v>10</v>
      </c>
      <c r="AO11" s="7" t="n">
        <f aca="false">+H11</f>
        <v>29.6</v>
      </c>
      <c r="AQ11" s="8" t="s">
        <v>46</v>
      </c>
      <c r="AR11" s="8" t="s">
        <v>73</v>
      </c>
      <c r="AS11" s="24" t="n">
        <v>-0.440416875000002</v>
      </c>
    </row>
    <row r="12" customFormat="false" ht="15" hidden="false" customHeight="false" outlineLevel="0" collapsed="false">
      <c r="A12" s="0" t="n">
        <v>23</v>
      </c>
      <c r="B12" s="0" t="n">
        <f aca="false">+'1+2'!A24</f>
        <v>1</v>
      </c>
      <c r="C12" s="6" t="n">
        <f aca="false">+('1+2'!B24-'1+2'!K$4)/'1+2'!K$5</f>
        <v>0.96078431372549</v>
      </c>
      <c r="D12" s="6" t="n">
        <f aca="false">+('1+2'!C24-'1+2'!L$4)/'1+2'!L$5</f>
        <v>0.951219512195122</v>
      </c>
      <c r="E12" s="6" t="n">
        <f aca="false">+('1+2'!D24-'1+2'!M$4)/'1+2'!M$5</f>
        <v>1</v>
      </c>
      <c r="F12" s="6" t="n">
        <f aca="false">+('1+2'!E24-'1+2'!N$4)/'1+2'!N$5</f>
        <v>1</v>
      </c>
      <c r="G12" s="6" t="n">
        <f aca="false">+('1+2'!F24-'1+2'!O$4)/'1+2'!O$5</f>
        <v>-1</v>
      </c>
      <c r="H12" s="7" t="n">
        <f aca="false">+'1+2'!G24</f>
        <v>21.4</v>
      </c>
      <c r="I12" s="0" t="n">
        <f aca="false">+'1+2'!H24</f>
        <v>11</v>
      </c>
      <c r="N12" s="0" t="n">
        <v>11</v>
      </c>
      <c r="O12" s="0" t="n">
        <v>1</v>
      </c>
      <c r="P12" s="6" t="n">
        <f aca="false">C12</f>
        <v>0.96078431372549</v>
      </c>
      <c r="Q12" s="6" t="n">
        <f aca="false">D12</f>
        <v>0.951219512195122</v>
      </c>
      <c r="R12" s="6" t="n">
        <f aca="false">E12</f>
        <v>1</v>
      </c>
      <c r="S12" s="6" t="n">
        <f aca="false">F12</f>
        <v>1</v>
      </c>
      <c r="T12" s="6" t="n">
        <f aca="false">G12</f>
        <v>-1</v>
      </c>
      <c r="U12" s="6" t="n">
        <f aca="false">P12*R12</f>
        <v>0.96078431372549</v>
      </c>
      <c r="V12" s="6" t="n">
        <f aca="false">P12*S12</f>
        <v>0.96078431372549</v>
      </c>
      <c r="W12" s="6" t="n">
        <f aca="false">P12*T12</f>
        <v>-0.96078431372549</v>
      </c>
      <c r="X12" s="6" t="n">
        <f aca="false">Q12*R12</f>
        <v>0.951219512195122</v>
      </c>
      <c r="Y12" s="6" t="n">
        <f aca="false">Q12*S12</f>
        <v>0.951219512195122</v>
      </c>
      <c r="Z12" s="6" t="n">
        <f aca="false">Q12*T12</f>
        <v>-0.951219512195122</v>
      </c>
      <c r="AA12" s="6" t="n">
        <f aca="false">R12*S12</f>
        <v>1</v>
      </c>
      <c r="AB12" s="6" t="n">
        <f aca="false">R12*T12</f>
        <v>-1</v>
      </c>
      <c r="AC12" s="6" t="n">
        <f aca="false">S12*T12</f>
        <v>-1</v>
      </c>
      <c r="AD12" s="6" t="n">
        <f aca="false">P12*Q12*R12</f>
        <v>0.913916786226685</v>
      </c>
      <c r="AE12" s="6" t="n">
        <f aca="false">P12*Q12*S12</f>
        <v>0.913916786226685</v>
      </c>
      <c r="AF12" s="6" t="n">
        <f aca="false">P12*Q12*T12</f>
        <v>-0.913916786226685</v>
      </c>
      <c r="AG12" s="6" t="n">
        <f aca="false">P12*R12*S12</f>
        <v>0.96078431372549</v>
      </c>
      <c r="AH12" s="6" t="n">
        <f aca="false">P12*R12*T12</f>
        <v>-0.96078431372549</v>
      </c>
      <c r="AI12" s="6" t="n">
        <f aca="false">P12*S12*T12</f>
        <v>-0.96078431372549</v>
      </c>
      <c r="AJ12" s="6" t="n">
        <f aca="false">Q12*R12*S12</f>
        <v>0.951219512195122</v>
      </c>
      <c r="AK12" s="6" t="n">
        <f aca="false">R12*S12*T12</f>
        <v>-1</v>
      </c>
      <c r="AL12" s="6" t="n">
        <f aca="false">P12*Q12*R12*S12</f>
        <v>0.913916786226685</v>
      </c>
      <c r="AM12" s="6"/>
      <c r="AN12" s="0" t="n">
        <f aca="false">1+AN11</f>
        <v>11</v>
      </c>
      <c r="AO12" s="7" t="n">
        <f aca="false">+H12</f>
        <v>21.4</v>
      </c>
      <c r="AQ12" s="8" t="s">
        <v>47</v>
      </c>
      <c r="AR12" s="8" t="s">
        <v>74</v>
      </c>
      <c r="AS12" s="24" t="n">
        <v>-0.0165281249999993</v>
      </c>
    </row>
    <row r="13" customFormat="false" ht="15" hidden="false" customHeight="false" outlineLevel="0" collapsed="false">
      <c r="A13" s="0" t="n">
        <v>11</v>
      </c>
      <c r="B13" s="0" t="n">
        <f aca="false">+'1+2'!A12</f>
        <v>1</v>
      </c>
      <c r="C13" s="6" t="n">
        <f aca="false">+('1+2'!B12-'1+2'!K$4)/'1+2'!K$5</f>
        <v>0.96078431372549</v>
      </c>
      <c r="D13" s="6" t="n">
        <f aca="false">+('1+2'!C12-'1+2'!L$4)/'1+2'!L$5</f>
        <v>0.951219512195122</v>
      </c>
      <c r="E13" s="6" t="n">
        <f aca="false">+('1+2'!D12-'1+2'!M$4)/'1+2'!M$5</f>
        <v>1</v>
      </c>
      <c r="F13" s="6" t="n">
        <f aca="false">+('1+2'!E12-'1+2'!N$4)/'1+2'!N$5</f>
        <v>-1</v>
      </c>
      <c r="G13" s="6" t="n">
        <f aca="false">+('1+2'!F12-'1+2'!O$4)/'1+2'!O$5</f>
        <v>-1</v>
      </c>
      <c r="H13" s="7" t="n">
        <f aca="false">+'1+2'!G12</f>
        <v>17.8</v>
      </c>
      <c r="I13" s="0" t="n">
        <f aca="false">+'1+2'!H12</f>
        <v>12</v>
      </c>
      <c r="N13" s="0" t="n">
        <v>12</v>
      </c>
      <c r="O13" s="0" t="n">
        <v>1</v>
      </c>
      <c r="P13" s="6" t="n">
        <f aca="false">C13</f>
        <v>0.96078431372549</v>
      </c>
      <c r="Q13" s="6" t="n">
        <f aca="false">D13</f>
        <v>0.951219512195122</v>
      </c>
      <c r="R13" s="6" t="n">
        <f aca="false">E13</f>
        <v>1</v>
      </c>
      <c r="S13" s="6" t="n">
        <f aca="false">F13</f>
        <v>-1</v>
      </c>
      <c r="T13" s="6" t="n">
        <f aca="false">G13</f>
        <v>-1</v>
      </c>
      <c r="U13" s="6" t="n">
        <f aca="false">P13*R13</f>
        <v>0.96078431372549</v>
      </c>
      <c r="V13" s="6" t="n">
        <f aca="false">P13*S13</f>
        <v>-0.96078431372549</v>
      </c>
      <c r="W13" s="6" t="n">
        <f aca="false">P13*T13</f>
        <v>-0.96078431372549</v>
      </c>
      <c r="X13" s="6" t="n">
        <f aca="false">Q13*R13</f>
        <v>0.951219512195122</v>
      </c>
      <c r="Y13" s="6" t="n">
        <f aca="false">Q13*S13</f>
        <v>-0.951219512195122</v>
      </c>
      <c r="Z13" s="6" t="n">
        <f aca="false">Q13*T13</f>
        <v>-0.951219512195122</v>
      </c>
      <c r="AA13" s="6" t="n">
        <f aca="false">R13*S13</f>
        <v>-1</v>
      </c>
      <c r="AB13" s="6" t="n">
        <f aca="false">R13*T13</f>
        <v>-1</v>
      </c>
      <c r="AC13" s="6" t="n">
        <f aca="false">S13*T13</f>
        <v>1</v>
      </c>
      <c r="AD13" s="6" t="n">
        <f aca="false">P13*Q13*R13</f>
        <v>0.913916786226685</v>
      </c>
      <c r="AE13" s="6" t="n">
        <f aca="false">P13*Q13*S13</f>
        <v>-0.913916786226685</v>
      </c>
      <c r="AF13" s="6" t="n">
        <f aca="false">P13*Q13*T13</f>
        <v>-0.913916786226685</v>
      </c>
      <c r="AG13" s="6" t="n">
        <f aca="false">P13*R13*S13</f>
        <v>-0.96078431372549</v>
      </c>
      <c r="AH13" s="6" t="n">
        <f aca="false">P13*R13*T13</f>
        <v>-0.96078431372549</v>
      </c>
      <c r="AI13" s="6" t="n">
        <f aca="false">P13*S13*T13</f>
        <v>0.96078431372549</v>
      </c>
      <c r="AJ13" s="6" t="n">
        <f aca="false">Q13*R13*S13</f>
        <v>-0.951219512195122</v>
      </c>
      <c r="AK13" s="6" t="n">
        <f aca="false">R13*S13*T13</f>
        <v>1</v>
      </c>
      <c r="AL13" s="6" t="n">
        <f aca="false">P13*Q13*R13*S13</f>
        <v>-0.913916786226685</v>
      </c>
      <c r="AM13" s="6"/>
      <c r="AN13" s="0" t="n">
        <f aca="false">1+AN12</f>
        <v>12</v>
      </c>
      <c r="AO13" s="7" t="n">
        <f aca="false">+H13</f>
        <v>17.8</v>
      </c>
      <c r="AQ13" s="8" t="s">
        <v>48</v>
      </c>
      <c r="AR13" s="8" t="s">
        <v>75</v>
      </c>
      <c r="AS13" s="24" t="n">
        <v>0.0381281249999653</v>
      </c>
    </row>
    <row r="14" customFormat="false" ht="15" hidden="false" customHeight="false" outlineLevel="0" collapsed="false">
      <c r="A14" s="0" t="n">
        <v>3</v>
      </c>
      <c r="B14" s="0" t="n">
        <f aca="false">+'1+2'!A4</f>
        <v>1</v>
      </c>
      <c r="C14" s="6" t="n">
        <f aca="false">+('1+2'!B4-'1+2'!K$4)/'1+2'!K$5</f>
        <v>-1</v>
      </c>
      <c r="D14" s="6" t="n">
        <f aca="false">+('1+2'!C4-'1+2'!L$4)/'1+2'!L$5</f>
        <v>0.951219512195122</v>
      </c>
      <c r="E14" s="6" t="n">
        <f aca="false">+('1+2'!D4-'1+2'!M$4)/'1+2'!M$5</f>
        <v>-1</v>
      </c>
      <c r="F14" s="6" t="n">
        <f aca="false">+('1+2'!E4-'1+2'!N$4)/'1+2'!N$5</f>
        <v>-1</v>
      </c>
      <c r="G14" s="6" t="n">
        <f aca="false">+('1+2'!F4-'1+2'!O$4)/'1+2'!O$5</f>
        <v>-1</v>
      </c>
      <c r="H14" s="7" t="n">
        <f aca="false">+'1+2'!G4</f>
        <v>17.2</v>
      </c>
      <c r="I14" s="0" t="n">
        <f aca="false">+'1+2'!H4</f>
        <v>13</v>
      </c>
      <c r="N14" s="0" t="n">
        <v>13</v>
      </c>
      <c r="O14" s="0" t="n">
        <v>1</v>
      </c>
      <c r="P14" s="6" t="n">
        <f aca="false">C14</f>
        <v>-1</v>
      </c>
      <c r="Q14" s="6" t="n">
        <f aca="false">D14</f>
        <v>0.951219512195122</v>
      </c>
      <c r="R14" s="6" t="n">
        <f aca="false">E14</f>
        <v>-1</v>
      </c>
      <c r="S14" s="6" t="n">
        <f aca="false">F14</f>
        <v>-1</v>
      </c>
      <c r="T14" s="6" t="n">
        <f aca="false">G14</f>
        <v>-1</v>
      </c>
      <c r="U14" s="6" t="n">
        <f aca="false">P14*R14</f>
        <v>1</v>
      </c>
      <c r="V14" s="6" t="n">
        <f aca="false">P14*S14</f>
        <v>1</v>
      </c>
      <c r="W14" s="6" t="n">
        <f aca="false">P14*T14</f>
        <v>1</v>
      </c>
      <c r="X14" s="6" t="n">
        <f aca="false">Q14*R14</f>
        <v>-0.951219512195122</v>
      </c>
      <c r="Y14" s="6" t="n">
        <f aca="false">Q14*S14</f>
        <v>-0.951219512195122</v>
      </c>
      <c r="Z14" s="6" t="n">
        <f aca="false">Q14*T14</f>
        <v>-0.951219512195122</v>
      </c>
      <c r="AA14" s="6" t="n">
        <f aca="false">R14*S14</f>
        <v>1</v>
      </c>
      <c r="AB14" s="6" t="n">
        <f aca="false">R14*T14</f>
        <v>1</v>
      </c>
      <c r="AC14" s="6" t="n">
        <f aca="false">S14*T14</f>
        <v>1</v>
      </c>
      <c r="AD14" s="6" t="n">
        <f aca="false">P14*Q14*R14</f>
        <v>0.951219512195122</v>
      </c>
      <c r="AE14" s="6" t="n">
        <f aca="false">P14*Q14*S14</f>
        <v>0.951219512195122</v>
      </c>
      <c r="AF14" s="6" t="n">
        <f aca="false">P14*Q14*T14</f>
        <v>0.951219512195122</v>
      </c>
      <c r="AG14" s="6" t="n">
        <f aca="false">P14*R14*S14</f>
        <v>-1</v>
      </c>
      <c r="AH14" s="6" t="n">
        <f aca="false">P14*R14*T14</f>
        <v>-1</v>
      </c>
      <c r="AI14" s="6" t="n">
        <f aca="false">P14*S14*T14</f>
        <v>-1</v>
      </c>
      <c r="AJ14" s="6" t="n">
        <f aca="false">Q14*R14*S14</f>
        <v>0.951219512195122</v>
      </c>
      <c r="AK14" s="6" t="n">
        <f aca="false">R14*S14*T14</f>
        <v>-1</v>
      </c>
      <c r="AL14" s="6" t="n">
        <f aca="false">P14*Q14*R14*S14</f>
        <v>-0.951219512195122</v>
      </c>
      <c r="AM14" s="6"/>
      <c r="AN14" s="0" t="n">
        <f aca="false">1+AN13</f>
        <v>13</v>
      </c>
      <c r="AO14" s="7" t="n">
        <f aca="false">+H14</f>
        <v>17.2</v>
      </c>
      <c r="AQ14" s="8" t="s">
        <v>49</v>
      </c>
      <c r="AR14" s="8" t="s">
        <v>76</v>
      </c>
      <c r="AS14" s="24" t="n">
        <v>-1.05156288109758</v>
      </c>
    </row>
    <row r="15" customFormat="false" ht="15" hidden="false" customHeight="false" outlineLevel="0" collapsed="false">
      <c r="A15" s="0" t="n">
        <v>15</v>
      </c>
      <c r="B15" s="0" t="n">
        <f aca="false">+'1+2'!A16</f>
        <v>1</v>
      </c>
      <c r="C15" s="6" t="n">
        <f aca="false">+('1+2'!B16-'1+2'!K$4)/'1+2'!K$5</f>
        <v>-1</v>
      </c>
      <c r="D15" s="6" t="n">
        <f aca="false">+('1+2'!C16-'1+2'!L$4)/'1+2'!L$5</f>
        <v>0.951219512195122</v>
      </c>
      <c r="E15" s="6" t="n">
        <f aca="false">+('1+2'!D16-'1+2'!M$4)/'1+2'!M$5</f>
        <v>-1</v>
      </c>
      <c r="F15" s="6" t="n">
        <f aca="false">+('1+2'!E16-'1+2'!N$4)/'1+2'!N$5</f>
        <v>1</v>
      </c>
      <c r="G15" s="6" t="n">
        <f aca="false">+('1+2'!F16-'1+2'!O$4)/'1+2'!O$5</f>
        <v>-1</v>
      </c>
      <c r="H15" s="7" t="n">
        <f aca="false">+'1+2'!G16</f>
        <v>27.8</v>
      </c>
      <c r="I15" s="0" t="n">
        <f aca="false">+'1+2'!H16</f>
        <v>14</v>
      </c>
      <c r="N15" s="0" t="n">
        <v>14</v>
      </c>
      <c r="O15" s="0" t="n">
        <v>1</v>
      </c>
      <c r="P15" s="6" t="n">
        <f aca="false">C15</f>
        <v>-1</v>
      </c>
      <c r="Q15" s="6" t="n">
        <f aca="false">D15</f>
        <v>0.951219512195122</v>
      </c>
      <c r="R15" s="6" t="n">
        <f aca="false">E15</f>
        <v>-1</v>
      </c>
      <c r="S15" s="6" t="n">
        <f aca="false">F15</f>
        <v>1</v>
      </c>
      <c r="T15" s="6" t="n">
        <f aca="false">G15</f>
        <v>-1</v>
      </c>
      <c r="U15" s="6" t="n">
        <f aca="false">P15*R15</f>
        <v>1</v>
      </c>
      <c r="V15" s="6" t="n">
        <f aca="false">P15*S15</f>
        <v>-1</v>
      </c>
      <c r="W15" s="6" t="n">
        <f aca="false">P15*T15</f>
        <v>1</v>
      </c>
      <c r="X15" s="6" t="n">
        <f aca="false">Q15*R15</f>
        <v>-0.951219512195122</v>
      </c>
      <c r="Y15" s="6" t="n">
        <f aca="false">Q15*S15</f>
        <v>0.951219512195122</v>
      </c>
      <c r="Z15" s="6" t="n">
        <f aca="false">Q15*T15</f>
        <v>-0.951219512195122</v>
      </c>
      <c r="AA15" s="6" t="n">
        <f aca="false">R15*S15</f>
        <v>-1</v>
      </c>
      <c r="AB15" s="6" t="n">
        <f aca="false">R15*T15</f>
        <v>1</v>
      </c>
      <c r="AC15" s="6" t="n">
        <f aca="false">S15*T15</f>
        <v>-1</v>
      </c>
      <c r="AD15" s="6" t="n">
        <f aca="false">P15*Q15*R15</f>
        <v>0.951219512195122</v>
      </c>
      <c r="AE15" s="6" t="n">
        <f aca="false">P15*Q15*S15</f>
        <v>-0.951219512195122</v>
      </c>
      <c r="AF15" s="6" t="n">
        <f aca="false">P15*Q15*T15</f>
        <v>0.951219512195122</v>
      </c>
      <c r="AG15" s="6" t="n">
        <f aca="false">P15*R15*S15</f>
        <v>1</v>
      </c>
      <c r="AH15" s="6" t="n">
        <f aca="false">P15*R15*T15</f>
        <v>-1</v>
      </c>
      <c r="AI15" s="6" t="n">
        <f aca="false">P15*S15*T15</f>
        <v>1</v>
      </c>
      <c r="AJ15" s="6" t="n">
        <f aca="false">Q15*R15*S15</f>
        <v>-0.951219512195122</v>
      </c>
      <c r="AK15" s="6" t="n">
        <f aca="false">R15*S15*T15</f>
        <v>1</v>
      </c>
      <c r="AL15" s="6" t="n">
        <f aca="false">P15*Q15*R15*S15</f>
        <v>0.951219512195122</v>
      </c>
      <c r="AM15" s="6"/>
      <c r="AN15" s="0" t="n">
        <f aca="false">1+AN14</f>
        <v>14</v>
      </c>
      <c r="AO15" s="7" t="n">
        <f aca="false">+H15</f>
        <v>27.8</v>
      </c>
      <c r="AQ15" s="8" t="s">
        <v>50</v>
      </c>
      <c r="AR15" s="8" t="s">
        <v>77</v>
      </c>
      <c r="AS15" s="24" t="n">
        <v>-0.10822134146341</v>
      </c>
    </row>
    <row r="16" customFormat="false" ht="15" hidden="false" customHeight="false" outlineLevel="0" collapsed="false">
      <c r="A16" s="0" t="n">
        <v>22</v>
      </c>
      <c r="B16" s="0" t="n">
        <f aca="false">+'1+2'!A23</f>
        <v>1</v>
      </c>
      <c r="C16" s="6" t="n">
        <f aca="false">+('1+2'!B23-'1+2'!K$4)/'1+2'!K$5</f>
        <v>-1</v>
      </c>
      <c r="D16" s="6" t="n">
        <f aca="false">+('1+2'!C23-'1+2'!L$4)/'1+2'!L$5</f>
        <v>0.951219512195122</v>
      </c>
      <c r="E16" s="6" t="n">
        <f aca="false">+('1+2'!D23-'1+2'!M$4)/'1+2'!M$5</f>
        <v>1</v>
      </c>
      <c r="F16" s="6" t="n">
        <f aca="false">+('1+2'!E23-'1+2'!N$4)/'1+2'!N$5</f>
        <v>1</v>
      </c>
      <c r="G16" s="6" t="n">
        <f aca="false">+('1+2'!F23-'1+2'!O$4)/'1+2'!O$5</f>
        <v>-1</v>
      </c>
      <c r="H16" s="7" t="n">
        <f aca="false">+'1+2'!G23</f>
        <v>15.6</v>
      </c>
      <c r="I16" s="0" t="n">
        <f aca="false">+'1+2'!H23</f>
        <v>15</v>
      </c>
      <c r="N16" s="0" t="n">
        <v>15</v>
      </c>
      <c r="O16" s="0" t="n">
        <v>1</v>
      </c>
      <c r="P16" s="6" t="n">
        <f aca="false">C16</f>
        <v>-1</v>
      </c>
      <c r="Q16" s="6" t="n">
        <f aca="false">D16</f>
        <v>0.951219512195122</v>
      </c>
      <c r="R16" s="6" t="n">
        <f aca="false">E16</f>
        <v>1</v>
      </c>
      <c r="S16" s="6" t="n">
        <f aca="false">F16</f>
        <v>1</v>
      </c>
      <c r="T16" s="6" t="n">
        <f aca="false">G16</f>
        <v>-1</v>
      </c>
      <c r="U16" s="6" t="n">
        <f aca="false">P16*R16</f>
        <v>-1</v>
      </c>
      <c r="V16" s="6" t="n">
        <f aca="false">P16*S16</f>
        <v>-1</v>
      </c>
      <c r="W16" s="6" t="n">
        <f aca="false">P16*T16</f>
        <v>1</v>
      </c>
      <c r="X16" s="6" t="n">
        <f aca="false">Q16*R16</f>
        <v>0.951219512195122</v>
      </c>
      <c r="Y16" s="6" t="n">
        <f aca="false">Q16*S16</f>
        <v>0.951219512195122</v>
      </c>
      <c r="Z16" s="6" t="n">
        <f aca="false">Q16*T16</f>
        <v>-0.951219512195122</v>
      </c>
      <c r="AA16" s="6" t="n">
        <f aca="false">R16*S16</f>
        <v>1</v>
      </c>
      <c r="AB16" s="6" t="n">
        <f aca="false">R16*T16</f>
        <v>-1</v>
      </c>
      <c r="AC16" s="6" t="n">
        <f aca="false">S16*T16</f>
        <v>-1</v>
      </c>
      <c r="AD16" s="6" t="n">
        <f aca="false">P16*Q16*R16</f>
        <v>-0.951219512195122</v>
      </c>
      <c r="AE16" s="6" t="n">
        <f aca="false">P16*Q16*S16</f>
        <v>-0.951219512195122</v>
      </c>
      <c r="AF16" s="6" t="n">
        <f aca="false">P16*Q16*T16</f>
        <v>0.951219512195122</v>
      </c>
      <c r="AG16" s="6" t="n">
        <f aca="false">P16*R16*S16</f>
        <v>-1</v>
      </c>
      <c r="AH16" s="6" t="n">
        <f aca="false">P16*R16*T16</f>
        <v>1</v>
      </c>
      <c r="AI16" s="6" t="n">
        <f aca="false">P16*S16*T16</f>
        <v>1</v>
      </c>
      <c r="AJ16" s="6" t="n">
        <f aca="false">Q16*R16*S16</f>
        <v>0.951219512195122</v>
      </c>
      <c r="AK16" s="6" t="n">
        <f aca="false">R16*S16*T16</f>
        <v>-1</v>
      </c>
      <c r="AL16" s="6" t="n">
        <f aca="false">P16*Q16*R16*S16</f>
        <v>-0.951219512195122</v>
      </c>
      <c r="AM16" s="6"/>
      <c r="AN16" s="0" t="n">
        <f aca="false">1+AN15</f>
        <v>15</v>
      </c>
      <c r="AO16" s="7" t="n">
        <f aca="false">+H16</f>
        <v>15.6</v>
      </c>
      <c r="AQ16" s="8" t="s">
        <v>51</v>
      </c>
      <c r="AR16" s="8" t="s">
        <v>78</v>
      </c>
      <c r="AS16" s="24" t="n">
        <v>-0.172878658536588</v>
      </c>
    </row>
    <row r="17" customFormat="false" ht="15" hidden="false" customHeight="false" outlineLevel="0" collapsed="false">
      <c r="A17" s="0" t="n">
        <v>9</v>
      </c>
      <c r="B17" s="0" t="n">
        <f aca="false">+'1+2'!A10</f>
        <v>1</v>
      </c>
      <c r="C17" s="6" t="n">
        <f aca="false">+('1+2'!B10-'1+2'!K$4)/'1+2'!K$5</f>
        <v>-1</v>
      </c>
      <c r="D17" s="6" t="n">
        <f aca="false">+('1+2'!C10-'1+2'!L$4)/'1+2'!L$5</f>
        <v>0.951219512195122</v>
      </c>
      <c r="E17" s="6" t="n">
        <f aca="false">+('1+2'!D10-'1+2'!M$4)/'1+2'!M$5</f>
        <v>1</v>
      </c>
      <c r="F17" s="6" t="n">
        <f aca="false">+('1+2'!E10-'1+2'!N$4)/'1+2'!N$5</f>
        <v>-1</v>
      </c>
      <c r="G17" s="6" t="n">
        <f aca="false">+('1+2'!F10-'1+2'!O$4)/'1+2'!O$5</f>
        <v>-1</v>
      </c>
      <c r="H17" s="7" t="n">
        <f aca="false">+'1+2'!G10</f>
        <v>11.8</v>
      </c>
      <c r="I17" s="0" t="n">
        <f aca="false">+'1+2'!H10</f>
        <v>16</v>
      </c>
      <c r="N17" s="0" t="n">
        <v>16</v>
      </c>
      <c r="O17" s="0" t="n">
        <v>1</v>
      </c>
      <c r="P17" s="6" t="n">
        <f aca="false">C17</f>
        <v>-1</v>
      </c>
      <c r="Q17" s="6" t="n">
        <f aca="false">D17</f>
        <v>0.951219512195122</v>
      </c>
      <c r="R17" s="6" t="n">
        <f aca="false">E17</f>
        <v>1</v>
      </c>
      <c r="S17" s="6" t="n">
        <f aca="false">F17</f>
        <v>-1</v>
      </c>
      <c r="T17" s="6" t="n">
        <f aca="false">G17</f>
        <v>-1</v>
      </c>
      <c r="U17" s="6" t="n">
        <f aca="false">P17*R17</f>
        <v>-1</v>
      </c>
      <c r="V17" s="6" t="n">
        <f aca="false">P17*S17</f>
        <v>1</v>
      </c>
      <c r="W17" s="6" t="n">
        <f aca="false">P17*T17</f>
        <v>1</v>
      </c>
      <c r="X17" s="6" t="n">
        <f aca="false">Q17*R17</f>
        <v>0.951219512195122</v>
      </c>
      <c r="Y17" s="6" t="n">
        <f aca="false">Q17*S17</f>
        <v>-0.951219512195122</v>
      </c>
      <c r="Z17" s="6" t="n">
        <f aca="false">Q17*T17</f>
        <v>-0.951219512195122</v>
      </c>
      <c r="AA17" s="6" t="n">
        <f aca="false">R17*S17</f>
        <v>-1</v>
      </c>
      <c r="AB17" s="6" t="n">
        <f aca="false">R17*T17</f>
        <v>-1</v>
      </c>
      <c r="AC17" s="6" t="n">
        <f aca="false">S17*T17</f>
        <v>1</v>
      </c>
      <c r="AD17" s="6" t="n">
        <f aca="false">P17*Q17*R17</f>
        <v>-0.951219512195122</v>
      </c>
      <c r="AE17" s="6" t="n">
        <f aca="false">P17*Q17*S17</f>
        <v>0.951219512195122</v>
      </c>
      <c r="AF17" s="6" t="n">
        <f aca="false">P17*Q17*T17</f>
        <v>0.951219512195122</v>
      </c>
      <c r="AG17" s="6" t="n">
        <f aca="false">P17*R17*S17</f>
        <v>1</v>
      </c>
      <c r="AH17" s="6" t="n">
        <f aca="false">P17*R17*T17</f>
        <v>1</v>
      </c>
      <c r="AI17" s="6" t="n">
        <f aca="false">P17*S17*T17</f>
        <v>-1</v>
      </c>
      <c r="AJ17" s="6" t="n">
        <f aca="false">Q17*R17*S17</f>
        <v>-0.951219512195122</v>
      </c>
      <c r="AK17" s="6" t="n">
        <f aca="false">R17*S17*T17</f>
        <v>1</v>
      </c>
      <c r="AL17" s="6" t="n">
        <f aca="false">P17*Q17*R17*S17</f>
        <v>0.951219512195122</v>
      </c>
      <c r="AM17" s="6"/>
      <c r="AN17" s="0" t="n">
        <f aca="false">1+AN16</f>
        <v>16</v>
      </c>
      <c r="AO17" s="7" t="n">
        <f aca="false">+H17</f>
        <v>11.8</v>
      </c>
      <c r="AQ17" s="8" t="s">
        <v>52</v>
      </c>
      <c r="AR17" s="8" t="s">
        <v>79</v>
      </c>
      <c r="AS17" s="24" t="n">
        <v>-0.113698124999999</v>
      </c>
    </row>
    <row r="18" customFormat="false" ht="15" hidden="false" customHeight="false" outlineLevel="0" collapsed="false">
      <c r="A18" s="0" t="n">
        <v>53</v>
      </c>
      <c r="B18" s="0" t="n">
        <f aca="false">+'1+2'!A54</f>
        <v>2</v>
      </c>
      <c r="C18" s="6" t="n">
        <f aca="false">+('1+2'!B54-'1+2'!K$4)/'1+2'!K$5</f>
        <v>-1</v>
      </c>
      <c r="D18" s="6" t="n">
        <f aca="false">+('1+2'!C54-'1+2'!L$4)/'1+2'!L$5</f>
        <v>-1</v>
      </c>
      <c r="E18" s="6" t="n">
        <f aca="false">+('1+2'!D54-'1+2'!M$4)/'1+2'!M$5</f>
        <v>-0.333333333333333</v>
      </c>
      <c r="F18" s="6" t="n">
        <f aca="false">+('1+2'!E54-'1+2'!N$4)/'1+2'!N$5</f>
        <v>-0.333333333333333</v>
      </c>
      <c r="G18" s="6" t="n">
        <f aca="false">+('1+2'!F54-'1+2'!O$4)/'1+2'!O$5</f>
        <v>1</v>
      </c>
      <c r="H18" s="7" t="n">
        <f aca="false">+'1+2'!G54</f>
        <v>19.8</v>
      </c>
      <c r="I18" s="0" t="n">
        <f aca="false">+'D.N.2'!H29</f>
        <v>17</v>
      </c>
      <c r="N18" s="0" t="n">
        <v>17</v>
      </c>
      <c r="O18" s="0" t="n">
        <v>1</v>
      </c>
      <c r="P18" s="6" t="n">
        <f aca="false">C18</f>
        <v>-1</v>
      </c>
      <c r="Q18" s="6" t="n">
        <f aca="false">D18</f>
        <v>-1</v>
      </c>
      <c r="R18" s="6" t="n">
        <f aca="false">E18</f>
        <v>-0.333333333333333</v>
      </c>
      <c r="S18" s="6" t="n">
        <f aca="false">F18</f>
        <v>-0.333333333333333</v>
      </c>
      <c r="T18" s="6" t="n">
        <f aca="false">G18</f>
        <v>1</v>
      </c>
      <c r="U18" s="6" t="n">
        <f aca="false">P18*R18</f>
        <v>0.333333333333333</v>
      </c>
      <c r="V18" s="6" t="n">
        <f aca="false">P18*S18</f>
        <v>0.333333333333333</v>
      </c>
      <c r="W18" s="6" t="n">
        <f aca="false">P18*T18</f>
        <v>-1</v>
      </c>
      <c r="X18" s="6" t="n">
        <f aca="false">Q18*R18</f>
        <v>0.333333333333333</v>
      </c>
      <c r="Y18" s="6" t="n">
        <f aca="false">Q18*S18</f>
        <v>0.333333333333333</v>
      </c>
      <c r="Z18" s="6" t="n">
        <f aca="false">Q18*T18</f>
        <v>-1</v>
      </c>
      <c r="AA18" s="6" t="n">
        <f aca="false">R18*S18</f>
        <v>0.111111111111111</v>
      </c>
      <c r="AB18" s="6" t="n">
        <f aca="false">R18*T18</f>
        <v>-0.333333333333333</v>
      </c>
      <c r="AC18" s="6" t="n">
        <f aca="false">S18*T18</f>
        <v>-0.333333333333333</v>
      </c>
      <c r="AD18" s="6" t="n">
        <f aca="false">P18*Q18*R18</f>
        <v>-0.333333333333333</v>
      </c>
      <c r="AE18" s="6" t="n">
        <f aca="false">P18*Q18*S18</f>
        <v>-0.333333333333334</v>
      </c>
      <c r="AF18" s="6" t="n">
        <f aca="false">P18*Q18*T18</f>
        <v>1</v>
      </c>
      <c r="AG18" s="6" t="n">
        <f aca="false">P18*R18*S18</f>
        <v>-0.111111111111111</v>
      </c>
      <c r="AH18" s="6" t="n">
        <f aca="false">P18*R18*T18</f>
        <v>0.333333333333333</v>
      </c>
      <c r="AI18" s="6" t="n">
        <f aca="false">P18*S18*T18</f>
        <v>0.333333333333333</v>
      </c>
      <c r="AJ18" s="6" t="n">
        <f aca="false">Q18*R18*S18</f>
        <v>-0.111111111111111</v>
      </c>
      <c r="AK18" s="6" t="n">
        <f aca="false">R18*S18*T18</f>
        <v>0.111111111111111</v>
      </c>
      <c r="AL18" s="6" t="n">
        <f aca="false">P18*Q18*R18*S18</f>
        <v>0.111111111111111</v>
      </c>
      <c r="AM18" s="6"/>
      <c r="AN18" s="0" t="n">
        <f aca="false">1+AN17</f>
        <v>17</v>
      </c>
      <c r="AO18" s="7" t="n">
        <f aca="false">+H18</f>
        <v>19.8</v>
      </c>
      <c r="AQ18" s="8" t="s">
        <v>53</v>
      </c>
      <c r="AR18" s="8" t="s">
        <v>80</v>
      </c>
      <c r="AS18" s="24" t="n">
        <v>-0.0588093750000015</v>
      </c>
    </row>
    <row r="19" customFormat="false" ht="15" hidden="false" customHeight="false" outlineLevel="0" collapsed="false">
      <c r="A19" s="0" t="n">
        <v>54</v>
      </c>
      <c r="B19" s="0" t="n">
        <f aca="false">+'1+2'!A55</f>
        <v>2</v>
      </c>
      <c r="C19" s="6" t="n">
        <f aca="false">+('1+2'!B55-'1+2'!K$4)/'1+2'!K$5</f>
        <v>-1</v>
      </c>
      <c r="D19" s="6" t="n">
        <f aca="false">+('1+2'!C55-'1+2'!L$4)/'1+2'!L$5</f>
        <v>-1</v>
      </c>
      <c r="E19" s="6" t="n">
        <f aca="false">+('1+2'!D55-'1+2'!M$4)/'1+2'!M$5</f>
        <v>-0.333333333333333</v>
      </c>
      <c r="F19" s="6" t="n">
        <f aca="false">+('1+2'!E55-'1+2'!N$4)/'1+2'!N$5</f>
        <v>0.333333333333333</v>
      </c>
      <c r="G19" s="6" t="n">
        <f aca="false">+('1+2'!F55-'1+2'!O$4)/'1+2'!O$5</f>
        <v>1</v>
      </c>
      <c r="H19" s="7" t="n">
        <f aca="false">+'1+2'!G55</f>
        <v>22.2</v>
      </c>
      <c r="I19" s="0" t="n">
        <f aca="false">+'D.N.2'!H30</f>
        <v>18</v>
      </c>
      <c r="N19" s="0" t="n">
        <v>18</v>
      </c>
      <c r="O19" s="0" t="n">
        <v>1</v>
      </c>
      <c r="P19" s="6" t="n">
        <f aca="false">C19</f>
        <v>-1</v>
      </c>
      <c r="Q19" s="6" t="n">
        <f aca="false">D19</f>
        <v>-1</v>
      </c>
      <c r="R19" s="6" t="n">
        <f aca="false">E19</f>
        <v>-0.333333333333333</v>
      </c>
      <c r="S19" s="6" t="n">
        <f aca="false">F19</f>
        <v>0.333333333333333</v>
      </c>
      <c r="T19" s="6" t="n">
        <f aca="false">G19</f>
        <v>1</v>
      </c>
      <c r="U19" s="6" t="n">
        <f aca="false">P19*R19</f>
        <v>0.333333333333333</v>
      </c>
      <c r="V19" s="6" t="n">
        <f aca="false">P19*S19</f>
        <v>-0.333333333333333</v>
      </c>
      <c r="W19" s="6" t="n">
        <f aca="false">P19*T19</f>
        <v>-1</v>
      </c>
      <c r="X19" s="6" t="n">
        <f aca="false">Q19*R19</f>
        <v>0.333333333333333</v>
      </c>
      <c r="Y19" s="6" t="n">
        <f aca="false">Q19*S19</f>
        <v>-0.333333333333333</v>
      </c>
      <c r="Z19" s="6" t="n">
        <f aca="false">Q19*T19</f>
        <v>-1</v>
      </c>
      <c r="AA19" s="6" t="n">
        <f aca="false">R19*S19</f>
        <v>-0.111111111111111</v>
      </c>
      <c r="AB19" s="6" t="n">
        <f aca="false">R19*T19</f>
        <v>-0.333333333333333</v>
      </c>
      <c r="AC19" s="6" t="n">
        <f aca="false">S19*T19</f>
        <v>0.333333333333333</v>
      </c>
      <c r="AD19" s="6" t="n">
        <f aca="false">P19*Q19*R19</f>
        <v>-0.333333333333333</v>
      </c>
      <c r="AE19" s="6" t="n">
        <f aca="false">P19*Q19*S19</f>
        <v>0.333333333333334</v>
      </c>
      <c r="AF19" s="6" t="n">
        <f aca="false">P19*Q19*T19</f>
        <v>1</v>
      </c>
      <c r="AG19" s="6" t="n">
        <f aca="false">P19*R19*S19</f>
        <v>0.111111111111111</v>
      </c>
      <c r="AH19" s="6" t="n">
        <f aca="false">P19*R19*T19</f>
        <v>0.333333333333333</v>
      </c>
      <c r="AI19" s="6" t="n">
        <f aca="false">P19*S19*T19</f>
        <v>-0.333333333333333</v>
      </c>
      <c r="AJ19" s="6" t="n">
        <f aca="false">Q19*R19*S19</f>
        <v>0.111111111111111</v>
      </c>
      <c r="AK19" s="6" t="n">
        <f aca="false">R19*S19*T19</f>
        <v>-0.111111111111111</v>
      </c>
      <c r="AL19" s="6" t="n">
        <f aca="false">P19*Q19*R19*S19</f>
        <v>-0.111111111111111</v>
      </c>
      <c r="AM19" s="6"/>
      <c r="AN19" s="0" t="n">
        <f aca="false">1+AN18</f>
        <v>18</v>
      </c>
      <c r="AO19" s="7" t="n">
        <f aca="false">+H19</f>
        <v>22.2</v>
      </c>
      <c r="AQ19" s="8" t="s">
        <v>54</v>
      </c>
      <c r="AR19" s="8" t="s">
        <v>81</v>
      </c>
      <c r="AS19" s="24" t="n">
        <v>-0.189496874999996</v>
      </c>
    </row>
    <row r="20" customFormat="false" ht="15" hidden="false" customHeight="false" outlineLevel="0" collapsed="false">
      <c r="A20" s="0" t="n">
        <v>55</v>
      </c>
      <c r="B20" s="0" t="n">
        <f aca="false">+'1+2'!A56</f>
        <v>2</v>
      </c>
      <c r="C20" s="6" t="n">
        <f aca="false">+('1+2'!B56-'1+2'!K$4)/'1+2'!K$5</f>
        <v>-1</v>
      </c>
      <c r="D20" s="6" t="n">
        <f aca="false">+('1+2'!C56-'1+2'!L$4)/'1+2'!L$5</f>
        <v>-1</v>
      </c>
      <c r="E20" s="6" t="n">
        <f aca="false">+('1+2'!D56-'1+2'!M$4)/'1+2'!M$5</f>
        <v>0.333333333333333</v>
      </c>
      <c r="F20" s="6" t="n">
        <f aca="false">+('1+2'!E56-'1+2'!N$4)/'1+2'!N$5</f>
        <v>0.333333333333333</v>
      </c>
      <c r="G20" s="6" t="n">
        <f aca="false">+('1+2'!F56-'1+2'!O$4)/'1+2'!O$5</f>
        <v>1</v>
      </c>
      <c r="H20" s="7" t="n">
        <f aca="false">+'1+2'!G56</f>
        <v>19.5</v>
      </c>
      <c r="I20" s="0" t="n">
        <f aca="false">+'D.N.2'!H31</f>
        <v>19</v>
      </c>
      <c r="N20" s="0" t="n">
        <v>19</v>
      </c>
      <c r="O20" s="0" t="n">
        <v>1</v>
      </c>
      <c r="P20" s="6" t="n">
        <f aca="false">C20</f>
        <v>-1</v>
      </c>
      <c r="Q20" s="6" t="n">
        <f aca="false">D20</f>
        <v>-1</v>
      </c>
      <c r="R20" s="6" t="n">
        <f aca="false">E20</f>
        <v>0.333333333333333</v>
      </c>
      <c r="S20" s="6" t="n">
        <f aca="false">F20</f>
        <v>0.333333333333333</v>
      </c>
      <c r="T20" s="6" t="n">
        <f aca="false">G20</f>
        <v>1</v>
      </c>
      <c r="U20" s="6" t="n">
        <f aca="false">P20*R20</f>
        <v>-0.333333333333333</v>
      </c>
      <c r="V20" s="6" t="n">
        <f aca="false">P20*S20</f>
        <v>-0.333333333333333</v>
      </c>
      <c r="W20" s="6" t="n">
        <f aca="false">P20*T20</f>
        <v>-1</v>
      </c>
      <c r="X20" s="6" t="n">
        <f aca="false">Q20*R20</f>
        <v>-0.333333333333333</v>
      </c>
      <c r="Y20" s="6" t="n">
        <f aca="false">Q20*S20</f>
        <v>-0.333333333333333</v>
      </c>
      <c r="Z20" s="6" t="n">
        <f aca="false">Q20*T20</f>
        <v>-1</v>
      </c>
      <c r="AA20" s="6" t="n">
        <f aca="false">R20*S20</f>
        <v>0.111111111111111</v>
      </c>
      <c r="AB20" s="6" t="n">
        <f aca="false">R20*T20</f>
        <v>0.333333333333333</v>
      </c>
      <c r="AC20" s="6" t="n">
        <f aca="false">S20*T20</f>
        <v>0.333333333333333</v>
      </c>
      <c r="AD20" s="6" t="n">
        <f aca="false">P20*Q20*R20</f>
        <v>0.333333333333333</v>
      </c>
      <c r="AE20" s="6" t="n">
        <f aca="false">P20*Q20*S20</f>
        <v>0.333333333333334</v>
      </c>
      <c r="AF20" s="6" t="n">
        <f aca="false">P20*Q20*T20</f>
        <v>1</v>
      </c>
      <c r="AG20" s="6" t="n">
        <f aca="false">P20*R20*S20</f>
        <v>-0.111111111111111</v>
      </c>
      <c r="AH20" s="6" t="n">
        <f aca="false">P20*R20*T20</f>
        <v>-0.333333333333333</v>
      </c>
      <c r="AI20" s="6" t="n">
        <f aca="false">P20*S20*T20</f>
        <v>-0.333333333333333</v>
      </c>
      <c r="AJ20" s="6" t="n">
        <f aca="false">Q20*R20*S20</f>
        <v>-0.111111111111111</v>
      </c>
      <c r="AK20" s="6" t="n">
        <f aca="false">R20*S20*T20</f>
        <v>0.111111111111111</v>
      </c>
      <c r="AL20" s="6" t="n">
        <f aca="false">P20*Q20*R20*S20</f>
        <v>0.111111111111111</v>
      </c>
      <c r="AM20" s="6"/>
      <c r="AN20" s="0" t="n">
        <f aca="false">1+AN19</f>
        <v>19</v>
      </c>
      <c r="AO20" s="7" t="n">
        <f aca="false">+H20</f>
        <v>19.5</v>
      </c>
      <c r="AQ20" s="8" t="s">
        <v>55</v>
      </c>
      <c r="AR20" s="8" t="s">
        <v>82</v>
      </c>
      <c r="AS20" s="24" t="n">
        <v>0.302793064024391</v>
      </c>
    </row>
    <row r="21" customFormat="false" ht="15" hidden="false" customHeight="false" outlineLevel="0" collapsed="false">
      <c r="A21" s="0" t="n">
        <v>56</v>
      </c>
      <c r="B21" s="0" t="n">
        <f aca="false">+'1+2'!A57</f>
        <v>2</v>
      </c>
      <c r="C21" s="6" t="n">
        <f aca="false">+('1+2'!B57-'1+2'!K$4)/'1+2'!K$5</f>
        <v>0.96078431372549</v>
      </c>
      <c r="D21" s="6" t="n">
        <f aca="false">+('1+2'!C57-'1+2'!L$4)/'1+2'!L$5</f>
        <v>-1</v>
      </c>
      <c r="E21" s="6" t="n">
        <f aca="false">+('1+2'!D57-'1+2'!M$4)/'1+2'!M$5</f>
        <v>-0.333333333333333</v>
      </c>
      <c r="F21" s="6" t="n">
        <f aca="false">+('1+2'!E57-'1+2'!N$4)/'1+2'!N$5</f>
        <v>-0.333333333333333</v>
      </c>
      <c r="G21" s="6" t="n">
        <f aca="false">+('1+2'!F57-'1+2'!O$4)/'1+2'!O$5</f>
        <v>1</v>
      </c>
      <c r="H21" s="7" t="n">
        <f aca="false">+'1+2'!G57</f>
        <v>24.7</v>
      </c>
      <c r="I21" s="0" t="n">
        <f aca="false">+'D.N.2'!H32</f>
        <v>20</v>
      </c>
      <c r="N21" s="0" t="n">
        <v>20</v>
      </c>
      <c r="O21" s="0" t="n">
        <v>1</v>
      </c>
      <c r="P21" s="6" t="n">
        <f aca="false">C21</f>
        <v>0.96078431372549</v>
      </c>
      <c r="Q21" s="6" t="n">
        <f aca="false">D21</f>
        <v>-1</v>
      </c>
      <c r="R21" s="6" t="n">
        <f aca="false">E21</f>
        <v>-0.333333333333333</v>
      </c>
      <c r="S21" s="6" t="n">
        <f aca="false">F21</f>
        <v>-0.333333333333333</v>
      </c>
      <c r="T21" s="6" t="n">
        <f aca="false">G21</f>
        <v>1</v>
      </c>
      <c r="U21" s="6" t="n">
        <f aca="false">P21*R21</f>
        <v>-0.320261437908497</v>
      </c>
      <c r="V21" s="6" t="n">
        <f aca="false">P21*S21</f>
        <v>-0.320261437908497</v>
      </c>
      <c r="W21" s="6" t="n">
        <f aca="false">P21*T21</f>
        <v>0.96078431372549</v>
      </c>
      <c r="X21" s="6" t="n">
        <f aca="false">Q21*R21</f>
        <v>0.333333333333333</v>
      </c>
      <c r="Y21" s="6" t="n">
        <f aca="false">Q21*S21</f>
        <v>0.333333333333333</v>
      </c>
      <c r="Z21" s="6" t="n">
        <f aca="false">Q21*T21</f>
        <v>-1</v>
      </c>
      <c r="AA21" s="6" t="n">
        <f aca="false">R21*S21</f>
        <v>0.111111111111111</v>
      </c>
      <c r="AB21" s="6" t="n">
        <f aca="false">R21*T21</f>
        <v>-0.333333333333333</v>
      </c>
      <c r="AC21" s="6" t="n">
        <f aca="false">S21*T21</f>
        <v>-0.333333333333333</v>
      </c>
      <c r="AD21" s="6" t="n">
        <f aca="false">P21*Q21*R21</f>
        <v>0.320261437908497</v>
      </c>
      <c r="AE21" s="6" t="n">
        <f aca="false">P21*Q21*S21</f>
        <v>0.320261437908497</v>
      </c>
      <c r="AF21" s="6" t="n">
        <f aca="false">P21*Q21*T21</f>
        <v>-0.96078431372549</v>
      </c>
      <c r="AG21" s="6" t="n">
        <f aca="false">P21*R21*S21</f>
        <v>0.106753812636166</v>
      </c>
      <c r="AH21" s="6" t="n">
        <f aca="false">P21*R21*T21</f>
        <v>-0.320261437908497</v>
      </c>
      <c r="AI21" s="6" t="n">
        <f aca="false">P21*S21*T21</f>
        <v>-0.320261437908497</v>
      </c>
      <c r="AJ21" s="6" t="n">
        <f aca="false">Q21*R21*S21</f>
        <v>-0.111111111111111</v>
      </c>
      <c r="AK21" s="6" t="n">
        <f aca="false">R21*S21*T21</f>
        <v>0.111111111111111</v>
      </c>
      <c r="AL21" s="6" t="n">
        <f aca="false">P21*Q21*R21*S21</f>
        <v>-0.106753812636166</v>
      </c>
      <c r="AM21" s="6"/>
      <c r="AN21" s="0" t="n">
        <f aca="false">1+AN20</f>
        <v>20</v>
      </c>
      <c r="AO21" s="7" t="n">
        <f aca="false">+H21</f>
        <v>24.7</v>
      </c>
      <c r="AQ21" s="8" t="s">
        <v>56</v>
      </c>
      <c r="AR21" s="8" t="s">
        <v>83</v>
      </c>
      <c r="AS21" s="24" t="n">
        <v>-0.117642073170718</v>
      </c>
    </row>
    <row r="22" customFormat="false" ht="15" hidden="false" customHeight="false" outlineLevel="0" collapsed="false">
      <c r="A22" s="0" t="n">
        <v>57</v>
      </c>
      <c r="B22" s="0" t="n">
        <f aca="false">+'1+2'!A58</f>
        <v>2</v>
      </c>
      <c r="C22" s="6" t="n">
        <f aca="false">+('1+2'!B58-'1+2'!K$4)/'1+2'!K$5</f>
        <v>0.96078431372549</v>
      </c>
      <c r="D22" s="6" t="n">
        <f aca="false">+('1+2'!C58-'1+2'!L$4)/'1+2'!L$5</f>
        <v>-1</v>
      </c>
      <c r="E22" s="6" t="n">
        <f aca="false">+('1+2'!D58-'1+2'!M$4)/'1+2'!M$5</f>
        <v>-0.333333333333333</v>
      </c>
      <c r="F22" s="6" t="n">
        <f aca="false">+('1+2'!E58-'1+2'!N$4)/'1+2'!N$5</f>
        <v>0.333333333333333</v>
      </c>
      <c r="G22" s="6" t="n">
        <f aca="false">+('1+2'!F58-'1+2'!O$4)/'1+2'!O$5</f>
        <v>1</v>
      </c>
      <c r="H22" s="7" t="n">
        <f aca="false">+'1+2'!G58</f>
        <v>26.4</v>
      </c>
      <c r="I22" s="0" t="n">
        <f aca="false">+'D.N.2'!H33</f>
        <v>21</v>
      </c>
      <c r="N22" s="0" t="n">
        <v>21</v>
      </c>
      <c r="O22" s="0" t="n">
        <v>1</v>
      </c>
      <c r="P22" s="6" t="n">
        <f aca="false">C22</f>
        <v>0.96078431372549</v>
      </c>
      <c r="Q22" s="6" t="n">
        <f aca="false">D22</f>
        <v>-1</v>
      </c>
      <c r="R22" s="6" t="n">
        <f aca="false">E22</f>
        <v>-0.333333333333333</v>
      </c>
      <c r="S22" s="6" t="n">
        <f aca="false">F22</f>
        <v>0.333333333333333</v>
      </c>
      <c r="T22" s="6" t="n">
        <f aca="false">G22</f>
        <v>1</v>
      </c>
      <c r="U22" s="6" t="n">
        <f aca="false">P22*R22</f>
        <v>-0.320261437908497</v>
      </c>
      <c r="V22" s="6" t="n">
        <f aca="false">P22*S22</f>
        <v>0.320261437908497</v>
      </c>
      <c r="W22" s="6" t="n">
        <f aca="false">P22*T22</f>
        <v>0.96078431372549</v>
      </c>
      <c r="X22" s="6" t="n">
        <f aca="false">Q22*R22</f>
        <v>0.333333333333333</v>
      </c>
      <c r="Y22" s="6" t="n">
        <f aca="false">Q22*S22</f>
        <v>-0.333333333333333</v>
      </c>
      <c r="Z22" s="6" t="n">
        <f aca="false">Q22*T22</f>
        <v>-1</v>
      </c>
      <c r="AA22" s="6" t="n">
        <f aca="false">R22*S22</f>
        <v>-0.111111111111111</v>
      </c>
      <c r="AB22" s="6" t="n">
        <f aca="false">R22*T22</f>
        <v>-0.333333333333333</v>
      </c>
      <c r="AC22" s="6" t="n">
        <f aca="false">S22*T22</f>
        <v>0.333333333333333</v>
      </c>
      <c r="AD22" s="6" t="n">
        <f aca="false">P22*Q22*R22</f>
        <v>0.320261437908497</v>
      </c>
      <c r="AE22" s="6" t="n">
        <f aca="false">P22*Q22*S22</f>
        <v>-0.320261437908497</v>
      </c>
      <c r="AF22" s="6" t="n">
        <f aca="false">P22*Q22*T22</f>
        <v>-0.96078431372549</v>
      </c>
      <c r="AG22" s="6" t="n">
        <f aca="false">P22*R22*S22</f>
        <v>-0.106753812636166</v>
      </c>
      <c r="AH22" s="6" t="n">
        <f aca="false">P22*R22*T22</f>
        <v>-0.320261437908497</v>
      </c>
      <c r="AI22" s="6" t="n">
        <f aca="false">P22*S22*T22</f>
        <v>0.320261437908497</v>
      </c>
      <c r="AJ22" s="6" t="n">
        <f aca="false">Q22*R22*S22</f>
        <v>0.111111111111111</v>
      </c>
      <c r="AK22" s="6" t="n">
        <f aca="false">R22*S22*T22</f>
        <v>-0.111111111111111</v>
      </c>
      <c r="AL22" s="6" t="n">
        <f aca="false">P22*Q22*R22*S22</f>
        <v>0.106753812636166</v>
      </c>
      <c r="AM22" s="6"/>
      <c r="AN22" s="0" t="n">
        <f aca="false">1+AN21</f>
        <v>21</v>
      </c>
      <c r="AO22" s="7" t="n">
        <f aca="false">+H22</f>
        <v>26.4</v>
      </c>
      <c r="AQ22" s="8" t="s">
        <v>57</v>
      </c>
      <c r="AR22" s="8" t="s">
        <v>84</v>
      </c>
      <c r="AS22" s="24" t="n">
        <v>-0.0659579268292868</v>
      </c>
    </row>
    <row r="23" customFormat="false" ht="15" hidden="false" customHeight="false" outlineLevel="0" collapsed="false">
      <c r="A23" s="0" t="n">
        <v>58</v>
      </c>
      <c r="B23" s="0" t="n">
        <f aca="false">+'1+2'!A59</f>
        <v>2</v>
      </c>
      <c r="C23" s="6" t="n">
        <f aca="false">+('1+2'!B59-'1+2'!K$4)/'1+2'!K$5</f>
        <v>0.96078431372549</v>
      </c>
      <c r="D23" s="6" t="n">
        <f aca="false">+('1+2'!C59-'1+2'!L$4)/'1+2'!L$5</f>
        <v>-1</v>
      </c>
      <c r="E23" s="6" t="n">
        <f aca="false">+('1+2'!D59-'1+2'!M$4)/'1+2'!M$5</f>
        <v>0.333333333333333</v>
      </c>
      <c r="F23" s="6" t="n">
        <f aca="false">+('1+2'!E59-'1+2'!N$4)/'1+2'!N$5</f>
        <v>-0.333333333333333</v>
      </c>
      <c r="G23" s="6" t="n">
        <f aca="false">+('1+2'!F59-'1+2'!O$4)/'1+2'!O$5</f>
        <v>1</v>
      </c>
      <c r="H23" s="7" t="n">
        <f aca="false">+'1+2'!G59</f>
        <v>23.1</v>
      </c>
      <c r="I23" s="0" t="n">
        <f aca="false">+'D.N.2'!H34</f>
        <v>22</v>
      </c>
      <c r="N23" s="0" t="n">
        <v>22</v>
      </c>
      <c r="O23" s="0" t="n">
        <v>1</v>
      </c>
      <c r="P23" s="6" t="n">
        <f aca="false">C23</f>
        <v>0.96078431372549</v>
      </c>
      <c r="Q23" s="6" t="n">
        <f aca="false">D23</f>
        <v>-1</v>
      </c>
      <c r="R23" s="6" t="n">
        <f aca="false">E23</f>
        <v>0.333333333333333</v>
      </c>
      <c r="S23" s="6" t="n">
        <f aca="false">F23</f>
        <v>-0.333333333333333</v>
      </c>
      <c r="T23" s="6" t="n">
        <f aca="false">G23</f>
        <v>1</v>
      </c>
      <c r="U23" s="6" t="n">
        <f aca="false">P23*R23</f>
        <v>0.320261437908497</v>
      </c>
      <c r="V23" s="6" t="n">
        <f aca="false">P23*S23</f>
        <v>-0.320261437908497</v>
      </c>
      <c r="W23" s="6" t="n">
        <f aca="false">P23*T23</f>
        <v>0.96078431372549</v>
      </c>
      <c r="X23" s="6" t="n">
        <f aca="false">Q23*R23</f>
        <v>-0.333333333333333</v>
      </c>
      <c r="Y23" s="6" t="n">
        <f aca="false">Q23*S23</f>
        <v>0.333333333333333</v>
      </c>
      <c r="Z23" s="6" t="n">
        <f aca="false">Q23*T23</f>
        <v>-1</v>
      </c>
      <c r="AA23" s="6" t="n">
        <f aca="false">R23*S23</f>
        <v>-0.111111111111111</v>
      </c>
      <c r="AB23" s="6" t="n">
        <f aca="false">R23*T23</f>
        <v>0.333333333333333</v>
      </c>
      <c r="AC23" s="6" t="n">
        <f aca="false">S23*T23</f>
        <v>-0.333333333333333</v>
      </c>
      <c r="AD23" s="6" t="n">
        <f aca="false">P23*Q23*R23</f>
        <v>-0.320261437908497</v>
      </c>
      <c r="AE23" s="6" t="n">
        <f aca="false">P23*Q23*S23</f>
        <v>0.320261437908497</v>
      </c>
      <c r="AF23" s="6" t="n">
        <f aca="false">P23*Q23*T23</f>
        <v>-0.96078431372549</v>
      </c>
      <c r="AG23" s="6" t="n">
        <f aca="false">P23*R23*S23</f>
        <v>-0.106753812636166</v>
      </c>
      <c r="AH23" s="6" t="n">
        <f aca="false">P23*R23*T23</f>
        <v>0.320261437908497</v>
      </c>
      <c r="AI23" s="6" t="n">
        <f aca="false">P23*S23*T23</f>
        <v>-0.320261437908497</v>
      </c>
      <c r="AJ23" s="6" t="n">
        <f aca="false">Q23*R23*S23</f>
        <v>0.111111111111111</v>
      </c>
      <c r="AK23" s="6" t="n">
        <f aca="false">R23*S23*T23</f>
        <v>-0.111111111111111</v>
      </c>
      <c r="AL23" s="6" t="n">
        <f aca="false">P23*Q23*R23*S23</f>
        <v>0.106753812636166</v>
      </c>
      <c r="AM23" s="6"/>
      <c r="AN23" s="0" t="n">
        <f aca="false">1+AN22</f>
        <v>22</v>
      </c>
      <c r="AO23" s="7" t="n">
        <f aca="false">+H23</f>
        <v>23.1</v>
      </c>
      <c r="AQ23" s="8" t="s">
        <v>58</v>
      </c>
      <c r="AR23" s="8" t="s">
        <v>85</v>
      </c>
      <c r="AS23" s="24" t="n">
        <v>-0.0423281250000006</v>
      </c>
    </row>
    <row r="24" customFormat="false" ht="15" hidden="false" customHeight="false" outlineLevel="0" collapsed="false">
      <c r="A24" s="0" t="n">
        <v>59</v>
      </c>
      <c r="B24" s="0" t="n">
        <f aca="false">+'1+2'!A60</f>
        <v>2</v>
      </c>
      <c r="C24" s="6" t="n">
        <f aca="false">+('1+2'!B60-'1+2'!K$4)/'1+2'!K$5</f>
        <v>0.96078431372549</v>
      </c>
      <c r="D24" s="6" t="n">
        <f aca="false">+('1+2'!C60-'1+2'!L$4)/'1+2'!L$5</f>
        <v>-1</v>
      </c>
      <c r="E24" s="6" t="n">
        <f aca="false">+('1+2'!D60-'1+2'!M$4)/'1+2'!M$5</f>
        <v>0.333333333333333</v>
      </c>
      <c r="F24" s="6" t="n">
        <f aca="false">+('1+2'!E60-'1+2'!N$4)/'1+2'!N$5</f>
        <v>0.333333333333333</v>
      </c>
      <c r="G24" s="6" t="n">
        <f aca="false">+('1+2'!F60-'1+2'!O$4)/'1+2'!O$5</f>
        <v>1</v>
      </c>
      <c r="H24" s="7" t="n">
        <f aca="false">+'1+2'!G60</f>
        <v>24.5</v>
      </c>
      <c r="I24" s="0" t="n">
        <f aca="false">+'D.N.2'!H35</f>
        <v>23</v>
      </c>
      <c r="N24" s="0" t="n">
        <v>23</v>
      </c>
      <c r="O24" s="0" t="n">
        <v>1</v>
      </c>
      <c r="P24" s="6" t="n">
        <f aca="false">C24</f>
        <v>0.96078431372549</v>
      </c>
      <c r="Q24" s="6" t="n">
        <f aca="false">D24</f>
        <v>-1</v>
      </c>
      <c r="R24" s="6" t="n">
        <f aca="false">E24</f>
        <v>0.333333333333333</v>
      </c>
      <c r="S24" s="6" t="n">
        <f aca="false">F24</f>
        <v>0.333333333333333</v>
      </c>
      <c r="T24" s="6" t="n">
        <f aca="false">G24</f>
        <v>1</v>
      </c>
      <c r="U24" s="6" t="n">
        <f aca="false">P24*R24</f>
        <v>0.320261437908497</v>
      </c>
      <c r="V24" s="6" t="n">
        <f aca="false">P24*S24</f>
        <v>0.320261437908497</v>
      </c>
      <c r="W24" s="6" t="n">
        <f aca="false">P24*T24</f>
        <v>0.96078431372549</v>
      </c>
      <c r="X24" s="6" t="n">
        <f aca="false">Q24*R24</f>
        <v>-0.333333333333333</v>
      </c>
      <c r="Y24" s="6" t="n">
        <f aca="false">Q24*S24</f>
        <v>-0.333333333333333</v>
      </c>
      <c r="Z24" s="6" t="n">
        <f aca="false">Q24*T24</f>
        <v>-1</v>
      </c>
      <c r="AA24" s="6" t="n">
        <f aca="false">R24*S24</f>
        <v>0.111111111111111</v>
      </c>
      <c r="AB24" s="6" t="n">
        <f aca="false">R24*T24</f>
        <v>0.333333333333333</v>
      </c>
      <c r="AC24" s="6" t="n">
        <f aca="false">S24*T24</f>
        <v>0.333333333333333</v>
      </c>
      <c r="AD24" s="6" t="n">
        <f aca="false">P24*Q24*R24</f>
        <v>-0.320261437908497</v>
      </c>
      <c r="AE24" s="6" t="n">
        <f aca="false">P24*Q24*S24</f>
        <v>-0.320261437908497</v>
      </c>
      <c r="AF24" s="6" t="n">
        <f aca="false">P24*Q24*T24</f>
        <v>-0.96078431372549</v>
      </c>
      <c r="AG24" s="6" t="n">
        <f aca="false">P24*R24*S24</f>
        <v>0.106753812636166</v>
      </c>
      <c r="AH24" s="6" t="n">
        <f aca="false">P24*R24*T24</f>
        <v>0.320261437908497</v>
      </c>
      <c r="AI24" s="6" t="n">
        <f aca="false">P24*S24*T24</f>
        <v>0.320261437908497</v>
      </c>
      <c r="AJ24" s="6" t="n">
        <f aca="false">Q24*R24*S24</f>
        <v>-0.111111111111111</v>
      </c>
      <c r="AK24" s="6" t="n">
        <f aca="false">R24*S24*T24</f>
        <v>0.111111111111111</v>
      </c>
      <c r="AL24" s="6" t="n">
        <f aca="false">P24*Q24*R24*S24</f>
        <v>-0.106753812636166</v>
      </c>
      <c r="AM24" s="6"/>
      <c r="AN24" s="0" t="n">
        <f aca="false">1+AN23</f>
        <v>23</v>
      </c>
      <c r="AO24" s="7" t="n">
        <f aca="false">+H24</f>
        <v>24.5</v>
      </c>
      <c r="AQ24" s="8" t="s">
        <v>59</v>
      </c>
      <c r="AR24" s="8" t="s">
        <v>86</v>
      </c>
      <c r="AS24" s="24" t="n">
        <v>0.174237804878108</v>
      </c>
    </row>
    <row r="25" customFormat="false" ht="15" hidden="false" customHeight="false" outlineLevel="0" collapsed="false">
      <c r="A25" s="0" t="n">
        <v>60</v>
      </c>
      <c r="B25" s="0" t="n">
        <f aca="false">+'1+2'!A61</f>
        <v>2</v>
      </c>
      <c r="C25" s="6" t="n">
        <f aca="false">+('1+2'!B61-'1+2'!K$4)/'1+2'!K$5</f>
        <v>0.96078431372549</v>
      </c>
      <c r="D25" s="6" t="n">
        <f aca="false">+('1+2'!C61-'1+2'!L$4)/'1+2'!L$5</f>
        <v>0.951219512195122</v>
      </c>
      <c r="E25" s="6" t="n">
        <f aca="false">+('1+2'!D61-'1+2'!M$4)/'1+2'!M$5</f>
        <v>-0.333333333333333</v>
      </c>
      <c r="F25" s="6" t="n">
        <f aca="false">+('1+2'!E61-'1+2'!N$4)/'1+2'!N$5</f>
        <v>-0.333333333333333</v>
      </c>
      <c r="G25" s="6" t="n">
        <f aca="false">+('1+2'!F61-'1+2'!O$4)/'1+2'!O$5</f>
        <v>1</v>
      </c>
      <c r="H25" s="7" t="n">
        <f aca="false">+'1+2'!G61</f>
        <v>23</v>
      </c>
      <c r="I25" s="0" t="n">
        <f aca="false">+'D.N.2'!H36</f>
        <v>24</v>
      </c>
      <c r="N25" s="0" t="n">
        <v>24</v>
      </c>
      <c r="O25" s="0" t="n">
        <v>1</v>
      </c>
      <c r="P25" s="6" t="n">
        <f aca="false">C25</f>
        <v>0.96078431372549</v>
      </c>
      <c r="Q25" s="6" t="n">
        <f aca="false">D25</f>
        <v>0.951219512195122</v>
      </c>
      <c r="R25" s="6" t="n">
        <f aca="false">E25</f>
        <v>-0.333333333333333</v>
      </c>
      <c r="S25" s="6" t="n">
        <f aca="false">F25</f>
        <v>-0.333333333333333</v>
      </c>
      <c r="T25" s="6" t="n">
        <f aca="false">G25</f>
        <v>1</v>
      </c>
      <c r="U25" s="6" t="n">
        <f aca="false">P25*R25</f>
        <v>-0.320261437908497</v>
      </c>
      <c r="V25" s="6" t="n">
        <f aca="false">P25*S25</f>
        <v>-0.320261437908497</v>
      </c>
      <c r="W25" s="6" t="n">
        <f aca="false">P25*T25</f>
        <v>0.96078431372549</v>
      </c>
      <c r="X25" s="6" t="n">
        <f aca="false">Q25*R25</f>
        <v>-0.317073170731707</v>
      </c>
      <c r="Y25" s="6" t="n">
        <f aca="false">Q25*S25</f>
        <v>-0.317073170731707</v>
      </c>
      <c r="Z25" s="6" t="n">
        <f aca="false">Q25*T25</f>
        <v>0.951219512195122</v>
      </c>
      <c r="AA25" s="6" t="n">
        <f aca="false">R25*S25</f>
        <v>0.111111111111111</v>
      </c>
      <c r="AB25" s="6" t="n">
        <f aca="false">R25*T25</f>
        <v>-0.333333333333333</v>
      </c>
      <c r="AC25" s="6" t="n">
        <f aca="false">S25*T25</f>
        <v>-0.333333333333333</v>
      </c>
      <c r="AD25" s="6" t="n">
        <f aca="false">P25*Q25*R25</f>
        <v>-0.304638928742228</v>
      </c>
      <c r="AE25" s="6" t="n">
        <f aca="false">P25*Q25*S25</f>
        <v>-0.304638928742228</v>
      </c>
      <c r="AF25" s="6" t="n">
        <f aca="false">P25*Q25*T25</f>
        <v>0.913916786226685</v>
      </c>
      <c r="AG25" s="6" t="n">
        <f aca="false">P25*R25*S25</f>
        <v>0.106753812636166</v>
      </c>
      <c r="AH25" s="6" t="n">
        <f aca="false">P25*R25*T25</f>
        <v>-0.320261437908497</v>
      </c>
      <c r="AI25" s="6" t="n">
        <f aca="false">P25*S25*T25</f>
        <v>-0.320261437908497</v>
      </c>
      <c r="AJ25" s="6" t="n">
        <f aca="false">Q25*R25*S25</f>
        <v>0.105691056910569</v>
      </c>
      <c r="AK25" s="6" t="n">
        <f aca="false">R25*S25*T25</f>
        <v>0.111111111111111</v>
      </c>
      <c r="AL25" s="6" t="n">
        <f aca="false">P25*Q25*R25*S25</f>
        <v>0.101546309580743</v>
      </c>
      <c r="AM25" s="6"/>
      <c r="AN25" s="0" t="n">
        <f aca="false">1+AN24</f>
        <v>24</v>
      </c>
      <c r="AO25" s="7" t="n">
        <f aca="false">+H25</f>
        <v>23</v>
      </c>
      <c r="AQ25" s="8" t="s">
        <v>60</v>
      </c>
      <c r="AR25" s="8" t="s">
        <v>87</v>
      </c>
      <c r="AS25" s="24" t="n">
        <v>0.136265625000003</v>
      </c>
    </row>
    <row r="26" customFormat="false" ht="15" hidden="false" customHeight="false" outlineLevel="0" collapsed="false">
      <c r="A26" s="0" t="n">
        <v>26</v>
      </c>
      <c r="B26" s="0" t="n">
        <f aca="false">+'1+2'!A27</f>
        <v>2</v>
      </c>
      <c r="C26" s="6" t="n">
        <f aca="false">+('1+2'!B27-'1+2'!K$4)/'1+2'!K$5</f>
        <v>-1</v>
      </c>
      <c r="D26" s="6" t="n">
        <f aca="false">+('1+2'!C27-'1+2'!L$4)/'1+2'!L$5</f>
        <v>-1</v>
      </c>
      <c r="E26" s="6" t="n">
        <f aca="false">+('1+2'!D27-'1+2'!M$4)/'1+2'!M$5</f>
        <v>-0.333333333333333</v>
      </c>
      <c r="F26" s="6" t="n">
        <f aca="false">+('1+2'!E27-'1+2'!N$4)/'1+2'!N$5</f>
        <v>-0.333333333333333</v>
      </c>
      <c r="G26" s="6" t="n">
        <f aca="false">+('1+2'!F27-'1+2'!O$4)/'1+2'!O$5</f>
        <v>-1</v>
      </c>
      <c r="H26" s="7" t="n">
        <f aca="false">+'1+2'!G27</f>
        <v>19.1</v>
      </c>
      <c r="I26" s="0" t="n">
        <f aca="false">+'D.N.2'!H2</f>
        <v>25</v>
      </c>
      <c r="N26" s="0" t="n">
        <v>25</v>
      </c>
      <c r="O26" s="0" t="n">
        <v>1</v>
      </c>
      <c r="P26" s="6" t="n">
        <f aca="false">C26</f>
        <v>-1</v>
      </c>
      <c r="Q26" s="6" t="n">
        <f aca="false">D26</f>
        <v>-1</v>
      </c>
      <c r="R26" s="6" t="n">
        <f aca="false">E26</f>
        <v>-0.333333333333333</v>
      </c>
      <c r="S26" s="6" t="n">
        <f aca="false">F26</f>
        <v>-0.333333333333333</v>
      </c>
      <c r="T26" s="6" t="n">
        <f aca="false">G26</f>
        <v>-1</v>
      </c>
      <c r="U26" s="6" t="n">
        <f aca="false">P26*R26</f>
        <v>0.333333333333333</v>
      </c>
      <c r="V26" s="6" t="n">
        <f aca="false">P26*S26</f>
        <v>0.333333333333333</v>
      </c>
      <c r="W26" s="6" t="n">
        <f aca="false">P26*T26</f>
        <v>1</v>
      </c>
      <c r="X26" s="6" t="n">
        <f aca="false">Q26*R26</f>
        <v>0.333333333333333</v>
      </c>
      <c r="Y26" s="6" t="n">
        <f aca="false">Q26*S26</f>
        <v>0.333333333333333</v>
      </c>
      <c r="Z26" s="6" t="n">
        <f aca="false">Q26*T26</f>
        <v>1</v>
      </c>
      <c r="AA26" s="6" t="n">
        <f aca="false">R26*S26</f>
        <v>0.111111111111111</v>
      </c>
      <c r="AB26" s="6" t="n">
        <f aca="false">R26*T26</f>
        <v>0.333333333333333</v>
      </c>
      <c r="AC26" s="6" t="n">
        <f aca="false">S26*T26</f>
        <v>0.333333333333333</v>
      </c>
      <c r="AD26" s="6" t="n">
        <f aca="false">P26*Q26*R26</f>
        <v>-0.333333333333333</v>
      </c>
      <c r="AE26" s="6" t="n">
        <f aca="false">P26*Q26*S26</f>
        <v>-0.333333333333334</v>
      </c>
      <c r="AF26" s="6" t="n">
        <f aca="false">P26*Q26*T26</f>
        <v>-1</v>
      </c>
      <c r="AG26" s="6" t="n">
        <f aca="false">P26*R26*S26</f>
        <v>-0.111111111111111</v>
      </c>
      <c r="AH26" s="6" t="n">
        <f aca="false">P26*R26*T26</f>
        <v>-0.333333333333333</v>
      </c>
      <c r="AI26" s="6" t="n">
        <f aca="false">P26*S26*T26</f>
        <v>-0.333333333333333</v>
      </c>
      <c r="AJ26" s="6" t="n">
        <f aca="false">Q26*R26*S26</f>
        <v>-0.111111111111111</v>
      </c>
      <c r="AK26" s="6" t="n">
        <f aca="false">R26*S26*T26</f>
        <v>-0.111111111111111</v>
      </c>
      <c r="AL26" s="6" t="n">
        <f aca="false">P26*Q26*R26*S26</f>
        <v>0.111111111111111</v>
      </c>
      <c r="AM26" s="6"/>
      <c r="AN26" s="0" t="n">
        <f aca="false">1+AN25</f>
        <v>25</v>
      </c>
      <c r="AO26" s="7" t="n">
        <f aca="false">+H26</f>
        <v>19.1</v>
      </c>
      <c r="AQ26" s="8" t="s">
        <v>88</v>
      </c>
      <c r="AR26" s="8" t="s">
        <v>89</v>
      </c>
      <c r="AS26" s="8" t="s">
        <v>90</v>
      </c>
    </row>
    <row r="27" customFormat="false" ht="15" hidden="false" customHeight="false" outlineLevel="0" collapsed="false">
      <c r="A27" s="0" t="n">
        <v>27</v>
      </c>
      <c r="B27" s="0" t="n">
        <f aca="false">+'1+2'!A28</f>
        <v>2</v>
      </c>
      <c r="C27" s="6" t="n">
        <f aca="false">+('1+2'!B28-'1+2'!K$4)/'1+2'!K$5</f>
        <v>-1</v>
      </c>
      <c r="D27" s="6" t="n">
        <f aca="false">+('1+2'!C28-'1+2'!L$4)/'1+2'!L$5</f>
        <v>-1</v>
      </c>
      <c r="E27" s="6" t="n">
        <f aca="false">+('1+2'!D28-'1+2'!M$4)/'1+2'!M$5</f>
        <v>-0.333333333333333</v>
      </c>
      <c r="F27" s="6" t="n">
        <f aca="false">+('1+2'!E28-'1+2'!N$4)/'1+2'!N$5</f>
        <v>0.333333333333333</v>
      </c>
      <c r="G27" s="6" t="n">
        <f aca="false">+('1+2'!F28-'1+2'!O$4)/'1+2'!O$5</f>
        <v>-1</v>
      </c>
      <c r="H27" s="7" t="n">
        <f aca="false">+'1+2'!G28</f>
        <v>21.6</v>
      </c>
      <c r="I27" s="0" t="n">
        <f aca="false">+'D.N.2'!H3</f>
        <v>26</v>
      </c>
      <c r="N27" s="0" t="n">
        <v>26</v>
      </c>
      <c r="O27" s="0" t="n">
        <v>1</v>
      </c>
      <c r="P27" s="6" t="n">
        <f aca="false">C27</f>
        <v>-1</v>
      </c>
      <c r="Q27" s="6" t="n">
        <f aca="false">D27</f>
        <v>-1</v>
      </c>
      <c r="R27" s="6" t="n">
        <f aca="false">E27</f>
        <v>-0.333333333333333</v>
      </c>
      <c r="S27" s="6" t="n">
        <f aca="false">F27</f>
        <v>0.333333333333333</v>
      </c>
      <c r="T27" s="6" t="n">
        <f aca="false">G27</f>
        <v>-1</v>
      </c>
      <c r="U27" s="6" t="n">
        <f aca="false">P27*R27</f>
        <v>0.333333333333333</v>
      </c>
      <c r="V27" s="6" t="n">
        <f aca="false">P27*S27</f>
        <v>-0.333333333333333</v>
      </c>
      <c r="W27" s="6" t="n">
        <f aca="false">P27*T27</f>
        <v>1</v>
      </c>
      <c r="X27" s="6" t="n">
        <f aca="false">Q27*R27</f>
        <v>0.333333333333333</v>
      </c>
      <c r="Y27" s="6" t="n">
        <f aca="false">Q27*S27</f>
        <v>-0.333333333333333</v>
      </c>
      <c r="Z27" s="6" t="n">
        <f aca="false">Q27*T27</f>
        <v>1</v>
      </c>
      <c r="AA27" s="6" t="n">
        <f aca="false">R27*S27</f>
        <v>-0.111111111111111</v>
      </c>
      <c r="AB27" s="6" t="n">
        <f aca="false">R27*T27</f>
        <v>0.333333333333333</v>
      </c>
      <c r="AC27" s="6" t="n">
        <f aca="false">S27*T27</f>
        <v>-0.333333333333333</v>
      </c>
      <c r="AD27" s="6" t="n">
        <f aca="false">P27*Q27*R27</f>
        <v>-0.333333333333333</v>
      </c>
      <c r="AE27" s="6" t="n">
        <f aca="false">P27*Q27*S27</f>
        <v>0.333333333333334</v>
      </c>
      <c r="AF27" s="6" t="n">
        <f aca="false">P27*Q27*T27</f>
        <v>-1</v>
      </c>
      <c r="AG27" s="6" t="n">
        <f aca="false">P27*R27*S27</f>
        <v>0.111111111111111</v>
      </c>
      <c r="AH27" s="6" t="n">
        <f aca="false">P27*R27*T27</f>
        <v>-0.333333333333333</v>
      </c>
      <c r="AI27" s="6" t="n">
        <f aca="false">P27*S27*T27</f>
        <v>0.333333333333333</v>
      </c>
      <c r="AJ27" s="6" t="n">
        <f aca="false">Q27*R27*S27</f>
        <v>0.111111111111111</v>
      </c>
      <c r="AK27" s="6" t="n">
        <f aca="false">R27*S27*T27</f>
        <v>0.111111111111111</v>
      </c>
      <c r="AL27" s="6" t="n">
        <f aca="false">P27*Q27*R27*S27</f>
        <v>-0.111111111111111</v>
      </c>
      <c r="AM27" s="6"/>
      <c r="AN27" s="0" t="n">
        <f aca="false">1+AN26</f>
        <v>26</v>
      </c>
      <c r="AO27" s="7" t="n">
        <f aca="false">+H27</f>
        <v>21.6</v>
      </c>
      <c r="AQ27" s="8" t="s">
        <v>91</v>
      </c>
      <c r="AR27" s="8" t="s">
        <v>92</v>
      </c>
      <c r="AS27" s="8" t="s">
        <v>90</v>
      </c>
    </row>
    <row r="28" customFormat="false" ht="15" hidden="false" customHeight="false" outlineLevel="0" collapsed="false">
      <c r="A28" s="0" t="n">
        <v>28</v>
      </c>
      <c r="B28" s="0" t="n">
        <f aca="false">+'1+2'!A29</f>
        <v>2</v>
      </c>
      <c r="C28" s="6" t="n">
        <f aca="false">+('1+2'!B29-'1+2'!K$4)/'1+2'!K$5</f>
        <v>-1</v>
      </c>
      <c r="D28" s="6" t="n">
        <f aca="false">+('1+2'!C29-'1+2'!L$4)/'1+2'!L$5</f>
        <v>-1</v>
      </c>
      <c r="E28" s="6" t="n">
        <f aca="false">+('1+2'!D29-'1+2'!M$4)/'1+2'!M$5</f>
        <v>0.333333333333333</v>
      </c>
      <c r="F28" s="6" t="n">
        <f aca="false">+('1+2'!E29-'1+2'!N$4)/'1+2'!N$5</f>
        <v>0.333333333333333</v>
      </c>
      <c r="G28" s="6" t="n">
        <f aca="false">+('1+2'!F29-'1+2'!O$4)/'1+2'!O$5</f>
        <v>-1</v>
      </c>
      <c r="H28" s="7" t="n">
        <f aca="false">+'1+2'!G29</f>
        <v>18.9</v>
      </c>
      <c r="I28" s="0" t="n">
        <f aca="false">+'D.N.2'!H4</f>
        <v>27</v>
      </c>
      <c r="N28" s="0" t="n">
        <v>27</v>
      </c>
      <c r="O28" s="0" t="n">
        <v>1</v>
      </c>
      <c r="P28" s="6" t="n">
        <f aca="false">C28</f>
        <v>-1</v>
      </c>
      <c r="Q28" s="6" t="n">
        <f aca="false">D28</f>
        <v>-1</v>
      </c>
      <c r="R28" s="6" t="n">
        <f aca="false">E28</f>
        <v>0.333333333333333</v>
      </c>
      <c r="S28" s="6" t="n">
        <f aca="false">F28</f>
        <v>0.333333333333333</v>
      </c>
      <c r="T28" s="6" t="n">
        <f aca="false">G28</f>
        <v>-1</v>
      </c>
      <c r="U28" s="6" t="n">
        <f aca="false">P28*R28</f>
        <v>-0.333333333333333</v>
      </c>
      <c r="V28" s="6" t="n">
        <f aca="false">P28*S28</f>
        <v>-0.333333333333333</v>
      </c>
      <c r="W28" s="6" t="n">
        <f aca="false">P28*T28</f>
        <v>1</v>
      </c>
      <c r="X28" s="6" t="n">
        <f aca="false">Q28*R28</f>
        <v>-0.333333333333333</v>
      </c>
      <c r="Y28" s="6" t="n">
        <f aca="false">Q28*S28</f>
        <v>-0.333333333333333</v>
      </c>
      <c r="Z28" s="6" t="n">
        <f aca="false">Q28*T28</f>
        <v>1</v>
      </c>
      <c r="AA28" s="6" t="n">
        <f aca="false">R28*S28</f>
        <v>0.111111111111111</v>
      </c>
      <c r="AB28" s="6" t="n">
        <f aca="false">R28*T28</f>
        <v>-0.333333333333333</v>
      </c>
      <c r="AC28" s="6" t="n">
        <f aca="false">S28*T28</f>
        <v>-0.333333333333333</v>
      </c>
      <c r="AD28" s="6" t="n">
        <f aca="false">P28*Q28*R28</f>
        <v>0.333333333333333</v>
      </c>
      <c r="AE28" s="6" t="n">
        <f aca="false">P28*Q28*S28</f>
        <v>0.333333333333334</v>
      </c>
      <c r="AF28" s="6" t="n">
        <f aca="false">P28*Q28*T28</f>
        <v>-1</v>
      </c>
      <c r="AG28" s="6" t="n">
        <f aca="false">P28*R28*S28</f>
        <v>-0.111111111111111</v>
      </c>
      <c r="AH28" s="6" t="n">
        <f aca="false">P28*R28*T28</f>
        <v>0.333333333333333</v>
      </c>
      <c r="AI28" s="6" t="n">
        <f aca="false">P28*S28*T28</f>
        <v>0.333333333333333</v>
      </c>
      <c r="AJ28" s="6" t="n">
        <f aca="false">Q28*R28*S28</f>
        <v>-0.111111111111111</v>
      </c>
      <c r="AK28" s="6" t="n">
        <f aca="false">R28*S28*T28</f>
        <v>-0.111111111111111</v>
      </c>
      <c r="AL28" s="6" t="n">
        <f aca="false">P28*Q28*R28*S28</f>
        <v>0.111111111111111</v>
      </c>
      <c r="AM28" s="6"/>
      <c r="AN28" s="0" t="n">
        <f aca="false">1+AN27</f>
        <v>27</v>
      </c>
      <c r="AO28" s="7" t="n">
        <f aca="false">+H28</f>
        <v>18.9</v>
      </c>
      <c r="AQ28" s="8" t="s">
        <v>93</v>
      </c>
      <c r="AR28" s="8" t="s">
        <v>94</v>
      </c>
      <c r="AS28" s="8" t="s">
        <v>90</v>
      </c>
    </row>
    <row r="29" customFormat="false" ht="15" hidden="false" customHeight="false" outlineLevel="0" collapsed="false">
      <c r="A29" s="0" t="n">
        <v>29</v>
      </c>
      <c r="B29" s="0" t="n">
        <f aca="false">+'1+2'!A30</f>
        <v>2</v>
      </c>
      <c r="C29" s="6" t="n">
        <f aca="false">+('1+2'!B30-'1+2'!K$4)/'1+2'!K$5</f>
        <v>-1</v>
      </c>
      <c r="D29" s="6" t="n">
        <f aca="false">+('1+2'!C30-'1+2'!L$4)/'1+2'!L$5</f>
        <v>-1</v>
      </c>
      <c r="E29" s="6" t="n">
        <f aca="false">+('1+2'!D30-'1+2'!M$4)/'1+2'!M$5</f>
        <v>0.333333333333333</v>
      </c>
      <c r="F29" s="6" t="n">
        <f aca="false">+('1+2'!E30-'1+2'!N$4)/'1+2'!N$5</f>
        <v>-0.333333333333333</v>
      </c>
      <c r="G29" s="6" t="n">
        <f aca="false">+('1+2'!F30-'1+2'!O$4)/'1+2'!O$5</f>
        <v>-1</v>
      </c>
      <c r="H29" s="7" t="n">
        <f aca="false">+'1+2'!G30</f>
        <v>17</v>
      </c>
      <c r="I29" s="0" t="n">
        <f aca="false">+'D.N.2'!H5</f>
        <v>28</v>
      </c>
      <c r="N29" s="0" t="n">
        <v>28</v>
      </c>
      <c r="O29" s="0" t="n">
        <v>1</v>
      </c>
      <c r="P29" s="6" t="n">
        <f aca="false">C29</f>
        <v>-1</v>
      </c>
      <c r="Q29" s="6" t="n">
        <f aca="false">D29</f>
        <v>-1</v>
      </c>
      <c r="R29" s="6" t="n">
        <f aca="false">E29</f>
        <v>0.333333333333333</v>
      </c>
      <c r="S29" s="6" t="n">
        <f aca="false">F29</f>
        <v>-0.333333333333333</v>
      </c>
      <c r="T29" s="6" t="n">
        <f aca="false">G29</f>
        <v>-1</v>
      </c>
      <c r="U29" s="6" t="n">
        <f aca="false">P29*R29</f>
        <v>-0.333333333333333</v>
      </c>
      <c r="V29" s="6" t="n">
        <f aca="false">P29*S29</f>
        <v>0.333333333333333</v>
      </c>
      <c r="W29" s="6" t="n">
        <f aca="false">P29*T29</f>
        <v>1</v>
      </c>
      <c r="X29" s="6" t="n">
        <f aca="false">Q29*R29</f>
        <v>-0.333333333333333</v>
      </c>
      <c r="Y29" s="6" t="n">
        <f aca="false">Q29*S29</f>
        <v>0.333333333333333</v>
      </c>
      <c r="Z29" s="6" t="n">
        <f aca="false">Q29*T29</f>
        <v>1</v>
      </c>
      <c r="AA29" s="6" t="n">
        <f aca="false">R29*S29</f>
        <v>-0.111111111111111</v>
      </c>
      <c r="AB29" s="6" t="n">
        <f aca="false">R29*T29</f>
        <v>-0.333333333333333</v>
      </c>
      <c r="AC29" s="6" t="n">
        <f aca="false">S29*T29</f>
        <v>0.333333333333333</v>
      </c>
      <c r="AD29" s="6" t="n">
        <f aca="false">P29*Q29*R29</f>
        <v>0.333333333333333</v>
      </c>
      <c r="AE29" s="6" t="n">
        <f aca="false">P29*Q29*S29</f>
        <v>-0.333333333333334</v>
      </c>
      <c r="AF29" s="6" t="n">
        <f aca="false">P29*Q29*T29</f>
        <v>-1</v>
      </c>
      <c r="AG29" s="6" t="n">
        <f aca="false">P29*R29*S29</f>
        <v>0.111111111111111</v>
      </c>
      <c r="AH29" s="6" t="n">
        <f aca="false">P29*R29*T29</f>
        <v>0.333333333333333</v>
      </c>
      <c r="AI29" s="6" t="n">
        <f aca="false">P29*S29*T29</f>
        <v>-0.333333333333333</v>
      </c>
      <c r="AJ29" s="6" t="n">
        <f aca="false">Q29*R29*S29</f>
        <v>0.111111111111111</v>
      </c>
      <c r="AK29" s="6" t="n">
        <f aca="false">R29*S29*T29</f>
        <v>0.111111111111111</v>
      </c>
      <c r="AL29" s="6" t="n">
        <f aca="false">P29*Q29*R29*S29</f>
        <v>-0.111111111111111</v>
      </c>
      <c r="AM29" s="6"/>
      <c r="AN29" s="0" t="n">
        <f aca="false">1+AN28</f>
        <v>28</v>
      </c>
      <c r="AO29" s="7" t="n">
        <f aca="false">+H29</f>
        <v>17</v>
      </c>
      <c r="AQ29" s="8" t="s">
        <v>95</v>
      </c>
      <c r="AR29" s="8" t="s">
        <v>96</v>
      </c>
      <c r="AS29" s="8" t="s">
        <v>90</v>
      </c>
    </row>
    <row r="30" customFormat="false" ht="15" hidden="false" customHeight="false" outlineLevel="0" collapsed="false">
      <c r="A30" s="0" t="n">
        <v>30</v>
      </c>
      <c r="B30" s="0" t="n">
        <f aca="false">+'1+2'!A31</f>
        <v>2</v>
      </c>
      <c r="C30" s="6" t="n">
        <f aca="false">+('1+2'!B31-'1+2'!K$4)/'1+2'!K$5</f>
        <v>0.96078431372549</v>
      </c>
      <c r="D30" s="6" t="n">
        <f aca="false">+('1+2'!C31-'1+2'!L$4)/'1+2'!L$5</f>
        <v>-1</v>
      </c>
      <c r="E30" s="6" t="n">
        <f aca="false">+('1+2'!D31-'1+2'!M$4)/'1+2'!M$5</f>
        <v>-0.333333333333333</v>
      </c>
      <c r="F30" s="6" t="n">
        <f aca="false">+('1+2'!E31-'1+2'!N$4)/'1+2'!N$5</f>
        <v>-0.333333333333333</v>
      </c>
      <c r="G30" s="6" t="n">
        <f aca="false">+('1+2'!F31-'1+2'!O$4)/'1+2'!O$5</f>
        <v>-1</v>
      </c>
      <c r="H30" s="7" t="n">
        <f aca="false">+'1+2'!G31</f>
        <v>24.1</v>
      </c>
      <c r="I30" s="0" t="n">
        <f aca="false">+'D.N.2'!H6</f>
        <v>29</v>
      </c>
      <c r="N30" s="0" t="n">
        <v>29</v>
      </c>
      <c r="O30" s="0" t="n">
        <v>1</v>
      </c>
      <c r="P30" s="6" t="n">
        <f aca="false">C30</f>
        <v>0.96078431372549</v>
      </c>
      <c r="Q30" s="6" t="n">
        <f aca="false">D30</f>
        <v>-1</v>
      </c>
      <c r="R30" s="6" t="n">
        <f aca="false">E30</f>
        <v>-0.333333333333333</v>
      </c>
      <c r="S30" s="6" t="n">
        <f aca="false">F30</f>
        <v>-0.333333333333333</v>
      </c>
      <c r="T30" s="6" t="n">
        <f aca="false">G30</f>
        <v>-1</v>
      </c>
      <c r="U30" s="6" t="n">
        <f aca="false">P30*R30</f>
        <v>-0.320261437908497</v>
      </c>
      <c r="V30" s="6" t="n">
        <f aca="false">P30*S30</f>
        <v>-0.320261437908497</v>
      </c>
      <c r="W30" s="6" t="n">
        <f aca="false">P30*T30</f>
        <v>-0.96078431372549</v>
      </c>
      <c r="X30" s="6" t="n">
        <f aca="false">Q30*R30</f>
        <v>0.333333333333333</v>
      </c>
      <c r="Y30" s="6" t="n">
        <f aca="false">Q30*S30</f>
        <v>0.333333333333333</v>
      </c>
      <c r="Z30" s="6" t="n">
        <f aca="false">Q30*T30</f>
        <v>1</v>
      </c>
      <c r="AA30" s="6" t="n">
        <f aca="false">R30*S30</f>
        <v>0.111111111111111</v>
      </c>
      <c r="AB30" s="6" t="n">
        <f aca="false">R30*T30</f>
        <v>0.333333333333333</v>
      </c>
      <c r="AC30" s="6" t="n">
        <f aca="false">S30*T30</f>
        <v>0.333333333333333</v>
      </c>
      <c r="AD30" s="6" t="n">
        <f aca="false">P30*Q30*R30</f>
        <v>0.320261437908497</v>
      </c>
      <c r="AE30" s="6" t="n">
        <f aca="false">P30*Q30*S30</f>
        <v>0.320261437908497</v>
      </c>
      <c r="AF30" s="6" t="n">
        <f aca="false">P30*Q30*T30</f>
        <v>0.96078431372549</v>
      </c>
      <c r="AG30" s="6" t="n">
        <f aca="false">P30*R30*S30</f>
        <v>0.106753812636166</v>
      </c>
      <c r="AH30" s="6" t="n">
        <f aca="false">P30*R30*T30</f>
        <v>0.320261437908497</v>
      </c>
      <c r="AI30" s="6" t="n">
        <f aca="false">P30*S30*T30</f>
        <v>0.320261437908497</v>
      </c>
      <c r="AJ30" s="6" t="n">
        <f aca="false">Q30*R30*S30</f>
        <v>-0.111111111111111</v>
      </c>
      <c r="AK30" s="6" t="n">
        <f aca="false">R30*S30*T30</f>
        <v>-0.111111111111111</v>
      </c>
      <c r="AL30" s="6" t="n">
        <f aca="false">P30*Q30*R30*S30</f>
        <v>-0.106753812636166</v>
      </c>
      <c r="AM30" s="6"/>
      <c r="AN30" s="0" t="n">
        <f aca="false">1+AN29</f>
        <v>29</v>
      </c>
      <c r="AO30" s="7" t="n">
        <f aca="false">+H30</f>
        <v>24.1</v>
      </c>
      <c r="AQ30" s="8" t="s">
        <v>97</v>
      </c>
      <c r="AR30" s="8" t="s">
        <v>98</v>
      </c>
      <c r="AS30" s="8" t="s">
        <v>90</v>
      </c>
    </row>
    <row r="31" customFormat="false" ht="15" hidden="false" customHeight="false" outlineLevel="0" collapsed="false">
      <c r="A31" s="0" t="n">
        <v>31</v>
      </c>
      <c r="B31" s="0" t="n">
        <f aca="false">+'1+2'!A32</f>
        <v>2</v>
      </c>
      <c r="C31" s="6" t="n">
        <f aca="false">+('1+2'!B32-'1+2'!K$4)/'1+2'!K$5</f>
        <v>0.96078431372549</v>
      </c>
      <c r="D31" s="6" t="n">
        <f aca="false">+('1+2'!C32-'1+2'!L$4)/'1+2'!L$5</f>
        <v>-1</v>
      </c>
      <c r="E31" s="6" t="n">
        <f aca="false">+('1+2'!D32-'1+2'!M$4)/'1+2'!M$5</f>
        <v>-0.333333333333333</v>
      </c>
      <c r="F31" s="6" t="n">
        <f aca="false">+('1+2'!E32-'1+2'!N$4)/'1+2'!N$5</f>
        <v>0.333333333333333</v>
      </c>
      <c r="G31" s="6" t="n">
        <f aca="false">+('1+2'!F32-'1+2'!O$4)/'1+2'!O$5</f>
        <v>-1</v>
      </c>
      <c r="H31" s="7" t="n">
        <f aca="false">+'1+2'!G32</f>
        <v>26</v>
      </c>
      <c r="I31" s="0" t="n">
        <f aca="false">+'D.N.2'!H7</f>
        <v>30</v>
      </c>
      <c r="N31" s="0" t="n">
        <v>30</v>
      </c>
      <c r="O31" s="0" t="n">
        <v>1</v>
      </c>
      <c r="P31" s="6" t="n">
        <f aca="false">C31</f>
        <v>0.96078431372549</v>
      </c>
      <c r="Q31" s="6" t="n">
        <f aca="false">D31</f>
        <v>-1</v>
      </c>
      <c r="R31" s="6" t="n">
        <f aca="false">E31</f>
        <v>-0.333333333333333</v>
      </c>
      <c r="S31" s="6" t="n">
        <f aca="false">F31</f>
        <v>0.333333333333333</v>
      </c>
      <c r="T31" s="6" t="n">
        <f aca="false">G31</f>
        <v>-1</v>
      </c>
      <c r="U31" s="6" t="n">
        <f aca="false">P31*R31</f>
        <v>-0.320261437908497</v>
      </c>
      <c r="V31" s="6" t="n">
        <f aca="false">P31*S31</f>
        <v>0.320261437908497</v>
      </c>
      <c r="W31" s="6" t="n">
        <f aca="false">P31*T31</f>
        <v>-0.96078431372549</v>
      </c>
      <c r="X31" s="6" t="n">
        <f aca="false">Q31*R31</f>
        <v>0.333333333333333</v>
      </c>
      <c r="Y31" s="6" t="n">
        <f aca="false">Q31*S31</f>
        <v>-0.333333333333333</v>
      </c>
      <c r="Z31" s="6" t="n">
        <f aca="false">Q31*T31</f>
        <v>1</v>
      </c>
      <c r="AA31" s="6" t="n">
        <f aca="false">R31*S31</f>
        <v>-0.111111111111111</v>
      </c>
      <c r="AB31" s="6" t="n">
        <f aca="false">R31*T31</f>
        <v>0.333333333333333</v>
      </c>
      <c r="AC31" s="6" t="n">
        <f aca="false">S31*T31</f>
        <v>-0.333333333333333</v>
      </c>
      <c r="AD31" s="6" t="n">
        <f aca="false">P31*Q31*R31</f>
        <v>0.320261437908497</v>
      </c>
      <c r="AE31" s="6" t="n">
        <f aca="false">P31*Q31*S31</f>
        <v>-0.320261437908497</v>
      </c>
      <c r="AF31" s="6" t="n">
        <f aca="false">P31*Q31*T31</f>
        <v>0.96078431372549</v>
      </c>
      <c r="AG31" s="6" t="n">
        <f aca="false">P31*R31*S31</f>
        <v>-0.106753812636166</v>
      </c>
      <c r="AH31" s="6" t="n">
        <f aca="false">P31*R31*T31</f>
        <v>0.320261437908497</v>
      </c>
      <c r="AI31" s="6" t="n">
        <f aca="false">P31*S31*T31</f>
        <v>-0.320261437908497</v>
      </c>
      <c r="AJ31" s="6" t="n">
        <f aca="false">Q31*R31*S31</f>
        <v>0.111111111111111</v>
      </c>
      <c r="AK31" s="6" t="n">
        <f aca="false">R31*S31*T31</f>
        <v>0.111111111111111</v>
      </c>
      <c r="AL31" s="6" t="n">
        <f aca="false">P31*Q31*R31*S31</f>
        <v>0.106753812636166</v>
      </c>
      <c r="AM31" s="6"/>
      <c r="AN31" s="0" t="n">
        <f aca="false">1+AN30</f>
        <v>30</v>
      </c>
      <c r="AO31" s="7" t="n">
        <f aca="false">+H31</f>
        <v>26</v>
      </c>
      <c r="AQ31" s="8" t="s">
        <v>99</v>
      </c>
      <c r="AR31" s="8" t="s">
        <v>100</v>
      </c>
      <c r="AS31" s="8" t="s">
        <v>90</v>
      </c>
    </row>
    <row r="32" customFormat="false" ht="15" hidden="false" customHeight="false" outlineLevel="0" collapsed="false">
      <c r="A32" s="0" t="n">
        <v>32</v>
      </c>
      <c r="B32" s="0" t="n">
        <f aca="false">+'1+2'!A33</f>
        <v>2</v>
      </c>
      <c r="C32" s="6" t="n">
        <f aca="false">+('1+2'!B33-'1+2'!K$4)/'1+2'!K$5</f>
        <v>0.96078431372549</v>
      </c>
      <c r="D32" s="6" t="n">
        <f aca="false">+('1+2'!C33-'1+2'!L$4)/'1+2'!L$5</f>
        <v>-1</v>
      </c>
      <c r="E32" s="6" t="n">
        <f aca="false">+('1+2'!D33-'1+2'!M$4)/'1+2'!M$5</f>
        <v>0.333333333333333</v>
      </c>
      <c r="F32" s="6" t="n">
        <f aca="false">+('1+2'!E33-'1+2'!N$4)/'1+2'!N$5</f>
        <v>-0.333333333333333</v>
      </c>
      <c r="G32" s="6" t="n">
        <f aca="false">+('1+2'!F33-'1+2'!O$4)/'1+2'!O$5</f>
        <v>-1</v>
      </c>
      <c r="H32" s="7" t="n">
        <f aca="false">+'1+2'!G33</f>
        <v>22.5</v>
      </c>
      <c r="I32" s="0" t="n">
        <f aca="false">+'D.N.2'!H8</f>
        <v>31</v>
      </c>
      <c r="N32" s="0" t="n">
        <v>31</v>
      </c>
      <c r="O32" s="0" t="n">
        <v>1</v>
      </c>
      <c r="P32" s="6" t="n">
        <f aca="false">C32</f>
        <v>0.96078431372549</v>
      </c>
      <c r="Q32" s="6" t="n">
        <f aca="false">D32</f>
        <v>-1</v>
      </c>
      <c r="R32" s="6" t="n">
        <f aca="false">E32</f>
        <v>0.333333333333333</v>
      </c>
      <c r="S32" s="6" t="n">
        <f aca="false">F32</f>
        <v>-0.333333333333333</v>
      </c>
      <c r="T32" s="6" t="n">
        <f aca="false">G32</f>
        <v>-1</v>
      </c>
      <c r="U32" s="6" t="n">
        <f aca="false">P32*R32</f>
        <v>0.320261437908497</v>
      </c>
      <c r="V32" s="6" t="n">
        <f aca="false">P32*S32</f>
        <v>-0.320261437908497</v>
      </c>
      <c r="W32" s="6" t="n">
        <f aca="false">P32*T32</f>
        <v>-0.96078431372549</v>
      </c>
      <c r="X32" s="6" t="n">
        <f aca="false">Q32*R32</f>
        <v>-0.333333333333333</v>
      </c>
      <c r="Y32" s="6" t="n">
        <f aca="false">Q32*S32</f>
        <v>0.333333333333333</v>
      </c>
      <c r="Z32" s="6" t="n">
        <f aca="false">Q32*T32</f>
        <v>1</v>
      </c>
      <c r="AA32" s="6" t="n">
        <f aca="false">R32*S32</f>
        <v>-0.111111111111111</v>
      </c>
      <c r="AB32" s="6" t="n">
        <f aca="false">R32*T32</f>
        <v>-0.333333333333333</v>
      </c>
      <c r="AC32" s="6" t="n">
        <f aca="false">S32*T32</f>
        <v>0.333333333333333</v>
      </c>
      <c r="AD32" s="6" t="n">
        <f aca="false">P32*Q32*R32</f>
        <v>-0.320261437908497</v>
      </c>
      <c r="AE32" s="6" t="n">
        <f aca="false">P32*Q32*S32</f>
        <v>0.320261437908497</v>
      </c>
      <c r="AF32" s="6" t="n">
        <f aca="false">P32*Q32*T32</f>
        <v>0.96078431372549</v>
      </c>
      <c r="AG32" s="6" t="n">
        <f aca="false">P32*R32*S32</f>
        <v>-0.106753812636166</v>
      </c>
      <c r="AH32" s="6" t="n">
        <f aca="false">P32*R32*T32</f>
        <v>-0.320261437908497</v>
      </c>
      <c r="AI32" s="6" t="n">
        <f aca="false">P32*S32*T32</f>
        <v>0.320261437908497</v>
      </c>
      <c r="AJ32" s="6" t="n">
        <f aca="false">Q32*R32*S32</f>
        <v>0.111111111111111</v>
      </c>
      <c r="AK32" s="6" t="n">
        <f aca="false">R32*S32*T32</f>
        <v>0.111111111111111</v>
      </c>
      <c r="AL32" s="6" t="n">
        <f aca="false">P32*Q32*R32*S32</f>
        <v>0.106753812636166</v>
      </c>
      <c r="AM32" s="6"/>
      <c r="AN32" s="0" t="n">
        <f aca="false">1+AN31</f>
        <v>31</v>
      </c>
      <c r="AO32" s="7" t="n">
        <f aca="false">+H32</f>
        <v>22.5</v>
      </c>
      <c r="AQ32" s="8" t="s">
        <v>101</v>
      </c>
      <c r="AR32" s="8" t="s">
        <v>102</v>
      </c>
      <c r="AS32" s="8" t="s">
        <v>90</v>
      </c>
    </row>
    <row r="33" customFormat="false" ht="15" hidden="false" customHeight="false" outlineLevel="0" collapsed="false">
      <c r="A33" s="0" t="n">
        <v>33</v>
      </c>
      <c r="B33" s="0" t="n">
        <f aca="false">+'1+2'!A34</f>
        <v>2</v>
      </c>
      <c r="C33" s="6" t="n">
        <f aca="false">+('1+2'!B34-'1+2'!K$4)/'1+2'!K$5</f>
        <v>0.96078431372549</v>
      </c>
      <c r="D33" s="6" t="n">
        <f aca="false">+('1+2'!C34-'1+2'!L$4)/'1+2'!L$5</f>
        <v>-1</v>
      </c>
      <c r="E33" s="6" t="n">
        <f aca="false">+('1+2'!D34-'1+2'!M$4)/'1+2'!M$5</f>
        <v>0.333333333333333</v>
      </c>
      <c r="F33" s="6" t="n">
        <f aca="false">+('1+2'!E34-'1+2'!N$4)/'1+2'!N$5</f>
        <v>0.333333333333333</v>
      </c>
      <c r="G33" s="6" t="n">
        <f aca="false">+('1+2'!F34-'1+2'!O$4)/'1+2'!O$5</f>
        <v>-1</v>
      </c>
      <c r="H33" s="7" t="n">
        <f aca="false">+'1+2'!G34</f>
        <v>24</v>
      </c>
      <c r="I33" s="0" t="n">
        <f aca="false">+'D.N.2'!H9</f>
        <v>32</v>
      </c>
      <c r="N33" s="0" t="n">
        <v>32</v>
      </c>
      <c r="O33" s="0" t="n">
        <v>1</v>
      </c>
      <c r="P33" s="6" t="n">
        <f aca="false">C33</f>
        <v>0.96078431372549</v>
      </c>
      <c r="Q33" s="6" t="n">
        <f aca="false">D33</f>
        <v>-1</v>
      </c>
      <c r="R33" s="6" t="n">
        <f aca="false">E33</f>
        <v>0.333333333333333</v>
      </c>
      <c r="S33" s="6" t="n">
        <f aca="false">F33</f>
        <v>0.333333333333333</v>
      </c>
      <c r="T33" s="6" t="n">
        <f aca="false">G33</f>
        <v>-1</v>
      </c>
      <c r="U33" s="6" t="n">
        <f aca="false">P33*R33</f>
        <v>0.320261437908497</v>
      </c>
      <c r="V33" s="6" t="n">
        <f aca="false">P33*S33</f>
        <v>0.320261437908497</v>
      </c>
      <c r="W33" s="6" t="n">
        <f aca="false">P33*T33</f>
        <v>-0.96078431372549</v>
      </c>
      <c r="X33" s="6" t="n">
        <f aca="false">Q33*R33</f>
        <v>-0.333333333333333</v>
      </c>
      <c r="Y33" s="6" t="n">
        <f aca="false">Q33*S33</f>
        <v>-0.333333333333333</v>
      </c>
      <c r="Z33" s="6" t="n">
        <f aca="false">Q33*T33</f>
        <v>1</v>
      </c>
      <c r="AA33" s="6" t="n">
        <f aca="false">R33*S33</f>
        <v>0.111111111111111</v>
      </c>
      <c r="AB33" s="6" t="n">
        <f aca="false">R33*T33</f>
        <v>-0.333333333333333</v>
      </c>
      <c r="AC33" s="6" t="n">
        <f aca="false">S33*T33</f>
        <v>-0.333333333333333</v>
      </c>
      <c r="AD33" s="6" t="n">
        <f aca="false">P33*Q33*R33</f>
        <v>-0.320261437908497</v>
      </c>
      <c r="AE33" s="6" t="n">
        <f aca="false">P33*Q33*S33</f>
        <v>-0.320261437908497</v>
      </c>
      <c r="AF33" s="6" t="n">
        <f aca="false">P33*Q33*T33</f>
        <v>0.96078431372549</v>
      </c>
      <c r="AG33" s="6" t="n">
        <f aca="false">P33*R33*S33</f>
        <v>0.106753812636166</v>
      </c>
      <c r="AH33" s="6" t="n">
        <f aca="false">P33*R33*T33</f>
        <v>-0.320261437908497</v>
      </c>
      <c r="AI33" s="6" t="n">
        <f aca="false">P33*S33*T33</f>
        <v>-0.320261437908497</v>
      </c>
      <c r="AJ33" s="6" t="n">
        <f aca="false">Q33*R33*S33</f>
        <v>-0.111111111111111</v>
      </c>
      <c r="AK33" s="6" t="n">
        <f aca="false">R33*S33*T33</f>
        <v>-0.111111111111111</v>
      </c>
      <c r="AL33" s="6" t="n">
        <f aca="false">P33*Q33*R33*S33</f>
        <v>-0.106753812636166</v>
      </c>
      <c r="AM33" s="6"/>
      <c r="AN33" s="0" t="n">
        <f aca="false">1+AN32</f>
        <v>32</v>
      </c>
      <c r="AO33" s="7" t="n">
        <f aca="false">+H33</f>
        <v>24</v>
      </c>
      <c r="AQ33" s="8" t="s">
        <v>103</v>
      </c>
      <c r="AR33" s="8" t="s">
        <v>104</v>
      </c>
      <c r="AS33" s="8" t="s">
        <v>90</v>
      </c>
    </row>
    <row r="34" customFormat="false" ht="15" hidden="false" customHeight="false" outlineLevel="0" collapsed="false">
      <c r="A34" s="0" t="n">
        <v>34</v>
      </c>
      <c r="B34" s="0" t="n">
        <f aca="false">+'1+2'!A35</f>
        <v>2</v>
      </c>
      <c r="C34" s="6" t="n">
        <f aca="false">+('1+2'!B35-'1+2'!K$4)/'1+2'!K$5</f>
        <v>-1</v>
      </c>
      <c r="D34" s="6" t="n">
        <f aca="false">+('1+2'!C35-'1+2'!L$4)/'1+2'!L$5</f>
        <v>0.951219512195122</v>
      </c>
      <c r="E34" s="6" t="n">
        <f aca="false">+('1+2'!D35-'1+2'!M$4)/'1+2'!M$5</f>
        <v>-0.333333333333333</v>
      </c>
      <c r="F34" s="6" t="n">
        <f aca="false">+('1+2'!E35-'1+2'!N$4)/'1+2'!N$5</f>
        <v>-0.333333333333333</v>
      </c>
      <c r="G34" s="6" t="n">
        <f aca="false">+('1+2'!F35-'1+2'!O$4)/'1+2'!O$5</f>
        <v>-1</v>
      </c>
      <c r="H34" s="7" t="n">
        <f aca="false">+'1+2'!G35</f>
        <v>16.8</v>
      </c>
      <c r="I34" s="0" t="n">
        <f aca="false">+'D.N.2'!H10</f>
        <v>33</v>
      </c>
      <c r="N34" s="0" t="n">
        <v>33</v>
      </c>
      <c r="O34" s="0" t="n">
        <v>1</v>
      </c>
      <c r="P34" s="6" t="n">
        <f aca="false">C34</f>
        <v>-1</v>
      </c>
      <c r="Q34" s="6" t="n">
        <f aca="false">D34</f>
        <v>0.951219512195122</v>
      </c>
      <c r="R34" s="6" t="n">
        <f aca="false">E34</f>
        <v>-0.333333333333333</v>
      </c>
      <c r="S34" s="6" t="n">
        <f aca="false">F34</f>
        <v>-0.333333333333333</v>
      </c>
      <c r="T34" s="6" t="n">
        <f aca="false">G34</f>
        <v>-1</v>
      </c>
      <c r="U34" s="6" t="n">
        <f aca="false">P34*R34</f>
        <v>0.333333333333333</v>
      </c>
      <c r="V34" s="6" t="n">
        <f aca="false">P34*S34</f>
        <v>0.333333333333333</v>
      </c>
      <c r="W34" s="6" t="n">
        <f aca="false">P34*T34</f>
        <v>1</v>
      </c>
      <c r="X34" s="6" t="n">
        <f aca="false">Q34*R34</f>
        <v>-0.317073170731707</v>
      </c>
      <c r="Y34" s="6" t="n">
        <f aca="false">Q34*S34</f>
        <v>-0.317073170731707</v>
      </c>
      <c r="Z34" s="6" t="n">
        <f aca="false">Q34*T34</f>
        <v>-0.951219512195122</v>
      </c>
      <c r="AA34" s="6" t="n">
        <f aca="false">R34*S34</f>
        <v>0.111111111111111</v>
      </c>
      <c r="AB34" s="6" t="n">
        <f aca="false">R34*T34</f>
        <v>0.333333333333333</v>
      </c>
      <c r="AC34" s="6" t="n">
        <f aca="false">S34*T34</f>
        <v>0.333333333333333</v>
      </c>
      <c r="AD34" s="6" t="n">
        <f aca="false">P34*Q34*R34</f>
        <v>0.317073170731707</v>
      </c>
      <c r="AE34" s="6" t="n">
        <f aca="false">P34*Q34*S34</f>
        <v>0.317073170731707</v>
      </c>
      <c r="AF34" s="6" t="n">
        <f aca="false">P34*Q34*T34</f>
        <v>0.951219512195122</v>
      </c>
      <c r="AG34" s="6" t="n">
        <f aca="false">P34*R34*S34</f>
        <v>-0.111111111111111</v>
      </c>
      <c r="AH34" s="6" t="n">
        <f aca="false">P34*R34*T34</f>
        <v>-0.333333333333333</v>
      </c>
      <c r="AI34" s="6" t="n">
        <f aca="false">P34*S34*T34</f>
        <v>-0.333333333333333</v>
      </c>
      <c r="AJ34" s="6" t="n">
        <f aca="false">Q34*R34*S34</f>
        <v>0.105691056910569</v>
      </c>
      <c r="AK34" s="6" t="n">
        <f aca="false">R34*S34*T34</f>
        <v>-0.111111111111111</v>
      </c>
      <c r="AL34" s="6" t="n">
        <f aca="false">P34*Q34*R34*S34</f>
        <v>-0.105691056910569</v>
      </c>
      <c r="AM34" s="6"/>
      <c r="AN34" s="0" t="n">
        <f aca="false">1+AN33</f>
        <v>33</v>
      </c>
      <c r="AO34" s="7" t="n">
        <f aca="false">+H34</f>
        <v>16.8</v>
      </c>
    </row>
    <row r="35" customFormat="false" ht="15" hidden="false" customHeight="false" outlineLevel="0" collapsed="false">
      <c r="A35" s="0" t="n">
        <v>35</v>
      </c>
      <c r="B35" s="0" t="n">
        <f aca="false">+'1+2'!A36</f>
        <v>2</v>
      </c>
      <c r="C35" s="6" t="n">
        <f aca="false">+('1+2'!B36-'1+2'!K$4)/'1+2'!K$5</f>
        <v>-1</v>
      </c>
      <c r="D35" s="6" t="n">
        <f aca="false">+('1+2'!C36-'1+2'!L$4)/'1+2'!L$5</f>
        <v>0.951219512195122</v>
      </c>
      <c r="E35" s="6" t="n">
        <f aca="false">+('1+2'!D36-'1+2'!M$4)/'1+2'!M$5</f>
        <v>-0.333333333333333</v>
      </c>
      <c r="F35" s="6" t="n">
        <f aca="false">+('1+2'!E36-'1+2'!N$4)/'1+2'!N$5</f>
        <v>0.333333333333333</v>
      </c>
      <c r="G35" s="6" t="n">
        <f aca="false">+('1+2'!F36-'1+2'!O$4)/'1+2'!O$5</f>
        <v>-1</v>
      </c>
      <c r="H35" s="7" t="n">
        <f aca="false">+'1+2'!G36</f>
        <v>19.3</v>
      </c>
      <c r="I35" s="0" t="n">
        <f aca="false">+'D.N.2'!H11</f>
        <v>34</v>
      </c>
      <c r="N35" s="0" t="n">
        <v>34</v>
      </c>
      <c r="O35" s="0" t="n">
        <v>1</v>
      </c>
      <c r="P35" s="6" t="n">
        <f aca="false">C35</f>
        <v>-1</v>
      </c>
      <c r="Q35" s="6" t="n">
        <f aca="false">D35</f>
        <v>0.951219512195122</v>
      </c>
      <c r="R35" s="6" t="n">
        <f aca="false">E35</f>
        <v>-0.333333333333333</v>
      </c>
      <c r="S35" s="6" t="n">
        <f aca="false">F35</f>
        <v>0.333333333333333</v>
      </c>
      <c r="T35" s="6" t="n">
        <f aca="false">G35</f>
        <v>-1</v>
      </c>
      <c r="U35" s="6" t="n">
        <f aca="false">P35*R35</f>
        <v>0.333333333333333</v>
      </c>
      <c r="V35" s="6" t="n">
        <f aca="false">P35*S35</f>
        <v>-0.333333333333333</v>
      </c>
      <c r="W35" s="6" t="n">
        <f aca="false">P35*T35</f>
        <v>1</v>
      </c>
      <c r="X35" s="6" t="n">
        <f aca="false">Q35*R35</f>
        <v>-0.317073170731707</v>
      </c>
      <c r="Y35" s="6" t="n">
        <f aca="false">Q35*S35</f>
        <v>0.317073170731707</v>
      </c>
      <c r="Z35" s="6" t="n">
        <f aca="false">Q35*T35</f>
        <v>-0.951219512195122</v>
      </c>
      <c r="AA35" s="6" t="n">
        <f aca="false">R35*S35</f>
        <v>-0.111111111111111</v>
      </c>
      <c r="AB35" s="6" t="n">
        <f aca="false">R35*T35</f>
        <v>0.333333333333333</v>
      </c>
      <c r="AC35" s="6" t="n">
        <f aca="false">S35*T35</f>
        <v>-0.333333333333333</v>
      </c>
      <c r="AD35" s="6" t="n">
        <f aca="false">P35*Q35*R35</f>
        <v>0.317073170731707</v>
      </c>
      <c r="AE35" s="6" t="n">
        <f aca="false">P35*Q35*S35</f>
        <v>-0.317073170731707</v>
      </c>
      <c r="AF35" s="6" t="n">
        <f aca="false">P35*Q35*T35</f>
        <v>0.951219512195122</v>
      </c>
      <c r="AG35" s="6" t="n">
        <f aca="false">P35*R35*S35</f>
        <v>0.111111111111111</v>
      </c>
      <c r="AH35" s="6" t="n">
        <f aca="false">P35*R35*T35</f>
        <v>-0.333333333333333</v>
      </c>
      <c r="AI35" s="6" t="n">
        <f aca="false">P35*S35*T35</f>
        <v>0.333333333333333</v>
      </c>
      <c r="AJ35" s="6" t="n">
        <f aca="false">Q35*R35*S35</f>
        <v>-0.105691056910569</v>
      </c>
      <c r="AK35" s="6" t="n">
        <f aca="false">R35*S35*T35</f>
        <v>0.111111111111111</v>
      </c>
      <c r="AL35" s="6" t="n">
        <f aca="false">P35*Q35*R35*S35</f>
        <v>0.105691056910569</v>
      </c>
      <c r="AM35" s="6"/>
      <c r="AN35" s="0" t="n">
        <f aca="false">1+AN34</f>
        <v>34</v>
      </c>
      <c r="AO35" s="7" t="n">
        <f aca="false">+H35</f>
        <v>19.3</v>
      </c>
    </row>
    <row r="36" customFormat="false" ht="15" hidden="false" customHeight="false" outlineLevel="0" collapsed="false">
      <c r="A36" s="0" t="n">
        <v>36</v>
      </c>
      <c r="B36" s="0" t="n">
        <f aca="false">+'1+2'!A37</f>
        <v>2</v>
      </c>
      <c r="C36" s="6" t="n">
        <f aca="false">+('1+2'!B37-'1+2'!K$4)/'1+2'!K$5</f>
        <v>-1</v>
      </c>
      <c r="D36" s="6" t="n">
        <f aca="false">+('1+2'!C37-'1+2'!L$4)/'1+2'!L$5</f>
        <v>0.951219512195122</v>
      </c>
      <c r="E36" s="6" t="n">
        <f aca="false">+('1+2'!D37-'1+2'!M$4)/'1+2'!M$5</f>
        <v>0.333333333333333</v>
      </c>
      <c r="F36" s="6" t="n">
        <f aca="false">+('1+2'!E37-'1+2'!N$4)/'1+2'!N$5</f>
        <v>0.333333333333333</v>
      </c>
      <c r="G36" s="6" t="n">
        <f aca="false">+('1+2'!F37-'1+2'!O$4)/'1+2'!O$5</f>
        <v>-1</v>
      </c>
      <c r="H36" s="7" t="n">
        <f aca="false">+'1+2'!G37</f>
        <v>16.2</v>
      </c>
      <c r="I36" s="0" t="n">
        <f aca="false">+'D.N.2'!H12</f>
        <v>35</v>
      </c>
      <c r="N36" s="0" t="n">
        <v>35</v>
      </c>
      <c r="O36" s="0" t="n">
        <v>1</v>
      </c>
      <c r="P36" s="6" t="n">
        <f aca="false">C36</f>
        <v>-1</v>
      </c>
      <c r="Q36" s="6" t="n">
        <f aca="false">D36</f>
        <v>0.951219512195122</v>
      </c>
      <c r="R36" s="6" t="n">
        <f aca="false">E36</f>
        <v>0.333333333333333</v>
      </c>
      <c r="S36" s="6" t="n">
        <f aca="false">F36</f>
        <v>0.333333333333333</v>
      </c>
      <c r="T36" s="6" t="n">
        <f aca="false">G36</f>
        <v>-1</v>
      </c>
      <c r="U36" s="6" t="n">
        <f aca="false">P36*R36</f>
        <v>-0.333333333333333</v>
      </c>
      <c r="V36" s="6" t="n">
        <f aca="false">P36*S36</f>
        <v>-0.333333333333333</v>
      </c>
      <c r="W36" s="6" t="n">
        <f aca="false">P36*T36</f>
        <v>1</v>
      </c>
      <c r="X36" s="6" t="n">
        <f aca="false">Q36*R36</f>
        <v>0.317073170731707</v>
      </c>
      <c r="Y36" s="6" t="n">
        <f aca="false">Q36*S36</f>
        <v>0.317073170731707</v>
      </c>
      <c r="Z36" s="6" t="n">
        <f aca="false">Q36*T36</f>
        <v>-0.951219512195122</v>
      </c>
      <c r="AA36" s="6" t="n">
        <f aca="false">R36*S36</f>
        <v>0.111111111111111</v>
      </c>
      <c r="AB36" s="6" t="n">
        <f aca="false">R36*T36</f>
        <v>-0.333333333333333</v>
      </c>
      <c r="AC36" s="6" t="n">
        <f aca="false">S36*T36</f>
        <v>-0.333333333333333</v>
      </c>
      <c r="AD36" s="6" t="n">
        <f aca="false">P36*Q36*R36</f>
        <v>-0.317073170731707</v>
      </c>
      <c r="AE36" s="6" t="n">
        <f aca="false">P36*Q36*S36</f>
        <v>-0.317073170731707</v>
      </c>
      <c r="AF36" s="6" t="n">
        <f aca="false">P36*Q36*T36</f>
        <v>0.951219512195122</v>
      </c>
      <c r="AG36" s="6" t="n">
        <f aca="false">P36*R36*S36</f>
        <v>-0.111111111111111</v>
      </c>
      <c r="AH36" s="6" t="n">
        <f aca="false">P36*R36*T36</f>
        <v>0.333333333333333</v>
      </c>
      <c r="AI36" s="6" t="n">
        <f aca="false">P36*S36*T36</f>
        <v>0.333333333333333</v>
      </c>
      <c r="AJ36" s="6" t="n">
        <f aca="false">Q36*R36*S36</f>
        <v>0.105691056910569</v>
      </c>
      <c r="AK36" s="6" t="n">
        <f aca="false">R36*S36*T36</f>
        <v>-0.111111111111111</v>
      </c>
      <c r="AL36" s="6" t="n">
        <f aca="false">P36*Q36*R36*S36</f>
        <v>-0.105691056910569</v>
      </c>
      <c r="AM36" s="6"/>
      <c r="AN36" s="0" t="n">
        <f aca="false">1+AN35</f>
        <v>35</v>
      </c>
      <c r="AO36" s="7" t="n">
        <f aca="false">+H36</f>
        <v>16.2</v>
      </c>
    </row>
    <row r="37" customFormat="false" ht="15" hidden="false" customHeight="false" outlineLevel="0" collapsed="false">
      <c r="A37" s="0" t="n">
        <v>37</v>
      </c>
      <c r="B37" s="0" t="n">
        <f aca="false">+'1+2'!A38</f>
        <v>2</v>
      </c>
      <c r="C37" s="6" t="n">
        <f aca="false">+('1+2'!B38-'1+2'!K$4)/'1+2'!K$5</f>
        <v>-1</v>
      </c>
      <c r="D37" s="6" t="n">
        <f aca="false">+('1+2'!C38-'1+2'!L$4)/'1+2'!L$5</f>
        <v>0.951219512195122</v>
      </c>
      <c r="E37" s="6" t="n">
        <f aca="false">+('1+2'!D38-'1+2'!M$4)/'1+2'!M$5</f>
        <v>0.333333333333333</v>
      </c>
      <c r="F37" s="6" t="n">
        <f aca="false">+('1+2'!E38-'1+2'!N$4)/'1+2'!N$5</f>
        <v>-0.333333333333333</v>
      </c>
      <c r="G37" s="6" t="n">
        <f aca="false">+('1+2'!F38-'1+2'!O$4)/'1+2'!O$5</f>
        <v>-1</v>
      </c>
      <c r="H37" s="7" t="n">
        <f aca="false">+'1+2'!G38</f>
        <v>14.4</v>
      </c>
      <c r="I37" s="0" t="n">
        <f aca="false">+'D.N.2'!H13</f>
        <v>36</v>
      </c>
      <c r="N37" s="0" t="n">
        <v>36</v>
      </c>
      <c r="O37" s="0" t="n">
        <v>1</v>
      </c>
      <c r="P37" s="6" t="n">
        <f aca="false">C37</f>
        <v>-1</v>
      </c>
      <c r="Q37" s="6" t="n">
        <f aca="false">D37</f>
        <v>0.951219512195122</v>
      </c>
      <c r="R37" s="6" t="n">
        <f aca="false">E37</f>
        <v>0.333333333333333</v>
      </c>
      <c r="S37" s="6" t="n">
        <f aca="false">F37</f>
        <v>-0.333333333333333</v>
      </c>
      <c r="T37" s="6" t="n">
        <f aca="false">G37</f>
        <v>-1</v>
      </c>
      <c r="U37" s="6" t="n">
        <f aca="false">P37*R37</f>
        <v>-0.333333333333333</v>
      </c>
      <c r="V37" s="6" t="n">
        <f aca="false">P37*S37</f>
        <v>0.333333333333333</v>
      </c>
      <c r="W37" s="6" t="n">
        <f aca="false">P37*T37</f>
        <v>1</v>
      </c>
      <c r="X37" s="6" t="n">
        <f aca="false">Q37*R37</f>
        <v>0.317073170731707</v>
      </c>
      <c r="Y37" s="6" t="n">
        <f aca="false">Q37*S37</f>
        <v>-0.317073170731707</v>
      </c>
      <c r="Z37" s="6" t="n">
        <f aca="false">Q37*T37</f>
        <v>-0.951219512195122</v>
      </c>
      <c r="AA37" s="6" t="n">
        <f aca="false">R37*S37</f>
        <v>-0.111111111111111</v>
      </c>
      <c r="AB37" s="6" t="n">
        <f aca="false">R37*T37</f>
        <v>-0.333333333333333</v>
      </c>
      <c r="AC37" s="6" t="n">
        <f aca="false">S37*T37</f>
        <v>0.333333333333333</v>
      </c>
      <c r="AD37" s="6" t="n">
        <f aca="false">P37*Q37*R37</f>
        <v>-0.317073170731707</v>
      </c>
      <c r="AE37" s="6" t="n">
        <f aca="false">P37*Q37*S37</f>
        <v>0.317073170731707</v>
      </c>
      <c r="AF37" s="6" t="n">
        <f aca="false">P37*Q37*T37</f>
        <v>0.951219512195122</v>
      </c>
      <c r="AG37" s="6" t="n">
        <f aca="false">P37*R37*S37</f>
        <v>0.111111111111111</v>
      </c>
      <c r="AH37" s="6" t="n">
        <f aca="false">P37*R37*T37</f>
        <v>0.333333333333333</v>
      </c>
      <c r="AI37" s="6" t="n">
        <f aca="false">P37*S37*T37</f>
        <v>-0.333333333333333</v>
      </c>
      <c r="AJ37" s="6" t="n">
        <f aca="false">Q37*R37*S37</f>
        <v>-0.105691056910569</v>
      </c>
      <c r="AK37" s="6" t="n">
        <f aca="false">R37*S37*T37</f>
        <v>0.111111111111111</v>
      </c>
      <c r="AL37" s="6" t="n">
        <f aca="false">P37*Q37*R37*S37</f>
        <v>0.105691056910569</v>
      </c>
      <c r="AM37" s="6"/>
      <c r="AN37" s="0" t="n">
        <f aca="false">1+AN36</f>
        <v>36</v>
      </c>
      <c r="AO37" s="7" t="n">
        <f aca="false">+H37</f>
        <v>14.4</v>
      </c>
    </row>
    <row r="38" customFormat="false" ht="15" hidden="false" customHeight="false" outlineLevel="0" collapsed="false">
      <c r="A38" s="0" t="n">
        <v>38</v>
      </c>
      <c r="B38" s="0" t="n">
        <f aca="false">+'1+2'!A39</f>
        <v>2</v>
      </c>
      <c r="C38" s="6" t="n">
        <f aca="false">+('1+2'!B39-'1+2'!K$4)/'1+2'!K$5</f>
        <v>0.96078431372549</v>
      </c>
      <c r="D38" s="6" t="n">
        <f aca="false">+('1+2'!C39-'1+2'!L$4)/'1+2'!L$5</f>
        <v>0.951219512195122</v>
      </c>
      <c r="E38" s="6" t="n">
        <f aca="false">+('1+2'!D39-'1+2'!M$4)/'1+2'!M$5</f>
        <v>-0.333333333333333</v>
      </c>
      <c r="F38" s="6" t="n">
        <f aca="false">+('1+2'!E39-'1+2'!N$4)/'1+2'!N$5</f>
        <v>-0.333333333333333</v>
      </c>
      <c r="G38" s="6" t="n">
        <f aca="false">+('1+2'!F39-'1+2'!O$4)/'1+2'!O$5</f>
        <v>-1</v>
      </c>
      <c r="H38" s="7" t="n">
        <f aca="false">+'1+2'!G39</f>
        <v>22.4</v>
      </c>
      <c r="I38" s="0" t="n">
        <f aca="false">+'D.N.2'!H14</f>
        <v>37</v>
      </c>
      <c r="N38" s="0" t="n">
        <v>37</v>
      </c>
      <c r="O38" s="0" t="n">
        <v>1</v>
      </c>
      <c r="P38" s="6" t="n">
        <f aca="false">C38</f>
        <v>0.96078431372549</v>
      </c>
      <c r="Q38" s="6" t="n">
        <f aca="false">D38</f>
        <v>0.951219512195122</v>
      </c>
      <c r="R38" s="6" t="n">
        <f aca="false">E38</f>
        <v>-0.333333333333333</v>
      </c>
      <c r="S38" s="6" t="n">
        <f aca="false">F38</f>
        <v>-0.333333333333333</v>
      </c>
      <c r="T38" s="6" t="n">
        <f aca="false">G38</f>
        <v>-1</v>
      </c>
      <c r="U38" s="6" t="n">
        <f aca="false">P38*R38</f>
        <v>-0.320261437908497</v>
      </c>
      <c r="V38" s="6" t="n">
        <f aca="false">P38*S38</f>
        <v>-0.320261437908497</v>
      </c>
      <c r="W38" s="6" t="n">
        <f aca="false">P38*T38</f>
        <v>-0.96078431372549</v>
      </c>
      <c r="X38" s="6" t="n">
        <f aca="false">Q38*R38</f>
        <v>-0.317073170731707</v>
      </c>
      <c r="Y38" s="6" t="n">
        <f aca="false">Q38*S38</f>
        <v>-0.317073170731707</v>
      </c>
      <c r="Z38" s="6" t="n">
        <f aca="false">Q38*T38</f>
        <v>-0.951219512195122</v>
      </c>
      <c r="AA38" s="6" t="n">
        <f aca="false">R38*S38</f>
        <v>0.111111111111111</v>
      </c>
      <c r="AB38" s="6" t="n">
        <f aca="false">R38*T38</f>
        <v>0.333333333333333</v>
      </c>
      <c r="AC38" s="6" t="n">
        <f aca="false">S38*T38</f>
        <v>0.333333333333333</v>
      </c>
      <c r="AD38" s="6" t="n">
        <f aca="false">P38*Q38*R38</f>
        <v>-0.304638928742228</v>
      </c>
      <c r="AE38" s="6" t="n">
        <f aca="false">P38*Q38*S38</f>
        <v>-0.304638928742228</v>
      </c>
      <c r="AF38" s="6" t="n">
        <f aca="false">P38*Q38*T38</f>
        <v>-0.913916786226685</v>
      </c>
      <c r="AG38" s="6" t="n">
        <f aca="false">P38*R38*S38</f>
        <v>0.106753812636166</v>
      </c>
      <c r="AH38" s="6" t="n">
        <f aca="false">P38*R38*T38</f>
        <v>0.320261437908497</v>
      </c>
      <c r="AI38" s="6" t="n">
        <f aca="false">P38*S38*T38</f>
        <v>0.320261437908497</v>
      </c>
      <c r="AJ38" s="6" t="n">
        <f aca="false">Q38*R38*S38</f>
        <v>0.105691056910569</v>
      </c>
      <c r="AK38" s="6" t="n">
        <f aca="false">R38*S38*T38</f>
        <v>-0.111111111111111</v>
      </c>
      <c r="AL38" s="6" t="n">
        <f aca="false">P38*Q38*R38*S38</f>
        <v>0.101546309580743</v>
      </c>
      <c r="AM38" s="6"/>
      <c r="AN38" s="0" t="n">
        <f aca="false">1+AN37</f>
        <v>37</v>
      </c>
      <c r="AO38" s="7" t="n">
        <f aca="false">+H38</f>
        <v>22.4</v>
      </c>
    </row>
    <row r="39" customFormat="false" ht="15" hidden="false" customHeight="false" outlineLevel="0" collapsed="false">
      <c r="A39" s="0" t="n">
        <v>39</v>
      </c>
      <c r="B39" s="0" t="n">
        <f aca="false">+'1+2'!A40</f>
        <v>2</v>
      </c>
      <c r="C39" s="6" t="n">
        <f aca="false">+('1+2'!B40-'1+2'!K$4)/'1+2'!K$5</f>
        <v>0.96078431372549</v>
      </c>
      <c r="D39" s="6" t="n">
        <f aca="false">+('1+2'!C40-'1+2'!L$4)/'1+2'!L$5</f>
        <v>0.951219512195122</v>
      </c>
      <c r="E39" s="6" t="n">
        <f aca="false">+('1+2'!D40-'1+2'!M$4)/'1+2'!M$5</f>
        <v>0.333333333333333</v>
      </c>
      <c r="F39" s="6" t="n">
        <f aca="false">+('1+2'!E40-'1+2'!N$4)/'1+2'!N$5</f>
        <v>-0.333333333333333</v>
      </c>
      <c r="G39" s="6" t="n">
        <f aca="false">+('1+2'!F40-'1+2'!O$4)/'1+2'!O$5</f>
        <v>-1</v>
      </c>
      <c r="H39" s="7" t="n">
        <f aca="false">+'1+2'!G40</f>
        <v>20.4</v>
      </c>
      <c r="I39" s="0" t="n">
        <f aca="false">+'D.N.2'!H15</f>
        <v>38</v>
      </c>
      <c r="N39" s="0" t="n">
        <v>38</v>
      </c>
      <c r="O39" s="0" t="n">
        <v>1</v>
      </c>
      <c r="P39" s="6" t="n">
        <f aca="false">C39</f>
        <v>0.96078431372549</v>
      </c>
      <c r="Q39" s="6" t="n">
        <f aca="false">D39</f>
        <v>0.951219512195122</v>
      </c>
      <c r="R39" s="6" t="n">
        <f aca="false">E39</f>
        <v>0.333333333333333</v>
      </c>
      <c r="S39" s="6" t="n">
        <f aca="false">F39</f>
        <v>-0.333333333333333</v>
      </c>
      <c r="T39" s="6" t="n">
        <f aca="false">G39</f>
        <v>-1</v>
      </c>
      <c r="U39" s="6" t="n">
        <f aca="false">P39*R39</f>
        <v>0.320261437908497</v>
      </c>
      <c r="V39" s="6" t="n">
        <f aca="false">P39*S39</f>
        <v>-0.320261437908497</v>
      </c>
      <c r="W39" s="6" t="n">
        <f aca="false">P39*T39</f>
        <v>-0.96078431372549</v>
      </c>
      <c r="X39" s="6" t="n">
        <f aca="false">Q39*R39</f>
        <v>0.317073170731707</v>
      </c>
      <c r="Y39" s="6" t="n">
        <f aca="false">Q39*S39</f>
        <v>-0.317073170731707</v>
      </c>
      <c r="Z39" s="6" t="n">
        <f aca="false">Q39*T39</f>
        <v>-0.951219512195122</v>
      </c>
      <c r="AA39" s="6" t="n">
        <f aca="false">R39*S39</f>
        <v>-0.111111111111111</v>
      </c>
      <c r="AB39" s="6" t="n">
        <f aca="false">R39*T39</f>
        <v>-0.333333333333333</v>
      </c>
      <c r="AC39" s="6" t="n">
        <f aca="false">S39*T39</f>
        <v>0.333333333333333</v>
      </c>
      <c r="AD39" s="6" t="n">
        <f aca="false">P39*Q39*R39</f>
        <v>0.304638928742228</v>
      </c>
      <c r="AE39" s="6" t="n">
        <f aca="false">P39*Q39*S39</f>
        <v>-0.304638928742228</v>
      </c>
      <c r="AF39" s="6" t="n">
        <f aca="false">P39*Q39*T39</f>
        <v>-0.913916786226685</v>
      </c>
      <c r="AG39" s="6" t="n">
        <f aca="false">P39*R39*S39</f>
        <v>-0.106753812636166</v>
      </c>
      <c r="AH39" s="6" t="n">
        <f aca="false">P39*R39*T39</f>
        <v>-0.320261437908497</v>
      </c>
      <c r="AI39" s="6" t="n">
        <f aca="false">P39*S39*T39</f>
        <v>0.320261437908497</v>
      </c>
      <c r="AJ39" s="6" t="n">
        <f aca="false">Q39*R39*S39</f>
        <v>-0.105691056910569</v>
      </c>
      <c r="AK39" s="6" t="n">
        <f aca="false">R39*S39*T39</f>
        <v>0.111111111111111</v>
      </c>
      <c r="AL39" s="6" t="n">
        <f aca="false">P39*Q39*R39*S39</f>
        <v>-0.101546309580743</v>
      </c>
      <c r="AM39" s="6"/>
      <c r="AN39" s="0" t="n">
        <f aca="false">1+AN38</f>
        <v>38</v>
      </c>
      <c r="AO39" s="7" t="n">
        <f aca="false">+H39</f>
        <v>20.4</v>
      </c>
    </row>
    <row r="40" customFormat="false" ht="15" hidden="false" customHeight="false" outlineLevel="0" collapsed="false">
      <c r="A40" s="0" t="n">
        <v>40</v>
      </c>
      <c r="B40" s="0" t="n">
        <f aca="false">+'1+2'!A41</f>
        <v>2</v>
      </c>
      <c r="C40" s="6" t="n">
        <f aca="false">+('1+2'!B41-'1+2'!K$4)/'1+2'!K$5</f>
        <v>0.96078431372549</v>
      </c>
      <c r="D40" s="6" t="n">
        <f aca="false">+('1+2'!C41-'1+2'!L$4)/'1+2'!L$5</f>
        <v>0.951219512195122</v>
      </c>
      <c r="E40" s="6" t="n">
        <f aca="false">+('1+2'!D41-'1+2'!M$4)/'1+2'!M$5</f>
        <v>0.333333333333333</v>
      </c>
      <c r="F40" s="6" t="n">
        <f aca="false">+('1+2'!E41-'1+2'!N$4)/'1+2'!N$5</f>
        <v>0.333333333333333</v>
      </c>
      <c r="G40" s="6" t="n">
        <f aca="false">+('1+2'!F41-'1+2'!O$4)/'1+2'!O$5</f>
        <v>-1</v>
      </c>
      <c r="H40" s="7" t="n">
        <f aca="false">+'1+2'!G41</f>
        <v>22</v>
      </c>
      <c r="I40" s="0" t="n">
        <f aca="false">+'D.N.2'!H16</f>
        <v>39</v>
      </c>
      <c r="N40" s="0" t="n">
        <v>39</v>
      </c>
      <c r="O40" s="0" t="n">
        <v>1</v>
      </c>
      <c r="P40" s="6" t="n">
        <f aca="false">C40</f>
        <v>0.96078431372549</v>
      </c>
      <c r="Q40" s="6" t="n">
        <f aca="false">D40</f>
        <v>0.951219512195122</v>
      </c>
      <c r="R40" s="6" t="n">
        <f aca="false">E40</f>
        <v>0.333333333333333</v>
      </c>
      <c r="S40" s="6" t="n">
        <f aca="false">F40</f>
        <v>0.333333333333333</v>
      </c>
      <c r="T40" s="6" t="n">
        <f aca="false">G40</f>
        <v>-1</v>
      </c>
      <c r="U40" s="6" t="n">
        <f aca="false">P40*R40</f>
        <v>0.320261437908497</v>
      </c>
      <c r="V40" s="6" t="n">
        <f aca="false">P40*S40</f>
        <v>0.320261437908497</v>
      </c>
      <c r="W40" s="6" t="n">
        <f aca="false">P40*T40</f>
        <v>-0.96078431372549</v>
      </c>
      <c r="X40" s="6" t="n">
        <f aca="false">Q40*R40</f>
        <v>0.317073170731707</v>
      </c>
      <c r="Y40" s="6" t="n">
        <f aca="false">Q40*S40</f>
        <v>0.317073170731707</v>
      </c>
      <c r="Z40" s="6" t="n">
        <f aca="false">Q40*T40</f>
        <v>-0.951219512195122</v>
      </c>
      <c r="AA40" s="6" t="n">
        <f aca="false">R40*S40</f>
        <v>0.111111111111111</v>
      </c>
      <c r="AB40" s="6" t="n">
        <f aca="false">R40*T40</f>
        <v>-0.333333333333333</v>
      </c>
      <c r="AC40" s="6" t="n">
        <f aca="false">S40*T40</f>
        <v>-0.333333333333333</v>
      </c>
      <c r="AD40" s="6" t="n">
        <f aca="false">P40*Q40*R40</f>
        <v>0.304638928742228</v>
      </c>
      <c r="AE40" s="6" t="n">
        <f aca="false">P40*Q40*S40</f>
        <v>0.304638928742228</v>
      </c>
      <c r="AF40" s="6" t="n">
        <f aca="false">P40*Q40*T40</f>
        <v>-0.913916786226685</v>
      </c>
      <c r="AG40" s="6" t="n">
        <f aca="false">P40*R40*S40</f>
        <v>0.106753812636166</v>
      </c>
      <c r="AH40" s="6" t="n">
        <f aca="false">P40*R40*T40</f>
        <v>-0.320261437908497</v>
      </c>
      <c r="AI40" s="6" t="n">
        <f aca="false">P40*S40*T40</f>
        <v>-0.320261437908497</v>
      </c>
      <c r="AJ40" s="6" t="n">
        <f aca="false">Q40*R40*S40</f>
        <v>0.105691056910569</v>
      </c>
      <c r="AK40" s="6" t="n">
        <f aca="false">R40*S40*T40</f>
        <v>-0.111111111111111</v>
      </c>
      <c r="AL40" s="6" t="n">
        <f aca="false">P40*Q40*R40*S40</f>
        <v>0.101546309580743</v>
      </c>
      <c r="AM40" s="6"/>
      <c r="AN40" s="0" t="n">
        <f aca="false">1+AN39</f>
        <v>39</v>
      </c>
      <c r="AO40" s="7" t="n">
        <f aca="false">+H40</f>
        <v>22</v>
      </c>
    </row>
    <row r="41" customFormat="false" ht="15" hidden="false" customHeight="false" outlineLevel="0" collapsed="false">
      <c r="A41" s="0" t="n">
        <v>41</v>
      </c>
      <c r="B41" s="0" t="n">
        <f aca="false">+'1+2'!A42</f>
        <v>2</v>
      </c>
      <c r="C41" s="6" t="n">
        <f aca="false">+('1+2'!B42-'1+2'!K$4)/'1+2'!K$5</f>
        <v>0.96078431372549</v>
      </c>
      <c r="D41" s="6" t="n">
        <f aca="false">+('1+2'!C42-'1+2'!L$4)/'1+2'!L$5</f>
        <v>0.951219512195122</v>
      </c>
      <c r="E41" s="6" t="n">
        <f aca="false">+('1+2'!D42-'1+2'!M$4)/'1+2'!M$5</f>
        <v>-0.333333333333333</v>
      </c>
      <c r="F41" s="6" t="n">
        <f aca="false">+('1+2'!E42-'1+2'!N$4)/'1+2'!N$5</f>
        <v>0.333333333333333</v>
      </c>
      <c r="G41" s="6" t="n">
        <f aca="false">+('1+2'!F42-'1+2'!O$4)/'1+2'!O$5</f>
        <v>-1</v>
      </c>
      <c r="H41" s="7" t="n">
        <f aca="false">+'1+2'!G42</f>
        <v>24.4</v>
      </c>
      <c r="I41" s="0" t="n">
        <f aca="false">+'D.N.2'!H17</f>
        <v>40</v>
      </c>
      <c r="N41" s="0" t="n">
        <v>40</v>
      </c>
      <c r="O41" s="0" t="n">
        <v>1</v>
      </c>
      <c r="P41" s="6" t="n">
        <f aca="false">C41</f>
        <v>0.96078431372549</v>
      </c>
      <c r="Q41" s="6" t="n">
        <f aca="false">D41</f>
        <v>0.951219512195122</v>
      </c>
      <c r="R41" s="6" t="n">
        <f aca="false">E41</f>
        <v>-0.333333333333333</v>
      </c>
      <c r="S41" s="6" t="n">
        <f aca="false">F41</f>
        <v>0.333333333333333</v>
      </c>
      <c r="T41" s="6" t="n">
        <f aca="false">G41</f>
        <v>-1</v>
      </c>
      <c r="U41" s="6" t="n">
        <f aca="false">P41*R41</f>
        <v>-0.320261437908497</v>
      </c>
      <c r="V41" s="6" t="n">
        <f aca="false">P41*S41</f>
        <v>0.320261437908497</v>
      </c>
      <c r="W41" s="6" t="n">
        <f aca="false">P41*T41</f>
        <v>-0.96078431372549</v>
      </c>
      <c r="X41" s="6" t="n">
        <f aca="false">Q41*R41</f>
        <v>-0.317073170731707</v>
      </c>
      <c r="Y41" s="6" t="n">
        <f aca="false">Q41*S41</f>
        <v>0.317073170731707</v>
      </c>
      <c r="Z41" s="6" t="n">
        <f aca="false">Q41*T41</f>
        <v>-0.951219512195122</v>
      </c>
      <c r="AA41" s="6" t="n">
        <f aca="false">R41*S41</f>
        <v>-0.111111111111111</v>
      </c>
      <c r="AB41" s="6" t="n">
        <f aca="false">R41*T41</f>
        <v>0.333333333333333</v>
      </c>
      <c r="AC41" s="6" t="n">
        <f aca="false">S41*T41</f>
        <v>-0.333333333333333</v>
      </c>
      <c r="AD41" s="6" t="n">
        <f aca="false">P41*Q41*R41</f>
        <v>-0.304638928742228</v>
      </c>
      <c r="AE41" s="6" t="n">
        <f aca="false">P41*Q41*S41</f>
        <v>0.304638928742228</v>
      </c>
      <c r="AF41" s="6" t="n">
        <f aca="false">P41*Q41*T41</f>
        <v>-0.913916786226685</v>
      </c>
      <c r="AG41" s="6" t="n">
        <f aca="false">P41*R41*S41</f>
        <v>-0.106753812636166</v>
      </c>
      <c r="AH41" s="6" t="n">
        <f aca="false">P41*R41*T41</f>
        <v>0.320261437908497</v>
      </c>
      <c r="AI41" s="6" t="n">
        <f aca="false">P41*S41*T41</f>
        <v>-0.320261437908497</v>
      </c>
      <c r="AJ41" s="6" t="n">
        <f aca="false">Q41*R41*S41</f>
        <v>-0.105691056910569</v>
      </c>
      <c r="AK41" s="6" t="n">
        <f aca="false">R41*S41*T41</f>
        <v>0.111111111111111</v>
      </c>
      <c r="AL41" s="6" t="n">
        <f aca="false">P41*Q41*R41*S41</f>
        <v>-0.101546309580743</v>
      </c>
      <c r="AM41" s="6"/>
      <c r="AN41" s="0" t="n">
        <f aca="false">1+AN40</f>
        <v>40</v>
      </c>
      <c r="AO41" s="7" t="n">
        <f aca="false">+H41</f>
        <v>24.4</v>
      </c>
    </row>
    <row r="42" customFormat="false" ht="15" hidden="false" customHeight="false" outlineLevel="0" collapsed="false">
      <c r="P42" s="6"/>
      <c r="Q42" s="6"/>
      <c r="S42" s="6"/>
      <c r="T42" s="6"/>
      <c r="V42" s="6"/>
      <c r="W42" s="6"/>
      <c r="Y42" s="6"/>
      <c r="Z42" s="6"/>
      <c r="AB42" s="6"/>
      <c r="AC42" s="6"/>
      <c r="AE42" s="6"/>
      <c r="AF42" s="6"/>
      <c r="AH42" s="6"/>
      <c r="AI42" s="6"/>
      <c r="AK42" s="6"/>
      <c r="AL42" s="6"/>
    </row>
    <row r="43" customFormat="false" ht="15" hidden="false" customHeight="false" outlineLevel="0" collapsed="false">
      <c r="A43" s="0" t="s">
        <v>0</v>
      </c>
      <c r="B43" s="9" t="s">
        <v>14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3" t="s">
        <v>8</v>
      </c>
      <c r="J43" s="3" t="s">
        <v>105</v>
      </c>
    </row>
    <row r="44" customFormat="false" ht="15" hidden="false" customHeight="false" outlineLevel="0" collapsed="false">
      <c r="A44" s="0" t="n">
        <v>5</v>
      </c>
      <c r="B44" s="0" t="n">
        <f aca="false">+'1+2'!A6</f>
        <v>1</v>
      </c>
      <c r="C44" s="6" t="n">
        <f aca="false">+('1+2'!B6-'1+2'!K$4)/'1+2'!K$5</f>
        <v>1</v>
      </c>
      <c r="D44" s="6" t="n">
        <f aca="false">+('1+2'!C6-'1+2'!L$4)/'1+2'!L$5</f>
        <v>0.902439024390244</v>
      </c>
      <c r="E44" s="6" t="n">
        <f aca="false">+('1+2'!D6-'1+2'!M$4)/'1+2'!M$5</f>
        <v>-1</v>
      </c>
      <c r="F44" s="6" t="n">
        <f aca="false">+('1+2'!E6-'1+2'!N$4)/'1+2'!N$5</f>
        <v>-1</v>
      </c>
      <c r="G44" s="6" t="n">
        <f aca="false">+('1+2'!F6-'1+2'!O$4)/'1+2'!O$5</f>
        <v>-1</v>
      </c>
      <c r="H44" s="7" t="n">
        <f aca="false">+'1+2'!G6</f>
        <v>22.7</v>
      </c>
      <c r="I44" s="0" t="n">
        <f aca="false">+'1+2'!H6</f>
        <v>9</v>
      </c>
    </row>
    <row r="45" customFormat="false" ht="15" hidden="false" customHeight="false" outlineLevel="0" collapsed="false">
      <c r="A45" s="0" t="n">
        <v>6</v>
      </c>
      <c r="B45" s="0" t="n">
        <f aca="false">+'1+2'!A7</f>
        <v>1</v>
      </c>
      <c r="C45" s="6" t="n">
        <f aca="false">+('1+2'!B7-'1+2'!K$4)/'1+2'!K$5</f>
        <v>0.921568627450981</v>
      </c>
      <c r="D45" s="6" t="n">
        <f aca="false">+('1+2'!C7-'1+2'!L$4)/'1+2'!L$5</f>
        <v>1</v>
      </c>
      <c r="E45" s="6" t="n">
        <f aca="false">+('1+2'!D7-'1+2'!M$4)/'1+2'!M$5</f>
        <v>-1</v>
      </c>
      <c r="F45" s="6" t="n">
        <f aca="false">+('1+2'!E7-'1+2'!N$4)/'1+2'!N$5</f>
        <v>-1</v>
      </c>
      <c r="G45" s="6" t="n">
        <f aca="false">+('1+2'!F7-'1+2'!O$4)/'1+2'!O$5</f>
        <v>-1</v>
      </c>
      <c r="H45" s="7" t="n">
        <f aca="false">+'1+2'!G7</f>
        <v>22.7</v>
      </c>
      <c r="I45" s="0" t="n">
        <f aca="false">+'1+2'!H7</f>
        <v>9</v>
      </c>
    </row>
    <row r="46" customFormat="false" ht="15" hidden="false" customHeight="false" outlineLevel="0" collapsed="false">
      <c r="A46" s="0" t="n">
        <v>18</v>
      </c>
      <c r="B46" s="0" t="n">
        <f aca="false">+'1+2'!A19</f>
        <v>1</v>
      </c>
      <c r="C46" s="6" t="n">
        <f aca="false">+('1+2'!B19-'1+2'!K$4)/'1+2'!K$5</f>
        <v>0.921568627450981</v>
      </c>
      <c r="D46" s="6" t="n">
        <f aca="false">+('1+2'!C19-'1+2'!L$4)/'1+2'!L$5</f>
        <v>1</v>
      </c>
      <c r="E46" s="6" t="n">
        <f aca="false">+('1+2'!D19-'1+2'!M$4)/'1+2'!M$5</f>
        <v>-1</v>
      </c>
      <c r="F46" s="6" t="n">
        <f aca="false">+('1+2'!E19-'1+2'!N$4)/'1+2'!N$5</f>
        <v>1</v>
      </c>
      <c r="G46" s="6" t="n">
        <f aca="false">+('1+2'!F19-'1+2'!O$4)/'1+2'!O$5</f>
        <v>-1</v>
      </c>
      <c r="H46" s="7" t="n">
        <f aca="false">+'1+2'!G19</f>
        <v>29.6</v>
      </c>
      <c r="I46" s="0" t="n">
        <f aca="false">+'1+2'!H19</f>
        <v>10</v>
      </c>
    </row>
    <row r="47" customFormat="false" ht="15" hidden="false" customHeight="false" outlineLevel="0" collapsed="false">
      <c r="A47" s="0" t="n">
        <v>19</v>
      </c>
      <c r="B47" s="0" t="n">
        <f aca="false">+'1+2'!A20</f>
        <v>1</v>
      </c>
      <c r="C47" s="6" t="n">
        <f aca="false">+('1+2'!B20-'1+2'!K$4)/'1+2'!K$5</f>
        <v>1</v>
      </c>
      <c r="D47" s="6" t="n">
        <f aca="false">+('1+2'!C20-'1+2'!L$4)/'1+2'!L$5</f>
        <v>0.902439024390244</v>
      </c>
      <c r="E47" s="6" t="n">
        <f aca="false">+('1+2'!D20-'1+2'!M$4)/'1+2'!M$5</f>
        <v>-1</v>
      </c>
      <c r="F47" s="6" t="n">
        <f aca="false">+('1+2'!E20-'1+2'!N$4)/'1+2'!N$5</f>
        <v>1</v>
      </c>
      <c r="G47" s="6" t="n">
        <f aca="false">+('1+2'!F20-'1+2'!O$4)/'1+2'!O$5</f>
        <v>-1</v>
      </c>
      <c r="H47" s="7" t="n">
        <f aca="false">+'1+2'!G20</f>
        <v>29.7</v>
      </c>
      <c r="I47" s="0" t="n">
        <f aca="false">+'1+2'!H20</f>
        <v>10</v>
      </c>
    </row>
    <row r="48" customFormat="false" ht="15" hidden="false" customHeight="false" outlineLevel="0" collapsed="false">
      <c r="A48" s="0" t="n">
        <v>24</v>
      </c>
      <c r="B48" s="0" t="n">
        <f aca="false">+'1+2'!A25</f>
        <v>1</v>
      </c>
      <c r="C48" s="6" t="n">
        <f aca="false">+('1+2'!B25-'1+2'!K$4)/'1+2'!K$5</f>
        <v>1</v>
      </c>
      <c r="D48" s="6" t="n">
        <f aca="false">+('1+2'!C25-'1+2'!L$4)/'1+2'!L$5</f>
        <v>0.902439024390244</v>
      </c>
      <c r="E48" s="6" t="n">
        <f aca="false">+('1+2'!D25-'1+2'!M$4)/'1+2'!M$5</f>
        <v>1</v>
      </c>
      <c r="F48" s="6" t="n">
        <f aca="false">+('1+2'!E25-'1+2'!N$4)/'1+2'!N$5</f>
        <v>1</v>
      </c>
      <c r="G48" s="6" t="n">
        <f aca="false">+('1+2'!F25-'1+2'!O$4)/'1+2'!O$5</f>
        <v>-1</v>
      </c>
      <c r="H48" s="7" t="n">
        <f aca="false">+'1+2'!G25</f>
        <v>21.6</v>
      </c>
      <c r="I48" s="0" t="n">
        <f aca="false">+'1+2'!H25</f>
        <v>11</v>
      </c>
    </row>
    <row r="49" customFormat="false" ht="15" hidden="false" customHeight="false" outlineLevel="0" collapsed="false">
      <c r="A49" s="0" t="n">
        <v>25</v>
      </c>
      <c r="B49" s="0" t="n">
        <f aca="false">+'1+2'!A26</f>
        <v>1</v>
      </c>
      <c r="C49" s="6" t="n">
        <f aca="false">+('1+2'!B26-'1+2'!K$4)/'1+2'!K$5</f>
        <v>0.921568627450981</v>
      </c>
      <c r="D49" s="6" t="n">
        <f aca="false">+('1+2'!C26-'1+2'!L$4)/'1+2'!L$5</f>
        <v>1</v>
      </c>
      <c r="E49" s="6" t="n">
        <f aca="false">+('1+2'!D26-'1+2'!M$4)/'1+2'!M$5</f>
        <v>1</v>
      </c>
      <c r="F49" s="6" t="n">
        <f aca="false">+('1+2'!E26-'1+2'!N$4)/'1+2'!N$5</f>
        <v>1</v>
      </c>
      <c r="G49" s="6" t="n">
        <f aca="false">+('1+2'!F26-'1+2'!O$4)/'1+2'!O$5</f>
        <v>-1</v>
      </c>
      <c r="H49" s="7" t="n">
        <f aca="false">+'1+2'!G26</f>
        <v>21.4</v>
      </c>
      <c r="I49" s="0" t="n">
        <f aca="false">+'1+2'!H26</f>
        <v>11</v>
      </c>
    </row>
    <row r="50" customFormat="false" ht="15" hidden="false" customHeight="false" outlineLevel="0" collapsed="false">
      <c r="A50" s="0" t="n">
        <v>12</v>
      </c>
      <c r="B50" s="0" t="n">
        <f aca="false">+'1+2'!A13</f>
        <v>1</v>
      </c>
      <c r="C50" s="6" t="n">
        <f aca="false">+('1+2'!B13-'1+2'!K$4)/'1+2'!K$5</f>
        <v>0.921568627450981</v>
      </c>
      <c r="D50" s="6" t="n">
        <f aca="false">+('1+2'!C13-'1+2'!L$4)/'1+2'!L$5</f>
        <v>1</v>
      </c>
      <c r="E50" s="6" t="n">
        <f aca="false">+('1+2'!D13-'1+2'!M$4)/'1+2'!M$5</f>
        <v>1</v>
      </c>
      <c r="F50" s="6" t="n">
        <f aca="false">+('1+2'!E13-'1+2'!N$4)/'1+2'!N$5</f>
        <v>-1</v>
      </c>
      <c r="G50" s="6" t="n">
        <f aca="false">+('1+2'!F13-'1+2'!O$4)/'1+2'!O$5</f>
        <v>-1</v>
      </c>
      <c r="H50" s="7" t="n">
        <f aca="false">+'1+2'!G13</f>
        <v>17.6</v>
      </c>
      <c r="I50" s="0" t="n">
        <f aca="false">+'1+2'!H13</f>
        <v>12</v>
      </c>
    </row>
    <row r="51" customFormat="false" ht="15" hidden="false" customHeight="false" outlineLevel="0" collapsed="false">
      <c r="A51" s="0" t="n">
        <v>16</v>
      </c>
      <c r="B51" s="0" t="n">
        <f aca="false">+'1+2'!A17</f>
        <v>1</v>
      </c>
      <c r="C51" s="6" t="n">
        <f aca="false">+('1+2'!B17-'1+2'!K$4)/'1+2'!K$5</f>
        <v>-0.960784313725491</v>
      </c>
      <c r="D51" s="6" t="n">
        <f aca="false">+('1+2'!C17-'1+2'!L$4)/'1+2'!L$5</f>
        <v>1</v>
      </c>
      <c r="E51" s="6" t="n">
        <f aca="false">+('1+2'!D17-'1+2'!M$4)/'1+2'!M$5</f>
        <v>-1</v>
      </c>
      <c r="F51" s="6" t="n">
        <f aca="false">+('1+2'!E17-'1+2'!N$4)/'1+2'!N$5</f>
        <v>1</v>
      </c>
      <c r="G51" s="6" t="n">
        <f aca="false">+('1+2'!F17-'1+2'!O$4)/'1+2'!O$5</f>
        <v>-1</v>
      </c>
      <c r="H51" s="7" t="n">
        <f aca="false">+'1+2'!G17</f>
        <v>15.7</v>
      </c>
      <c r="I51" s="0" t="n">
        <f aca="false">+'1+2'!H17</f>
        <v>14</v>
      </c>
    </row>
    <row r="52" customFormat="false" ht="15" hidden="false" customHeight="false" outlineLevel="0" collapsed="false">
      <c r="A52" s="0" t="n">
        <v>10</v>
      </c>
      <c r="B52" s="0" t="n">
        <f aca="false">+'1+2'!A11</f>
        <v>1</v>
      </c>
      <c r="C52" s="6" t="n">
        <f aca="false">+('1+2'!B11-'1+2'!K$4)/'1+2'!K$5</f>
        <v>-0.960784313725491</v>
      </c>
      <c r="D52" s="6" t="n">
        <f aca="false">+('1+2'!C11-'1+2'!L$4)/'1+2'!L$5</f>
        <v>1</v>
      </c>
      <c r="E52" s="6" t="n">
        <f aca="false">+('1+2'!D11-'1+2'!M$4)/'1+2'!M$5</f>
        <v>1</v>
      </c>
      <c r="F52" s="6" t="n">
        <f aca="false">+('1+2'!E11-'1+2'!N$4)/'1+2'!N$5</f>
        <v>-1</v>
      </c>
      <c r="G52" s="6" t="n">
        <f aca="false">+('1+2'!F11-'1+2'!O$4)/'1+2'!O$5</f>
        <v>-1</v>
      </c>
      <c r="H52" s="7" t="n">
        <f aca="false">+'1+2'!G11</f>
        <v>11.8</v>
      </c>
      <c r="I52" s="0" t="n">
        <f aca="false">+'1+2'!H11</f>
        <v>16</v>
      </c>
    </row>
    <row r="53" customFormat="false" ht="15" hidden="false" customHeight="false" outlineLevel="0" collapsed="false">
      <c r="A53" s="0" t="n">
        <v>44</v>
      </c>
      <c r="B53" s="0" t="n">
        <f aca="false">+'1+2'!A45</f>
        <v>2</v>
      </c>
      <c r="C53" s="6" t="n">
        <f aca="false">+('1+2'!B45-'1+2'!K$4)/'1+2'!K$5</f>
        <v>-1</v>
      </c>
      <c r="D53" s="6" t="n">
        <f aca="false">+('1+2'!C45-'1+2'!L$4)/'1+2'!L$5</f>
        <v>-0.804878048780488</v>
      </c>
      <c r="E53" s="6" t="n">
        <f aca="false">+('1+2'!D45-'1+2'!M$4)/'1+2'!M$5</f>
        <v>-0.333333333333333</v>
      </c>
      <c r="F53" s="6" t="n">
        <f aca="false">+('1+2'!E45-'1+2'!N$4)/'1+2'!N$5</f>
        <v>0.333333333333333</v>
      </c>
      <c r="G53" s="6" t="n">
        <f aca="false">+('1+2'!F45-'1+2'!O$4)/'1+2'!O$5</f>
        <v>-1</v>
      </c>
      <c r="H53" s="7" t="n">
        <f aca="false">+'1+2'!G45</f>
        <v>21.5</v>
      </c>
      <c r="I53" s="0" t="n">
        <f aca="false">+'D.N.2'!H20</f>
        <v>26</v>
      </c>
    </row>
    <row r="54" customFormat="false" ht="15" hidden="false" customHeight="false" outlineLevel="0" collapsed="false">
      <c r="A54" s="0" t="n">
        <v>48</v>
      </c>
      <c r="B54" s="0" t="n">
        <f aca="false">+'1+2'!A49</f>
        <v>2</v>
      </c>
      <c r="C54" s="6" t="n">
        <f aca="false">+('1+2'!B49-'1+2'!K$4)/'1+2'!K$5</f>
        <v>-1</v>
      </c>
      <c r="D54" s="6" t="n">
        <f aca="false">+('1+2'!C49-'1+2'!L$4)/'1+2'!L$5</f>
        <v>-0.853658536585366</v>
      </c>
      <c r="E54" s="6" t="n">
        <f aca="false">+('1+2'!D49-'1+2'!M$4)/'1+2'!M$5</f>
        <v>-0.333333333333333</v>
      </c>
      <c r="F54" s="6" t="n">
        <f aca="false">+('1+2'!E49-'1+2'!N$4)/'1+2'!N$5</f>
        <v>0.333333333333333</v>
      </c>
      <c r="G54" s="6" t="n">
        <f aca="false">+('1+2'!F49-'1+2'!O$4)/'1+2'!O$5</f>
        <v>-1</v>
      </c>
      <c r="H54" s="7" t="n">
        <f aca="false">+'1+2'!G49</f>
        <v>21.5</v>
      </c>
      <c r="I54" s="0" t="n">
        <f aca="false">+'D.N.2'!H24</f>
        <v>26</v>
      </c>
    </row>
    <row r="55" customFormat="false" ht="15" hidden="false" customHeight="false" outlineLevel="0" collapsed="false">
      <c r="A55" s="0" t="n">
        <v>45</v>
      </c>
      <c r="B55" s="0" t="n">
        <f aca="false">+'1+2'!A46</f>
        <v>2</v>
      </c>
      <c r="C55" s="6" t="n">
        <f aca="false">+('1+2'!B46-'1+2'!K$4)/'1+2'!K$5</f>
        <v>0.882352941176471</v>
      </c>
      <c r="D55" s="6" t="n">
        <f aca="false">+('1+2'!C46-'1+2'!L$4)/'1+2'!L$5</f>
        <v>-0.804878048780488</v>
      </c>
      <c r="E55" s="6" t="n">
        <f aca="false">+('1+2'!D46-'1+2'!M$4)/'1+2'!M$5</f>
        <v>-0.333333333333333</v>
      </c>
      <c r="F55" s="6" t="n">
        <f aca="false">+('1+2'!E46-'1+2'!N$4)/'1+2'!N$5</f>
        <v>-0.333333333333333</v>
      </c>
      <c r="G55" s="6" t="n">
        <f aca="false">+('1+2'!F46-'1+2'!O$4)/'1+2'!O$5</f>
        <v>-1</v>
      </c>
      <c r="H55" s="7" t="n">
        <f aca="false">+'1+2'!G46</f>
        <v>23.9</v>
      </c>
      <c r="I55" s="0" t="n">
        <f aca="false">+'D.N.2'!H21</f>
        <v>29</v>
      </c>
    </row>
    <row r="56" customFormat="false" ht="15" hidden="false" customHeight="false" outlineLevel="0" collapsed="false">
      <c r="A56" s="0" t="n">
        <v>49</v>
      </c>
      <c r="B56" s="0" t="n">
        <f aca="false">+'1+2'!A50</f>
        <v>2</v>
      </c>
      <c r="C56" s="6" t="n">
        <f aca="false">+('1+2'!B50-'1+2'!K$4)/'1+2'!K$5</f>
        <v>0.882352941176471</v>
      </c>
      <c r="D56" s="6" t="n">
        <f aca="false">+('1+2'!C50-'1+2'!L$4)/'1+2'!L$5</f>
        <v>-0.560975609756098</v>
      </c>
      <c r="E56" s="6" t="n">
        <f aca="false">+('1+2'!D50-'1+2'!M$4)/'1+2'!M$5</f>
        <v>-0.333333333333333</v>
      </c>
      <c r="F56" s="6" t="n">
        <f aca="false">+('1+2'!E50-'1+2'!N$4)/'1+2'!N$5</f>
        <v>-0.333333333333333</v>
      </c>
      <c r="G56" s="6" t="n">
        <f aca="false">+('1+2'!F50-'1+2'!O$4)/'1+2'!O$5</f>
        <v>-1</v>
      </c>
      <c r="H56" s="7" t="n">
        <f aca="false">+'1+2'!G50</f>
        <v>23.6</v>
      </c>
      <c r="I56" s="0" t="n">
        <f aca="false">+'D.N.2'!H25</f>
        <v>29</v>
      </c>
    </row>
    <row r="57" customFormat="false" ht="15" hidden="false" customHeight="false" outlineLevel="0" collapsed="false">
      <c r="A57" s="0" t="n">
        <v>46</v>
      </c>
      <c r="B57" s="0" t="n">
        <f aca="false">+'1+2'!A47</f>
        <v>2</v>
      </c>
      <c r="C57" s="6" t="n">
        <f aca="false">+('1+2'!B47-'1+2'!K$4)/'1+2'!K$5</f>
        <v>0.882352941176471</v>
      </c>
      <c r="D57" s="6" t="n">
        <f aca="false">+('1+2'!C47-'1+2'!L$4)/'1+2'!L$5</f>
        <v>-0.804878048780488</v>
      </c>
      <c r="E57" s="6" t="n">
        <f aca="false">+('1+2'!D47-'1+2'!M$4)/'1+2'!M$5</f>
        <v>-0.333333333333333</v>
      </c>
      <c r="F57" s="6" t="n">
        <f aca="false">+('1+2'!E47-'1+2'!N$4)/'1+2'!N$5</f>
        <v>0.333333333333333</v>
      </c>
      <c r="G57" s="6" t="n">
        <f aca="false">+('1+2'!F47-'1+2'!O$4)/'1+2'!O$5</f>
        <v>-1</v>
      </c>
      <c r="H57" s="7" t="n">
        <f aca="false">+'1+2'!G47</f>
        <v>25.7</v>
      </c>
      <c r="I57" s="0" t="n">
        <f aca="false">+'D.N.2'!H22</f>
        <v>30</v>
      </c>
    </row>
    <row r="58" customFormat="false" ht="15" hidden="false" customHeight="false" outlineLevel="0" collapsed="false">
      <c r="A58" s="0" t="n">
        <v>50</v>
      </c>
      <c r="B58" s="0" t="n">
        <f aca="false">+'1+2'!A51</f>
        <v>2</v>
      </c>
      <c r="C58" s="6" t="n">
        <f aca="false">+('1+2'!B51-'1+2'!K$4)/'1+2'!K$5</f>
        <v>0.96078431372549</v>
      </c>
      <c r="D58" s="6" t="n">
        <f aca="false">+('1+2'!C51-'1+2'!L$4)/'1+2'!L$5</f>
        <v>-0.853658536585366</v>
      </c>
      <c r="E58" s="6" t="n">
        <f aca="false">+('1+2'!D51-'1+2'!M$4)/'1+2'!M$5</f>
        <v>-0.333333333333333</v>
      </c>
      <c r="F58" s="6" t="n">
        <f aca="false">+('1+2'!E51-'1+2'!N$4)/'1+2'!N$5</f>
        <v>0.333333333333333</v>
      </c>
      <c r="G58" s="6" t="n">
        <f aca="false">+('1+2'!F51-'1+2'!O$4)/'1+2'!O$5</f>
        <v>-1</v>
      </c>
      <c r="H58" s="7" t="n">
        <f aca="false">+'1+2'!G51</f>
        <v>21.5</v>
      </c>
      <c r="I58" s="0" t="n">
        <f aca="false">+'D.N.2'!H26</f>
        <v>30</v>
      </c>
    </row>
    <row r="59" customFormat="false" ht="15" hidden="false" customHeight="false" outlineLevel="0" collapsed="false">
      <c r="A59" s="0" t="n">
        <v>51</v>
      </c>
      <c r="B59" s="0" t="n">
        <f aca="false">+'1+2'!A52</f>
        <v>2</v>
      </c>
      <c r="C59" s="6" t="n">
        <f aca="false">+('1+2'!B52-'1+2'!K$4)/'1+2'!K$5</f>
        <v>0.882352941176471</v>
      </c>
      <c r="D59" s="6" t="n">
        <f aca="false">+('1+2'!C52-'1+2'!L$4)/'1+2'!L$5</f>
        <v>-0.853658536585366</v>
      </c>
      <c r="E59" s="6" t="n">
        <f aca="false">+('1+2'!D52-'1+2'!M$4)/'1+2'!M$5</f>
        <v>-0.333333333333333</v>
      </c>
      <c r="F59" s="6" t="n">
        <f aca="false">+('1+2'!E52-'1+2'!N$4)/'1+2'!N$5</f>
        <v>0.333333333333333</v>
      </c>
      <c r="G59" s="6" t="n">
        <f aca="false">+('1+2'!F52-'1+2'!O$4)/'1+2'!O$5</f>
        <v>-1</v>
      </c>
      <c r="H59" s="7" t="n">
        <f aca="false">+'1+2'!G52</f>
        <v>25.7</v>
      </c>
      <c r="I59" s="0" t="n">
        <f aca="false">+'D.N.2'!H27</f>
        <v>30</v>
      </c>
    </row>
    <row r="60" customFormat="false" ht="15" hidden="false" customHeight="false" outlineLevel="0" collapsed="false">
      <c r="A60" s="0" t="n">
        <v>42</v>
      </c>
      <c r="B60" s="0" t="n">
        <f aca="false">+'1+2'!A43</f>
        <v>2</v>
      </c>
      <c r="C60" s="6" t="n">
        <f aca="false">+('1+2'!B43-'1+2'!K$4)/'1+2'!K$5</f>
        <v>0.882352941176471</v>
      </c>
      <c r="D60" s="6" t="n">
        <f aca="false">+('1+2'!C43-'1+2'!L$4)/'1+2'!L$5</f>
        <v>-0.804878048780488</v>
      </c>
      <c r="E60" s="6" t="n">
        <f aca="false">+('1+2'!D43-'1+2'!M$4)/'1+2'!M$5</f>
        <v>0.333333333333333</v>
      </c>
      <c r="F60" s="6" t="n">
        <f aca="false">+('1+2'!E43-'1+2'!N$4)/'1+2'!N$5</f>
        <v>-0.333333333333333</v>
      </c>
      <c r="G60" s="6" t="n">
        <f aca="false">+('1+2'!F43-'1+2'!O$4)/'1+2'!O$5</f>
        <v>-1</v>
      </c>
      <c r="H60" s="7" t="n">
        <f aca="false">+'1+2'!G43</f>
        <v>22.2</v>
      </c>
      <c r="I60" s="0" t="n">
        <f aca="false">+'D.N.2'!H18</f>
        <v>31</v>
      </c>
    </row>
    <row r="61" customFormat="false" ht="15" hidden="false" customHeight="false" outlineLevel="0" collapsed="false">
      <c r="A61" s="0" t="n">
        <v>43</v>
      </c>
      <c r="B61" s="0" t="n">
        <f aca="false">+'1+2'!A44</f>
        <v>2</v>
      </c>
      <c r="C61" s="6" t="n">
        <f aca="false">+('1+2'!B44-'1+2'!K$4)/'1+2'!K$5</f>
        <v>0.882352941176471</v>
      </c>
      <c r="D61" s="6" t="n">
        <f aca="false">+('1+2'!C44-'1+2'!L$4)/'1+2'!L$5</f>
        <v>-0.804878048780488</v>
      </c>
      <c r="E61" s="6" t="n">
        <f aca="false">+('1+2'!D44-'1+2'!M$4)/'1+2'!M$5</f>
        <v>0.333333333333333</v>
      </c>
      <c r="F61" s="6" t="n">
        <f aca="false">+('1+2'!E44-'1+2'!N$4)/'1+2'!N$5</f>
        <v>0.333333333333333</v>
      </c>
      <c r="G61" s="6" t="n">
        <f aca="false">+('1+2'!F44-'1+2'!O$4)/'1+2'!O$5</f>
        <v>-1</v>
      </c>
      <c r="H61" s="7" t="n">
        <f aca="false">+'1+2'!G44</f>
        <v>23.7</v>
      </c>
      <c r="I61" s="0" t="n">
        <f aca="false">+'D.N.2'!H19</f>
        <v>32</v>
      </c>
    </row>
    <row r="62" customFormat="false" ht="15" hidden="false" customHeight="false" outlineLevel="0" collapsed="false">
      <c r="A62" s="0" t="n">
        <v>47</v>
      </c>
      <c r="B62" s="0" t="n">
        <f aca="false">+'1+2'!A48</f>
        <v>2</v>
      </c>
      <c r="C62" s="6" t="n">
        <f aca="false">+('1+2'!B48-'1+2'!K$4)/'1+2'!K$5</f>
        <v>0.882352941176471</v>
      </c>
      <c r="D62" s="6" t="n">
        <f aca="false">+('1+2'!C48-'1+2'!L$4)/'1+2'!L$5</f>
        <v>-0.560975609756098</v>
      </c>
      <c r="E62" s="6" t="n">
        <f aca="false">+('1+2'!D48-'1+2'!M$4)/'1+2'!M$5</f>
        <v>0.333333333333333</v>
      </c>
      <c r="F62" s="6" t="n">
        <f aca="false">+('1+2'!E48-'1+2'!N$4)/'1+2'!N$5</f>
        <v>0.333333333333333</v>
      </c>
      <c r="G62" s="6" t="n">
        <f aca="false">+('1+2'!F48-'1+2'!O$4)/'1+2'!O$5</f>
        <v>-1</v>
      </c>
      <c r="H62" s="7" t="n">
        <f aca="false">+'1+2'!G48</f>
        <v>23.7</v>
      </c>
      <c r="I62" s="0" t="n">
        <f aca="false">+'D.N.2'!H23</f>
        <v>32</v>
      </c>
    </row>
    <row r="63" customFormat="false" ht="15" hidden="false" customHeight="false" outlineLevel="0" collapsed="false">
      <c r="A63" s="0" t="n">
        <v>52</v>
      </c>
      <c r="B63" s="0" t="n">
        <f aca="false">+'1+2'!A53</f>
        <v>2</v>
      </c>
      <c r="C63" s="6" t="n">
        <f aca="false">+('1+2'!B53-'1+2'!K$4)/'1+2'!K$5</f>
        <v>0.96078431372549</v>
      </c>
      <c r="D63" s="6" t="n">
        <f aca="false">+('1+2'!C53-'1+2'!L$4)/'1+2'!L$5</f>
        <v>-0.853658536585366</v>
      </c>
      <c r="E63" s="6" t="n">
        <f aca="false">+('1+2'!D53-'1+2'!M$4)/'1+2'!M$5</f>
        <v>0.333333333333333</v>
      </c>
      <c r="F63" s="6" t="n">
        <f aca="false">+('1+2'!E53-'1+2'!N$4)/'1+2'!N$5</f>
        <v>0.333333333333333</v>
      </c>
      <c r="G63" s="6" t="n">
        <f aca="false">+('1+2'!F53-'1+2'!O$4)/'1+2'!O$5</f>
        <v>-1</v>
      </c>
      <c r="H63" s="7" t="n">
        <f aca="false">+'1+2'!G53</f>
        <v>23.9</v>
      </c>
      <c r="I63" s="0" t="n">
        <f aca="false">+'D.N.2'!H28</f>
        <v>32</v>
      </c>
    </row>
  </sheetData>
  <autoFilter ref="A1:I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C2:AE11 A1"/>
    </sheetView>
  </sheetViews>
  <sheetFormatPr defaultRowHeight="15" zeroHeight="false" outlineLevelRow="0" outlineLevelCol="0"/>
  <cols>
    <col collapsed="false" customWidth="true" hidden="false" outlineLevel="0" max="17" min="1" style="0" width="10.53"/>
    <col collapsed="false" customWidth="true" hidden="false" outlineLevel="0" max="18" min="18" style="0" width="14.71"/>
    <col collapsed="false" customWidth="true" hidden="false" outlineLevel="0" max="19" min="19" style="0" width="11.71"/>
    <col collapsed="false" customWidth="true" hidden="false" outlineLevel="0" max="20" min="20" style="0" width="18.57"/>
    <col collapsed="false" customWidth="true" hidden="false" outlineLevel="0" max="22" min="21" style="0" width="11.71"/>
    <col collapsed="false" customWidth="true" hidden="false" outlineLevel="0" max="23" min="23" style="0" width="18.57"/>
    <col collapsed="false" customWidth="true" hidden="false" outlineLevel="0" max="24" min="24" style="0" width="19.57"/>
    <col collapsed="false" customWidth="true" hidden="false" outlineLevel="0" max="28" min="25" style="0" width="11.71"/>
    <col collapsed="false" customWidth="true" hidden="false" outlineLevel="0" max="29" min="29" style="0" width="18.57"/>
    <col collapsed="false" customWidth="true" hidden="false" outlineLevel="0" max="32" min="30" style="0" width="11.71"/>
    <col collapsed="false" customWidth="true" hidden="false" outlineLevel="0" max="33" min="33" style="0" width="19.57"/>
    <col collapsed="false" customWidth="true" hidden="false" outlineLevel="0" max="36" min="34" style="0" width="11.71"/>
    <col collapsed="false" customWidth="true" hidden="false" outlineLevel="0" max="37" min="37" style="0" width="19.57"/>
    <col collapsed="false" customWidth="true" hidden="false" outlineLevel="0" max="40" min="38" style="0" width="11.71"/>
    <col collapsed="false" customWidth="true" hidden="false" outlineLevel="0" max="41" min="41" style="0" width="19.57"/>
    <col collapsed="false" customWidth="true" hidden="false" outlineLevel="0" max="1025" min="42" style="0" width="10.53"/>
  </cols>
  <sheetData>
    <row r="1" customFormat="false" ht="15" hidden="false" customHeight="false" outlineLevel="0" collapsed="false">
      <c r="A1" s="25" t="s">
        <v>62</v>
      </c>
      <c r="B1" s="25" t="s">
        <v>63</v>
      </c>
      <c r="C1" s="25" t="s">
        <v>106</v>
      </c>
      <c r="Q1" s="0" t="s">
        <v>107</v>
      </c>
      <c r="R1" s="0" t="n">
        <v>1</v>
      </c>
      <c r="S1" s="0" t="n">
        <f aca="false">+R1+1</f>
        <v>2</v>
      </c>
      <c r="T1" s="0" t="n">
        <f aca="false">+S1+1</f>
        <v>3</v>
      </c>
      <c r="U1" s="0" t="n">
        <f aca="false">+T1+1</f>
        <v>4</v>
      </c>
      <c r="V1" s="0" t="n">
        <f aca="false">+U1+1</f>
        <v>5</v>
      </c>
      <c r="W1" s="0" t="n">
        <f aca="false">+V1+1</f>
        <v>6</v>
      </c>
      <c r="X1" s="0" t="n">
        <f aca="false">+W1+1</f>
        <v>7</v>
      </c>
      <c r="Y1" s="0" t="n">
        <f aca="false">+X1+1</f>
        <v>8</v>
      </c>
      <c r="Z1" s="0" t="n">
        <f aca="false">+Y1+1</f>
        <v>9</v>
      </c>
      <c r="AA1" s="0" t="n">
        <f aca="false">+Z1+1</f>
        <v>10</v>
      </c>
      <c r="AB1" s="0" t="n">
        <f aca="false">+AA1+1</f>
        <v>11</v>
      </c>
      <c r="AC1" s="0" t="n">
        <f aca="false">+AB1+1</f>
        <v>12</v>
      </c>
      <c r="AD1" s="0" t="n">
        <f aca="false">+AC1+1</f>
        <v>13</v>
      </c>
      <c r="AE1" s="0" t="n">
        <f aca="false">+AD1+1</f>
        <v>14</v>
      </c>
      <c r="AF1" s="0" t="n">
        <f aca="false">+AE1+1</f>
        <v>15</v>
      </c>
      <c r="AG1" s="0" t="n">
        <f aca="false">+AF1+1</f>
        <v>16</v>
      </c>
      <c r="AH1" s="0" t="n">
        <f aca="false">+AG1+1</f>
        <v>17</v>
      </c>
      <c r="AI1" s="0" t="n">
        <f aca="false">+AH1+1</f>
        <v>18</v>
      </c>
      <c r="AJ1" s="0" t="n">
        <f aca="false">+AI1+1</f>
        <v>19</v>
      </c>
      <c r="AK1" s="0" t="n">
        <f aca="false">+AJ1+1</f>
        <v>20</v>
      </c>
      <c r="AL1" s="0" t="n">
        <f aca="false">+AK1+1</f>
        <v>21</v>
      </c>
      <c r="AM1" s="0" t="n">
        <f aca="false">+AL1+1</f>
        <v>22</v>
      </c>
      <c r="AN1" s="0" t="n">
        <f aca="false">+AM1+1</f>
        <v>23</v>
      </c>
      <c r="AO1" s="0" t="n">
        <f aca="false">+AN1+1</f>
        <v>24</v>
      </c>
      <c r="AT1" s="1" t="s">
        <v>108</v>
      </c>
      <c r="AU1" s="1"/>
    </row>
    <row r="2" customFormat="false" ht="15" hidden="false" customHeight="false" outlineLevel="0" collapsed="false">
      <c r="A2" s="8" t="n">
        <v>1</v>
      </c>
      <c r="B2" s="8" t="s">
        <v>64</v>
      </c>
      <c r="C2" s="26" t="n">
        <f aca="false">'D.N.1+2 (SR)'!AS2</f>
        <v>21.1643574695121</v>
      </c>
      <c r="Q2" s="0" t="n">
        <v>1</v>
      </c>
      <c r="R2" s="27" t="n">
        <f aca="false" t="array" ref="R2:AO25">+MINVERSE(MMULT(TRANSPOSE('D.N.1+2 (SR)'!O2:AL41),'D.N.1+2 (SR)'!O2:AL41))</f>
        <v>0.214748818597572</v>
      </c>
      <c r="S2" s="27" t="n">
        <v>-0.071701257621957</v>
      </c>
      <c r="T2" s="27" t="n">
        <v>0.146093750000005</v>
      </c>
      <c r="U2" s="27" t="n">
        <v>0.1929493073552</v>
      </c>
      <c r="V2" s="27" t="n">
        <v>-0.0846420417302005</v>
      </c>
      <c r="W2" s="27" t="n">
        <v>0.199099951410072</v>
      </c>
      <c r="X2" s="27" t="n">
        <v>-0.0903071713033724</v>
      </c>
      <c r="Y2" s="27" t="n">
        <v>0.198614436928373</v>
      </c>
      <c r="Z2" s="27" t="n">
        <v>-0.072420437309457</v>
      </c>
      <c r="AA2" s="27" t="n">
        <v>0.0100466015625001</v>
      </c>
      <c r="AB2" s="27" t="n">
        <v>0.0100466015624999</v>
      </c>
      <c r="AC2" s="27" t="n">
        <v>0.145371445312505</v>
      </c>
      <c r="AD2" s="27" t="n">
        <v>-0.570807258955887</v>
      </c>
      <c r="AE2" s="27" t="n">
        <v>0.192704268292701</v>
      </c>
      <c r="AF2" s="27" t="n">
        <v>-0.0848870807927005</v>
      </c>
      <c r="AG2" s="27" t="n">
        <v>0.0100466015624999</v>
      </c>
      <c r="AH2" s="27" t="n">
        <v>0.0100466015625001</v>
      </c>
      <c r="AI2" s="27" t="n">
        <v>-0.0164176171874999</v>
      </c>
      <c r="AJ2" s="27" t="n">
        <v>0.00325314500762258</v>
      </c>
      <c r="AK2" s="27" t="n">
        <v>-0.0905522103658724</v>
      </c>
      <c r="AL2" s="27" t="n">
        <v>0.198369397865873</v>
      </c>
      <c r="AM2" s="27" t="n">
        <v>-0.00374449218750054</v>
      </c>
      <c r="AN2" s="27" t="n">
        <v>-0.570783155487899</v>
      </c>
      <c r="AO2" s="27" t="n">
        <v>-0.00718980468750065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W2" s="28" t="s">
        <v>114</v>
      </c>
      <c r="AX2" s="7" t="n">
        <f aca="false">+modelo2!T7</f>
        <v>211.031816348449</v>
      </c>
    </row>
    <row r="3" customFormat="false" ht="15" hidden="false" customHeight="false" outlineLevel="0" collapsed="false">
      <c r="A3" s="8" t="s">
        <v>35</v>
      </c>
      <c r="B3" s="8" t="s">
        <v>67</v>
      </c>
      <c r="C3" s="0" t="n">
        <v>-3.4918632164634</v>
      </c>
      <c r="D3" s="7" t="n">
        <f aca="false">ABS(C3)</f>
        <v>3.4918632164634</v>
      </c>
      <c r="E3" s="7" t="n">
        <f aca="false">E2+D3</f>
        <v>3.4918632164634</v>
      </c>
      <c r="F3" s="29" t="n">
        <f aca="false">E3/$E$25</f>
        <v>0.24759642944827</v>
      </c>
      <c r="G3" s="0" t="n">
        <v>0.8</v>
      </c>
      <c r="H3" s="26"/>
      <c r="Q3" s="0" t="n">
        <f aca="false">+Q2+1</f>
        <v>2</v>
      </c>
      <c r="R3" s="27" t="n">
        <v>-0.0717012576219569</v>
      </c>
      <c r="S3" s="27" t="n">
        <v>0.0816777439024423</v>
      </c>
      <c r="T3" s="27" t="n">
        <v>-0.0410390625000026</v>
      </c>
      <c r="U3" s="27" t="n">
        <v>-0.0948553353658634</v>
      </c>
      <c r="V3" s="27" t="n">
        <v>0.0948553353658638</v>
      </c>
      <c r="W3" s="27" t="n">
        <v>-0.0720120388719569</v>
      </c>
      <c r="X3" s="27" t="n">
        <v>0.0987269817073281</v>
      </c>
      <c r="Y3" s="27" t="n">
        <v>-0.0987269817073276</v>
      </c>
      <c r="Z3" s="27" t="n">
        <v>0.0658279001524423</v>
      </c>
      <c r="AA3" s="27" t="n">
        <v>-2.79666005620063E-017</v>
      </c>
      <c r="AB3" s="27" t="n">
        <v>7.19082667541278E-017</v>
      </c>
      <c r="AC3" s="27" t="n">
        <v>-0.0407123437500026</v>
      </c>
      <c r="AD3" s="27" t="n">
        <v>0.290305255335416</v>
      </c>
      <c r="AE3" s="27" t="n">
        <v>-0.0948553353658635</v>
      </c>
      <c r="AF3" s="27" t="n">
        <v>0.0948553353658638</v>
      </c>
      <c r="AG3" s="27" t="n">
        <v>1.23016316989665E-016</v>
      </c>
      <c r="AH3" s="27" t="n">
        <v>-6.09317100484959E-017</v>
      </c>
      <c r="AI3" s="27" t="n">
        <v>0.01666265625</v>
      </c>
      <c r="AJ3" s="27" t="n">
        <v>-0.00347923399390279</v>
      </c>
      <c r="AK3" s="27" t="n">
        <v>0.0987269817073281</v>
      </c>
      <c r="AL3" s="27" t="n">
        <v>-0.0987269817073276</v>
      </c>
      <c r="AM3" s="27" t="n">
        <v>7.17187500002745E-005</v>
      </c>
      <c r="AN3" s="27" t="n">
        <v>0.290373475609807</v>
      </c>
      <c r="AO3" s="27" t="n">
        <v>0.00365765625000037</v>
      </c>
      <c r="AQ3" s="1" t="n">
        <v>1</v>
      </c>
      <c r="AR3" s="1" t="s">
        <v>64</v>
      </c>
      <c r="AS3" s="30" t="n">
        <v>21.1643574695121</v>
      </c>
      <c r="AT3" s="31" t="n">
        <f aca="false">+AS3+$AX$9*($AX$4*R2)^0.5</f>
        <v>23.2003229323146</v>
      </c>
      <c r="AU3" s="31" t="n">
        <f aca="false">+AS3-$AX$9*($AX$4*R2)^0.5</f>
        <v>19.1283920067097</v>
      </c>
      <c r="AW3" s="28" t="s">
        <v>0</v>
      </c>
      <c r="AX3" s="7" t="n">
        <f aca="false">+modelo2!S3</f>
        <v>60</v>
      </c>
    </row>
    <row r="4" customFormat="false" ht="15" hidden="false" customHeight="false" outlineLevel="0" collapsed="false">
      <c r="A4" s="8" t="s">
        <v>36</v>
      </c>
      <c r="B4" s="8" t="s">
        <v>68</v>
      </c>
      <c r="C4" s="0" t="n">
        <v>2.94251821646339</v>
      </c>
      <c r="D4" s="7" t="n">
        <f aca="false">ABS(C4)</f>
        <v>2.94251821646339</v>
      </c>
      <c r="E4" s="7" t="n">
        <f aca="false">E3+D4</f>
        <v>6.43438143292678</v>
      </c>
      <c r="F4" s="29" t="n">
        <f aca="false">E4/$E$25</f>
        <v>0.456240628495883</v>
      </c>
      <c r="G4" s="0" t="n">
        <v>0.8</v>
      </c>
      <c r="H4" s="26"/>
      <c r="Q4" s="0" t="n">
        <f aca="false">+Q3+1</f>
        <v>3</v>
      </c>
      <c r="R4" s="27" t="n">
        <v>0.146093750000005</v>
      </c>
      <c r="S4" s="27" t="n">
        <v>-0.0410390625000026</v>
      </c>
      <c r="T4" s="27" t="n">
        <v>0.154710937500002</v>
      </c>
      <c r="U4" s="27" t="n">
        <v>0.101813789062508</v>
      </c>
      <c r="V4" s="27" t="n">
        <v>0.00649347656249218</v>
      </c>
      <c r="W4" s="27" t="n">
        <v>0.145685351562505</v>
      </c>
      <c r="X4" s="27" t="n">
        <v>0.00454816406249181</v>
      </c>
      <c r="Y4" s="27" t="n">
        <v>0.103759101562509</v>
      </c>
      <c r="Z4" s="27" t="n">
        <v>-0.0414474609375026</v>
      </c>
      <c r="AA4" s="27" t="n">
        <v>0.0100466015625</v>
      </c>
      <c r="AB4" s="27" t="n">
        <v>0.0100466015625</v>
      </c>
      <c r="AC4" s="27" t="n">
        <v>0.137966601562502</v>
      </c>
      <c r="AD4" s="27" t="n">
        <v>-0.291886523437545</v>
      </c>
      <c r="AE4" s="27" t="n">
        <v>0.101568750000008</v>
      </c>
      <c r="AF4" s="27" t="n">
        <v>0.00624843749999221</v>
      </c>
      <c r="AG4" s="27" t="n">
        <v>0.0100466015625</v>
      </c>
      <c r="AH4" s="27" t="n">
        <v>0.0100466015625001</v>
      </c>
      <c r="AI4" s="27" t="n">
        <v>-0.0167443359375</v>
      </c>
      <c r="AJ4" s="27" t="n">
        <v>-8.9648437499713E-005</v>
      </c>
      <c r="AK4" s="27" t="n">
        <v>0.00430312499999182</v>
      </c>
      <c r="AL4" s="27" t="n">
        <v>0.103514062500009</v>
      </c>
      <c r="AM4" s="27" t="n">
        <v>-0.00367558593750027</v>
      </c>
      <c r="AN4" s="27" t="n">
        <v>-0.291796875000045</v>
      </c>
      <c r="AO4" s="27" t="n">
        <v>-0.00367558593750029</v>
      </c>
      <c r="AQ4" s="1" t="s">
        <v>33</v>
      </c>
      <c r="AR4" s="1" t="s">
        <v>65</v>
      </c>
      <c r="AS4" s="30" t="n">
        <v>2.39093597560976</v>
      </c>
      <c r="AT4" s="31" t="n">
        <f aca="false">+AS4+$AX$9*($AX$4*S3)^0.5</f>
        <v>3.64655209218048</v>
      </c>
      <c r="AU4" s="31" t="n">
        <f aca="false">+AS4-$AX$9*($AX$4*S3)^0.5</f>
        <v>1.13531985903903</v>
      </c>
      <c r="AW4" s="28" t="s">
        <v>115</v>
      </c>
      <c r="AX4" s="7" t="n">
        <f aca="false">+AX2/(AX3-2)</f>
        <v>3.63847959221465</v>
      </c>
    </row>
    <row r="5" customFormat="false" ht="15" hidden="false" customHeight="false" outlineLevel="0" collapsed="false">
      <c r="A5" s="8" t="s">
        <v>33</v>
      </c>
      <c r="B5" s="8" t="s">
        <v>65</v>
      </c>
      <c r="C5" s="0" t="n">
        <v>2.39093597560976</v>
      </c>
      <c r="D5" s="7" t="n">
        <f aca="false">ABS(C5)</f>
        <v>2.39093597560976</v>
      </c>
      <c r="E5" s="7" t="n">
        <f aca="false">E4+D5</f>
        <v>8.82531740853654</v>
      </c>
      <c r="F5" s="29" t="n">
        <f aca="false">E5/$E$25</f>
        <v>0.625773961820424</v>
      </c>
      <c r="G5" s="0" t="n">
        <v>0.8</v>
      </c>
      <c r="H5" s="26"/>
      <c r="Q5" s="0" t="n">
        <f aca="false">+Q4+1</f>
        <v>4</v>
      </c>
      <c r="R5" s="27" t="n">
        <v>0.1929493073552</v>
      </c>
      <c r="S5" s="27" t="n">
        <v>-0.0948553353658634</v>
      </c>
      <c r="T5" s="27" t="n">
        <v>0.101813789062508</v>
      </c>
      <c r="U5" s="27" t="n">
        <v>0.584347287690579</v>
      </c>
      <c r="V5" s="27" t="n">
        <v>-0.273406554878079</v>
      </c>
      <c r="W5" s="27" t="n">
        <v>0.1929493073552</v>
      </c>
      <c r="X5" s="27" t="n">
        <v>-0.278225351410094</v>
      </c>
      <c r="Y5" s="27" t="n">
        <v>0.284566006097593</v>
      </c>
      <c r="Z5" s="27" t="n">
        <v>-0.0948553353658634</v>
      </c>
      <c r="AA5" s="27" t="n">
        <v>0.0302816390625003</v>
      </c>
      <c r="AB5" s="27" t="n">
        <v>-1.98395331180579E-016</v>
      </c>
      <c r="AC5" s="27" t="n">
        <v>0.101813789062508</v>
      </c>
      <c r="AD5" s="27" t="n">
        <v>-0.836762206555028</v>
      </c>
      <c r="AE5" s="27" t="n">
        <v>0.55547246112808</v>
      </c>
      <c r="AF5" s="27" t="n">
        <v>-0.273406554878079</v>
      </c>
      <c r="AG5" s="27" t="n">
        <v>0.000617498437499684</v>
      </c>
      <c r="AH5" s="27" t="n">
        <v>1.85328974263775E-016</v>
      </c>
      <c r="AI5" s="27" t="n">
        <v>7.4378258811081E-017</v>
      </c>
      <c r="AJ5" s="27" t="n">
        <v>0.0100283803353669</v>
      </c>
      <c r="AK5" s="27" t="n">
        <v>-0.278814162347594</v>
      </c>
      <c r="AL5" s="27" t="n">
        <v>0.284566006097593</v>
      </c>
      <c r="AM5" s="27" t="n">
        <v>-0.000206718750000797</v>
      </c>
      <c r="AN5" s="27" t="n">
        <v>-0.836958841463564</v>
      </c>
      <c r="AO5" s="27" t="n">
        <v>-0.0105426562500011</v>
      </c>
      <c r="AQ5" s="1" t="s">
        <v>34</v>
      </c>
      <c r="AR5" s="1" t="s">
        <v>66</v>
      </c>
      <c r="AS5" s="30" t="n">
        <v>-0.94471875000006</v>
      </c>
      <c r="AT5" s="31" t="n">
        <f aca="false">+AS5+$AX$9*($AX$4*T4)^0.5</f>
        <v>0.783367934429775</v>
      </c>
      <c r="AU5" s="31" t="n">
        <f aca="false">+AS5-$AX$9*($AX$4*T4)^0.5</f>
        <v>-2.67280543442989</v>
      </c>
      <c r="AV5" s="0" t="s">
        <v>116</v>
      </c>
      <c r="AW5" s="28" t="s">
        <v>117</v>
      </c>
      <c r="AX5" s="7" t="n">
        <f aca="false">+modelo2!S4</f>
        <v>4</v>
      </c>
    </row>
    <row r="6" customFormat="false" ht="15" hidden="false" customHeight="false" outlineLevel="0" collapsed="false">
      <c r="A6" s="8" t="s">
        <v>49</v>
      </c>
      <c r="B6" s="8" t="s">
        <v>76</v>
      </c>
      <c r="C6" s="0" t="n">
        <v>-1.0515628810977</v>
      </c>
      <c r="D6" s="7" t="n">
        <f aca="false">ABS(C6)</f>
        <v>1.0515628810977</v>
      </c>
      <c r="E6" s="7" t="n">
        <f aca="false">E5+D6</f>
        <v>9.87688028963425</v>
      </c>
      <c r="F6" s="29" t="n">
        <f aca="false">E6/$E$25</f>
        <v>0.700336795058728</v>
      </c>
      <c r="G6" s="0" t="n">
        <v>0.8</v>
      </c>
      <c r="H6" s="26"/>
      <c r="Q6" s="0" t="n">
        <f aca="false">+Q5+1</f>
        <v>5</v>
      </c>
      <c r="R6" s="27" t="n">
        <v>-0.0846420417302004</v>
      </c>
      <c r="S6" s="27" t="n">
        <v>0.0948553353658638</v>
      </c>
      <c r="T6" s="27" t="n">
        <v>0.0064934765624922</v>
      </c>
      <c r="U6" s="27" t="n">
        <v>-0.273406554878079</v>
      </c>
      <c r="V6" s="27" t="n">
        <v>0.584347287690582</v>
      </c>
      <c r="W6" s="27" t="n">
        <v>-0.0846420417302004</v>
      </c>
      <c r="X6" s="27" t="n">
        <v>0.284566006097594</v>
      </c>
      <c r="Y6" s="27" t="n">
        <v>-0.278225351410093</v>
      </c>
      <c r="Z6" s="27" t="n">
        <v>0.0948553353658638</v>
      </c>
      <c r="AA6" s="27" t="n">
        <v>-1.10244673673729E-016</v>
      </c>
      <c r="AB6" s="27" t="n">
        <v>0.0302816390625004</v>
      </c>
      <c r="AC6" s="27" t="n">
        <v>0.00649347656249222</v>
      </c>
      <c r="AD6" s="27" t="n">
        <v>0.83676220655503</v>
      </c>
      <c r="AE6" s="27" t="n">
        <v>-0.273406554878079</v>
      </c>
      <c r="AF6" s="27" t="n">
        <v>0.555472461128082</v>
      </c>
      <c r="AG6" s="27" t="n">
        <v>3.27054260716205E-016</v>
      </c>
      <c r="AH6" s="27" t="n">
        <v>0.000617498437499815</v>
      </c>
      <c r="AI6" s="27" t="n">
        <v>-2.58013846041444E-017</v>
      </c>
      <c r="AJ6" s="27" t="n">
        <v>-0.0100283803353669</v>
      </c>
      <c r="AK6" s="27" t="n">
        <v>0.284566006097595</v>
      </c>
      <c r="AL6" s="27" t="n">
        <v>-0.278814162347594</v>
      </c>
      <c r="AM6" s="27" t="n">
        <v>0.0002067187500008</v>
      </c>
      <c r="AN6" s="27" t="n">
        <v>0.836958841463567</v>
      </c>
      <c r="AO6" s="27" t="n">
        <v>0.0105426562500011</v>
      </c>
      <c r="AQ6" s="1" t="s">
        <v>35</v>
      </c>
      <c r="AR6" s="1" t="s">
        <v>67</v>
      </c>
      <c r="AS6" s="30" t="n">
        <v>-3.4918632164634</v>
      </c>
      <c r="AT6" s="31" t="n">
        <f aca="false">+AS6+$AX$9*($AX$4*U5)^0.5</f>
        <v>-0.133400501741731</v>
      </c>
      <c r="AU6" s="31" t="n">
        <f aca="false">+AS6-$AX$9*($AX$4*U5)^0.5</f>
        <v>-6.85032593118506</v>
      </c>
      <c r="AW6" s="28" t="s">
        <v>118</v>
      </c>
      <c r="AX6" s="7" t="n">
        <v>0.95</v>
      </c>
    </row>
    <row r="7" customFormat="false" ht="15" hidden="false" customHeight="false" outlineLevel="0" collapsed="false">
      <c r="A7" s="8" t="s">
        <v>34</v>
      </c>
      <c r="B7" s="8" t="s">
        <v>66</v>
      </c>
      <c r="C7" s="0" t="n">
        <v>-0.94471875000006</v>
      </c>
      <c r="D7" s="7" t="n">
        <f aca="false">ABS(C7)</f>
        <v>0.94471875000006</v>
      </c>
      <c r="E7" s="7" t="n">
        <f aca="false">E6+D7</f>
        <v>10.8215990396343</v>
      </c>
      <c r="F7" s="29" t="n">
        <f aca="false">E7/$E$25</f>
        <v>0.767323665629722</v>
      </c>
      <c r="G7" s="0" t="n">
        <v>0.8</v>
      </c>
      <c r="H7" s="26"/>
      <c r="Q7" s="0" t="n">
        <f aca="false">+Q6+1</f>
        <v>6</v>
      </c>
      <c r="R7" s="27" t="n">
        <v>0.199099951410072</v>
      </c>
      <c r="S7" s="27" t="n">
        <v>-0.072012038871957</v>
      </c>
      <c r="T7" s="27" t="n">
        <v>0.145685351562505</v>
      </c>
      <c r="U7" s="27" t="n">
        <v>0.1929493073552</v>
      </c>
      <c r="V7" s="27" t="n">
        <v>-0.0846420417302005</v>
      </c>
      <c r="W7" s="27" t="n">
        <v>0.214733123285072</v>
      </c>
      <c r="X7" s="27" t="n">
        <v>-0.0903071713033724</v>
      </c>
      <c r="Y7" s="27" t="n">
        <v>0.198614436928373</v>
      </c>
      <c r="Z7" s="27" t="n">
        <v>-0.072093320121957</v>
      </c>
      <c r="AA7" s="27" t="n">
        <v>0.0100466015625001</v>
      </c>
      <c r="AB7" s="27" t="n">
        <v>0.0100466015624999</v>
      </c>
      <c r="AC7" s="27" t="n">
        <v>0.145764148437505</v>
      </c>
      <c r="AD7" s="27" t="n">
        <v>-0.570807258955887</v>
      </c>
      <c r="AE7" s="27" t="n">
        <v>0.192704268292701</v>
      </c>
      <c r="AF7" s="27" t="n">
        <v>-0.0848870807927005</v>
      </c>
      <c r="AG7" s="27" t="n">
        <v>0.0100466015624999</v>
      </c>
      <c r="AH7" s="27" t="n">
        <v>0.0100466015625001</v>
      </c>
      <c r="AI7" s="27" t="n">
        <v>-0.0164012812499999</v>
      </c>
      <c r="AJ7" s="27" t="n">
        <v>0.00325314500762258</v>
      </c>
      <c r="AK7" s="27" t="n">
        <v>-0.0905522103658724</v>
      </c>
      <c r="AL7" s="27" t="n">
        <v>0.198369397865873</v>
      </c>
      <c r="AM7" s="27" t="n">
        <v>-0.00374449218750054</v>
      </c>
      <c r="AN7" s="27" t="n">
        <v>-0.570783155487899</v>
      </c>
      <c r="AO7" s="27" t="n">
        <v>-0.00718980468750065</v>
      </c>
      <c r="AQ7" s="1" t="s">
        <v>36</v>
      </c>
      <c r="AR7" s="1" t="s">
        <v>68</v>
      </c>
      <c r="AS7" s="30" t="n">
        <v>2.94251821646339</v>
      </c>
      <c r="AT7" s="31" t="n">
        <f aca="false">+AS7+$AX$9*($AX$4*V6)^0.5</f>
        <v>6.30098093118506</v>
      </c>
      <c r="AU7" s="31" t="n">
        <f aca="false">+AS7-$AX$9*($AX$4*V6)^0.5</f>
        <v>-0.415944498258286</v>
      </c>
      <c r="AW7" s="28" t="s">
        <v>119</v>
      </c>
      <c r="AX7" s="7" t="n">
        <f aca="false">1-AX6</f>
        <v>0.05</v>
      </c>
    </row>
    <row r="8" customFormat="false" ht="15" hidden="false" customHeight="false" outlineLevel="0" collapsed="false">
      <c r="A8" s="8" t="s">
        <v>43</v>
      </c>
      <c r="B8" s="8" t="s">
        <v>70</v>
      </c>
      <c r="C8" s="0" t="n">
        <v>0.560434801829247</v>
      </c>
      <c r="D8" s="7" t="n">
        <f aca="false">ABS(C8)</f>
        <v>0.560434801829247</v>
      </c>
      <c r="E8" s="7" t="n">
        <f aca="false">E7+D8</f>
        <v>11.3820338414636</v>
      </c>
      <c r="F8" s="29" t="n">
        <f aca="false">E8/$E$25</f>
        <v>0.807062237065521</v>
      </c>
      <c r="G8" s="0" t="n">
        <v>0.8</v>
      </c>
      <c r="H8" s="26"/>
      <c r="Q8" s="0" t="n">
        <f aca="false">+Q7+1</f>
        <v>7</v>
      </c>
      <c r="R8" s="27" t="n">
        <v>-0.0903071713033724</v>
      </c>
      <c r="S8" s="27" t="n">
        <v>0.0987269817073281</v>
      </c>
      <c r="T8" s="27" t="n">
        <v>0.00454816406249179</v>
      </c>
      <c r="U8" s="27" t="n">
        <v>-0.278225351410094</v>
      </c>
      <c r="V8" s="27" t="n">
        <v>0.284566006097595</v>
      </c>
      <c r="W8" s="27" t="n">
        <v>-0.0903071713033724</v>
      </c>
      <c r="X8" s="27" t="n">
        <v>0.619554334184491</v>
      </c>
      <c r="Y8" s="27" t="n">
        <v>-0.296180945121987</v>
      </c>
      <c r="Z8" s="27" t="n">
        <v>0.0987269817073281</v>
      </c>
      <c r="AA8" s="27" t="n">
        <v>0.000617498437499903</v>
      </c>
      <c r="AB8" s="27" t="n">
        <v>1.87314010585684E-016</v>
      </c>
      <c r="AC8" s="27" t="n">
        <v>0.0045481640624918</v>
      </c>
      <c r="AD8" s="27" t="n">
        <v>0.87091576600626</v>
      </c>
      <c r="AE8" s="27" t="n">
        <v>-0.278814162347594</v>
      </c>
      <c r="AF8" s="27" t="n">
        <v>0.284566006097595</v>
      </c>
      <c r="AG8" s="27" t="n">
        <v>0.0314924203125007</v>
      </c>
      <c r="AH8" s="27" t="n">
        <v>-2.16525786548328E-016</v>
      </c>
      <c r="AI8" s="27" t="n">
        <v>-1.55239724997315E-017</v>
      </c>
      <c r="AJ8" s="27" t="n">
        <v>-0.0104377019817085</v>
      </c>
      <c r="AK8" s="27" t="n">
        <v>0.589524976371991</v>
      </c>
      <c r="AL8" s="27" t="n">
        <v>-0.296180945121987</v>
      </c>
      <c r="AM8" s="27" t="n">
        <v>0.00021515625000084</v>
      </c>
      <c r="AN8" s="27" t="n">
        <v>0.87112042682943</v>
      </c>
      <c r="AO8" s="27" t="n">
        <v>0.0109729687500012</v>
      </c>
      <c r="AQ8" s="1" t="s">
        <v>37</v>
      </c>
      <c r="AR8" s="1" t="s">
        <v>69</v>
      </c>
      <c r="AS8" s="30" t="n">
        <v>0.19632934451219</v>
      </c>
      <c r="AT8" s="31" t="n">
        <f aca="false">+AS8+$AX$9*($AX$4*W7)^0.5</f>
        <v>2.23222040481437</v>
      </c>
      <c r="AU8" s="31" t="n">
        <f aca="false">+AS8-$AX$9*($AX$4*W7)^0.5</f>
        <v>-1.83956171578999</v>
      </c>
      <c r="AW8" s="28" t="s">
        <v>120</v>
      </c>
      <c r="AX8" s="7" t="n">
        <f aca="false">AX3-AX5</f>
        <v>56</v>
      </c>
    </row>
    <row r="9" customFormat="false" ht="15" hidden="false" customHeight="false" outlineLevel="0" collapsed="false">
      <c r="A9" s="8" t="s">
        <v>44</v>
      </c>
      <c r="B9" s="8" t="s">
        <v>71</v>
      </c>
      <c r="C9" s="0" t="n">
        <v>-0.472842301829255</v>
      </c>
      <c r="D9" s="7" t="n">
        <f aca="false">ABS(C9)</f>
        <v>0.472842301829255</v>
      </c>
      <c r="E9" s="7" t="n">
        <f aca="false">E8+D9</f>
        <v>11.8548761432928</v>
      </c>
      <c r="F9" s="29" t="n">
        <f aca="false">E9/$E$25</f>
        <v>0.840589915089404</v>
      </c>
      <c r="G9" s="0" t="n">
        <v>0.8</v>
      </c>
      <c r="H9" s="26"/>
      <c r="Q9" s="0" t="n">
        <f aca="false">+Q8+1</f>
        <v>8</v>
      </c>
      <c r="R9" s="27" t="n">
        <v>0.198614436928373</v>
      </c>
      <c r="S9" s="27" t="n">
        <v>-0.0987269817073276</v>
      </c>
      <c r="T9" s="27" t="n">
        <v>0.103759101562509</v>
      </c>
      <c r="U9" s="27" t="n">
        <v>0.284566006097593</v>
      </c>
      <c r="V9" s="27" t="n">
        <v>-0.278225351410094</v>
      </c>
      <c r="W9" s="27" t="n">
        <v>0.198614436928373</v>
      </c>
      <c r="X9" s="27" t="n">
        <v>-0.296180945121987</v>
      </c>
      <c r="Y9" s="27" t="n">
        <v>0.619554334184488</v>
      </c>
      <c r="Z9" s="27" t="n">
        <v>-0.0987269817073276</v>
      </c>
      <c r="AA9" s="27" t="n">
        <v>1.04243704262397E-016</v>
      </c>
      <c r="AB9" s="27" t="n">
        <v>0.000617498437499812</v>
      </c>
      <c r="AC9" s="27" t="n">
        <v>0.103759101562509</v>
      </c>
      <c r="AD9" s="27" t="n">
        <v>-0.870915766006257</v>
      </c>
      <c r="AE9" s="27" t="n">
        <v>0.284566006097593</v>
      </c>
      <c r="AF9" s="27" t="n">
        <v>-0.278814162347594</v>
      </c>
      <c r="AG9" s="27" t="n">
        <v>-3.51122255031969E-016</v>
      </c>
      <c r="AH9" s="27" t="n">
        <v>0.0314924203125005</v>
      </c>
      <c r="AI9" s="27" t="n">
        <v>6.72610192823353E-017</v>
      </c>
      <c r="AJ9" s="27" t="n">
        <v>0.0104377019817085</v>
      </c>
      <c r="AK9" s="27" t="n">
        <v>-0.296180945121987</v>
      </c>
      <c r="AL9" s="27" t="n">
        <v>0.589524976371988</v>
      </c>
      <c r="AM9" s="27" t="n">
        <v>-0.000215156250000832</v>
      </c>
      <c r="AN9" s="27" t="n">
        <v>-0.871120426829427</v>
      </c>
      <c r="AO9" s="27" t="n">
        <v>-0.0109729687500012</v>
      </c>
      <c r="AQ9" s="1" t="s">
        <v>43</v>
      </c>
      <c r="AR9" s="1" t="s">
        <v>70</v>
      </c>
      <c r="AS9" s="30" t="n">
        <v>0.560434801829247</v>
      </c>
      <c r="AT9" s="31" t="n">
        <f aca="false">+AS9+$AX$9*($AX$4*X8)^0.5</f>
        <v>4.0185918681448</v>
      </c>
      <c r="AU9" s="31" t="n">
        <f aca="false">+AS9-$AX$9*($AX$4*X8)^0.5</f>
        <v>-2.89772226448631</v>
      </c>
      <c r="AW9" s="28" t="s">
        <v>121</v>
      </c>
      <c r="AX9" s="7" t="n">
        <f aca="false">_xlfn.T.INV.2T((AX7*0.5),AX8)</f>
        <v>2.30327101959694</v>
      </c>
    </row>
    <row r="10" customFormat="false" ht="15" hidden="false" customHeight="false" outlineLevel="0" collapsed="false">
      <c r="A10" s="8" t="s">
        <v>46</v>
      </c>
      <c r="B10" s="8" t="s">
        <v>73</v>
      </c>
      <c r="C10" s="0" t="n">
        <v>-0.440416875000002</v>
      </c>
      <c r="D10" s="7" t="n">
        <f aca="false">ABS(C10)</f>
        <v>0.440416875000002</v>
      </c>
      <c r="E10" s="7" t="n">
        <f aca="false">E9+D10</f>
        <v>12.2952930182928</v>
      </c>
      <c r="F10" s="29" t="n">
        <f aca="false">E10/$E$25</f>
        <v>0.871818413732947</v>
      </c>
      <c r="G10" s="0" t="n">
        <v>0.8</v>
      </c>
      <c r="H10" s="26"/>
      <c r="Q10" s="0" t="n">
        <f aca="false">+Q9+1</f>
        <v>9</v>
      </c>
      <c r="R10" s="27" t="n">
        <v>-0.0724204373094569</v>
      </c>
      <c r="S10" s="27" t="n">
        <v>0.0658279001524423</v>
      </c>
      <c r="T10" s="27" t="n">
        <v>-0.0414474609375026</v>
      </c>
      <c r="U10" s="27" t="n">
        <v>-0.0948553353658634</v>
      </c>
      <c r="V10" s="27" t="n">
        <v>0.0948553353658638</v>
      </c>
      <c r="W10" s="27" t="n">
        <v>-0.0720933201219569</v>
      </c>
      <c r="X10" s="27" t="n">
        <v>0.0987269817073281</v>
      </c>
      <c r="Y10" s="27" t="n">
        <v>-0.0987269817073276</v>
      </c>
      <c r="Z10" s="27" t="n">
        <v>0.0825108767149423</v>
      </c>
      <c r="AA10" s="27" t="n">
        <v>-2.73823864897252E-017</v>
      </c>
      <c r="AB10" s="27" t="n">
        <v>7.19775797593533E-017</v>
      </c>
      <c r="AC10" s="27" t="n">
        <v>-0.0411044062500026</v>
      </c>
      <c r="AD10" s="27" t="n">
        <v>0.290305255335416</v>
      </c>
      <c r="AE10" s="27" t="n">
        <v>-0.0948553353658634</v>
      </c>
      <c r="AF10" s="27" t="n">
        <v>0.0948553353658638</v>
      </c>
      <c r="AG10" s="27" t="n">
        <v>1.22958756669359E-016</v>
      </c>
      <c r="AH10" s="27" t="n">
        <v>-6.09271757011028E-017</v>
      </c>
      <c r="AI10" s="27" t="n">
        <v>0.0174957890625</v>
      </c>
      <c r="AJ10" s="27" t="n">
        <v>-0.00347923399390279</v>
      </c>
      <c r="AK10" s="27" t="n">
        <v>0.0987269817073281</v>
      </c>
      <c r="AL10" s="27" t="n">
        <v>-0.0987269817073276</v>
      </c>
      <c r="AM10" s="27" t="n">
        <v>7.17187500002744E-005</v>
      </c>
      <c r="AN10" s="27" t="n">
        <v>0.290373475609806</v>
      </c>
      <c r="AO10" s="27" t="n">
        <v>0.00365765625000036</v>
      </c>
      <c r="AQ10" s="1" t="s">
        <v>44</v>
      </c>
      <c r="AR10" s="1" t="s">
        <v>71</v>
      </c>
      <c r="AS10" s="30" t="n">
        <v>-0.472842301829255</v>
      </c>
      <c r="AT10" s="31" t="n">
        <f aca="false">+AS10+$AX$9*($AX$4*Y9)^0.5</f>
        <v>2.9853147644863</v>
      </c>
      <c r="AU10" s="31" t="n">
        <f aca="false">+AS10-$AX$9*($AX$4*Y9)^0.5</f>
        <v>-3.93099936814481</v>
      </c>
    </row>
    <row r="11" customFormat="false" ht="15" hidden="false" customHeight="false" outlineLevel="0" collapsed="false">
      <c r="A11" s="8" t="s">
        <v>55</v>
      </c>
      <c r="B11" s="8" t="s">
        <v>82</v>
      </c>
      <c r="C11" s="0" t="n">
        <v>0.302793064024392</v>
      </c>
      <c r="D11" s="7" t="n">
        <f aca="false">ABS(C11)</f>
        <v>0.302793064024392</v>
      </c>
      <c r="E11" s="7" t="n">
        <f aca="false">E10+D11</f>
        <v>12.5980860823172</v>
      </c>
      <c r="F11" s="29" t="n">
        <f aca="false">E11/$E$25</f>
        <v>0.893288464782103</v>
      </c>
      <c r="G11" s="0" t="n">
        <v>0.8</v>
      </c>
      <c r="H11" s="26"/>
      <c r="Q11" s="0" t="n">
        <f aca="false">+Q10+1</f>
        <v>10</v>
      </c>
      <c r="R11" s="27" t="n">
        <v>0.0100466015625001</v>
      </c>
      <c r="S11" s="27" t="n">
        <v>-2.89667696681003E-017</v>
      </c>
      <c r="T11" s="27" t="n">
        <v>0.0100466015625</v>
      </c>
      <c r="U11" s="27" t="n">
        <v>0.0302816390625003</v>
      </c>
      <c r="V11" s="27" t="n">
        <v>-1.13321830014289E-016</v>
      </c>
      <c r="W11" s="27" t="n">
        <v>0.0100466015625001</v>
      </c>
      <c r="X11" s="27" t="n">
        <v>0.000617498437499897</v>
      </c>
      <c r="Y11" s="27" t="n">
        <v>1.09065438282411E-016</v>
      </c>
      <c r="Z11" s="27" t="n">
        <v>-2.89698362327486E-017</v>
      </c>
      <c r="AA11" s="27" t="n">
        <v>0.0591212953125</v>
      </c>
      <c r="AB11" s="27" t="n">
        <v>-1.04695397532333E-018</v>
      </c>
      <c r="AC11" s="27" t="n">
        <v>0.0100466015625</v>
      </c>
      <c r="AD11" s="27" t="n">
        <v>-2.98707929264272E-016</v>
      </c>
      <c r="AE11" s="27" t="n">
        <v>0.0288396562500003</v>
      </c>
      <c r="AF11" s="27" t="n">
        <v>-1.14106870564261E-016</v>
      </c>
      <c r="AG11" s="27" t="n">
        <v>0.00120559218750002</v>
      </c>
      <c r="AH11" s="27" t="n">
        <v>-1.1903163659887E-018</v>
      </c>
      <c r="AI11" s="27" t="n">
        <v>5.54350753727872E-018</v>
      </c>
      <c r="AJ11" s="27" t="n">
        <v>4.2134598268018E-018</v>
      </c>
      <c r="AK11" s="27" t="n">
        <v>0.000588093749999901</v>
      </c>
      <c r="AL11" s="27" t="n">
        <v>1.08274264603143E-016</v>
      </c>
      <c r="AM11" s="27" t="n">
        <v>4.83750573273642E-019</v>
      </c>
      <c r="AN11" s="27" t="n">
        <v>-3.10998720374768E-016</v>
      </c>
      <c r="AO11" s="27" t="n">
        <v>-4.17052792172521E-018</v>
      </c>
      <c r="AQ11" s="1" t="s">
        <v>45</v>
      </c>
      <c r="AR11" s="1" t="s">
        <v>72</v>
      </c>
      <c r="AS11" s="30" t="n">
        <v>-0.074435899390242</v>
      </c>
      <c r="AT11" s="31" t="n">
        <f aca="false">+AS11+$AX$9*($AX$4*Z10)^0.5</f>
        <v>1.18756776444896</v>
      </c>
      <c r="AU11" s="31" t="n">
        <f aca="false">+AS11-$AX$9*($AX$4*Z10)^0.5</f>
        <v>-1.33643956322945</v>
      </c>
    </row>
    <row r="12" customFormat="false" ht="15" hidden="false" customHeight="false" outlineLevel="0" collapsed="false">
      <c r="A12" s="8" t="s">
        <v>37</v>
      </c>
      <c r="B12" s="8" t="s">
        <v>69</v>
      </c>
      <c r="C12" s="0" t="n">
        <v>0.19632934451219</v>
      </c>
      <c r="D12" s="7" t="n">
        <f aca="false">ABS(C12)</f>
        <v>0.19632934451219</v>
      </c>
      <c r="E12" s="7" t="n">
        <f aca="false">E11+D12</f>
        <v>12.7944154268294</v>
      </c>
      <c r="F12" s="29" t="n">
        <f aca="false">E12/$E$25</f>
        <v>0.907209526886698</v>
      </c>
      <c r="G12" s="0" t="n">
        <v>0.8</v>
      </c>
      <c r="H12" s="26"/>
      <c r="Q12" s="0" t="n">
        <f aca="false">+Q11+1</f>
        <v>11</v>
      </c>
      <c r="R12" s="27" t="n">
        <v>0.0100466015624999</v>
      </c>
      <c r="S12" s="27" t="n">
        <v>7.38430736078091E-017</v>
      </c>
      <c r="T12" s="27" t="n">
        <v>0.0100466015625</v>
      </c>
      <c r="U12" s="27" t="n">
        <v>-1.98451439278686E-016</v>
      </c>
      <c r="V12" s="27" t="n">
        <v>0.0302816390625004</v>
      </c>
      <c r="W12" s="27" t="n">
        <v>0.0100466015624999</v>
      </c>
      <c r="X12" s="27" t="n">
        <v>1.89940462630848E-016</v>
      </c>
      <c r="Y12" s="27" t="n">
        <v>0.000617498437499806</v>
      </c>
      <c r="Z12" s="27" t="n">
        <v>7.2665338460865E-017</v>
      </c>
      <c r="AA12" s="27" t="n">
        <v>-1.12172947972626E-018</v>
      </c>
      <c r="AB12" s="27" t="n">
        <v>0.0591212953125</v>
      </c>
      <c r="AC12" s="27" t="n">
        <v>0.0100466015625</v>
      </c>
      <c r="AD12" s="27" t="n">
        <v>5.78040997772258E-016</v>
      </c>
      <c r="AE12" s="27" t="n">
        <v>-1.94715810609473E-016</v>
      </c>
      <c r="AF12" s="27" t="n">
        <v>0.0288396562500004</v>
      </c>
      <c r="AG12" s="27" t="n">
        <v>-1.57079068131404E-018</v>
      </c>
      <c r="AH12" s="27" t="n">
        <v>0.00120559218750002</v>
      </c>
      <c r="AI12" s="27" t="n">
        <v>3.61131260615895E-018</v>
      </c>
      <c r="AJ12" s="27" t="n">
        <v>-6.77082696294891E-018</v>
      </c>
      <c r="AK12" s="27" t="n">
        <v>1.88367082082978E-016</v>
      </c>
      <c r="AL12" s="27" t="n">
        <v>0.000588093749999805</v>
      </c>
      <c r="AM12" s="27" t="n">
        <v>-6.20457865173916E-018</v>
      </c>
      <c r="AN12" s="27" t="n">
        <v>5.79997755646608E-016</v>
      </c>
      <c r="AO12" s="27" t="n">
        <v>6.56341982932367E-018</v>
      </c>
      <c r="AQ12" s="1" t="s">
        <v>46</v>
      </c>
      <c r="AR12" s="1" t="s">
        <v>73</v>
      </c>
      <c r="AS12" s="30" t="n">
        <v>-0.440416875000002</v>
      </c>
      <c r="AT12" s="31" t="n">
        <f aca="false">+AS12+$AX$9*($AX$4*AA11)^0.5</f>
        <v>0.627843169916191</v>
      </c>
      <c r="AU12" s="31" t="n">
        <f aca="false">+AS12-$AX$9*($AX$4*AA11)^0.5</f>
        <v>-1.50867691991619</v>
      </c>
    </row>
    <row r="13" customFormat="false" ht="15" hidden="false" customHeight="false" outlineLevel="0" collapsed="false">
      <c r="A13" s="8" t="s">
        <v>54</v>
      </c>
      <c r="B13" s="8" t="s">
        <v>81</v>
      </c>
      <c r="C13" s="0" t="n">
        <v>-0.189496874999998</v>
      </c>
      <c r="D13" s="7" t="n">
        <f aca="false">ABS(C13)</f>
        <v>0.189496874999998</v>
      </c>
      <c r="E13" s="7" t="n">
        <f aca="false">E12+D13</f>
        <v>12.9839123018294</v>
      </c>
      <c r="F13" s="29" t="n">
        <f aca="false">E13/$E$25</f>
        <v>0.920646121258549</v>
      </c>
      <c r="G13" s="0" t="n">
        <v>0.8</v>
      </c>
      <c r="H13" s="26"/>
      <c r="Q13" s="0" t="n">
        <f aca="false">+Q12+1</f>
        <v>12</v>
      </c>
      <c r="R13" s="27" t="n">
        <v>0.145371445312505</v>
      </c>
      <c r="S13" s="27" t="n">
        <v>-0.0407123437500026</v>
      </c>
      <c r="T13" s="27" t="n">
        <v>0.137966601562502</v>
      </c>
      <c r="U13" s="27" t="n">
        <v>0.101813789062508</v>
      </c>
      <c r="V13" s="27" t="n">
        <v>0.00649347656249219</v>
      </c>
      <c r="W13" s="27" t="n">
        <v>0.145764148437505</v>
      </c>
      <c r="X13" s="27" t="n">
        <v>0.00454816406249183</v>
      </c>
      <c r="Y13" s="27" t="n">
        <v>0.103759101562509</v>
      </c>
      <c r="Z13" s="27" t="n">
        <v>-0.0411044062500026</v>
      </c>
      <c r="AA13" s="27" t="n">
        <v>0.0100466015625</v>
      </c>
      <c r="AB13" s="27" t="n">
        <v>0.0100466015625</v>
      </c>
      <c r="AC13" s="27" t="n">
        <v>0.154067429687502</v>
      </c>
      <c r="AD13" s="27" t="n">
        <v>-0.291886523437545</v>
      </c>
      <c r="AE13" s="27" t="n">
        <v>0.101568750000008</v>
      </c>
      <c r="AF13" s="27" t="n">
        <v>0.00624843749999222</v>
      </c>
      <c r="AG13" s="27" t="n">
        <v>0.0100466015625</v>
      </c>
      <c r="AH13" s="27" t="n">
        <v>0.0100466015625001</v>
      </c>
      <c r="AI13" s="27" t="n">
        <v>-0.0160745624999999</v>
      </c>
      <c r="AJ13" s="27" t="n">
        <v>-8.9648437499713E-005</v>
      </c>
      <c r="AK13" s="27" t="n">
        <v>0.00430312499999183</v>
      </c>
      <c r="AL13" s="27" t="n">
        <v>0.103514062500009</v>
      </c>
      <c r="AM13" s="27" t="n">
        <v>-0.00367558593750027</v>
      </c>
      <c r="AN13" s="27" t="n">
        <v>-0.291796875000045</v>
      </c>
      <c r="AO13" s="27" t="n">
        <v>-0.00367558593750029</v>
      </c>
      <c r="AQ13" s="1" t="s">
        <v>47</v>
      </c>
      <c r="AR13" s="1" t="s">
        <v>74</v>
      </c>
      <c r="AS13" s="30" t="n">
        <v>-0.0165281250000005</v>
      </c>
      <c r="AT13" s="31" t="n">
        <f aca="false">+AS13+$AX$9*($AX$4*AB12)^0.5</f>
        <v>1.05173191991619</v>
      </c>
      <c r="AU13" s="31" t="n">
        <f aca="false">+AS13-$AX$9*($AX$4*AB12)^0.5</f>
        <v>-1.08478816991619</v>
      </c>
    </row>
    <row r="14" customFormat="false" ht="15" hidden="false" customHeight="false" outlineLevel="0" collapsed="false">
      <c r="A14" s="8" t="s">
        <v>59</v>
      </c>
      <c r="B14" s="8" t="s">
        <v>86</v>
      </c>
      <c r="C14" s="0" t="n">
        <v>0.174237804877996</v>
      </c>
      <c r="D14" s="7" t="n">
        <f aca="false">ABS(C14)</f>
        <v>0.174237804877996</v>
      </c>
      <c r="E14" s="7" t="n">
        <f aca="false">E13+D14</f>
        <v>13.1581501067074</v>
      </c>
      <c r="F14" s="29" t="n">
        <f aca="false">E14/$E$25</f>
        <v>0.933000745620493</v>
      </c>
      <c r="G14" s="0" t="n">
        <v>0.8</v>
      </c>
      <c r="H14" s="26"/>
      <c r="Q14" s="0" t="n">
        <f aca="false">+Q13+1</f>
        <v>13</v>
      </c>
      <c r="R14" s="27" t="n">
        <v>-0.570807258955887</v>
      </c>
      <c r="S14" s="27" t="n">
        <v>0.290305255335416</v>
      </c>
      <c r="T14" s="27" t="n">
        <v>-0.291886523437545</v>
      </c>
      <c r="U14" s="27" t="n">
        <v>-0.836762206555027</v>
      </c>
      <c r="V14" s="27" t="n">
        <v>0.83676220655503</v>
      </c>
      <c r="W14" s="27" t="n">
        <v>-0.570807258955886</v>
      </c>
      <c r="X14" s="27" t="n">
        <v>0.87091576600626</v>
      </c>
      <c r="Y14" s="27" t="n">
        <v>-0.870915766006256</v>
      </c>
      <c r="Z14" s="27" t="n">
        <v>0.290305255335416</v>
      </c>
      <c r="AA14" s="27" t="n">
        <v>-3.02685857795005E-016</v>
      </c>
      <c r="AB14" s="27" t="n">
        <v>5.86825229248993E-016</v>
      </c>
      <c r="AC14" s="27" t="n">
        <v>-0.291886523437545</v>
      </c>
      <c r="AD14" s="27" t="n">
        <v>5.12464065949016</v>
      </c>
      <c r="AE14" s="27" t="n">
        <v>-0.836762206555027</v>
      </c>
      <c r="AF14" s="27" t="n">
        <v>0.83676220655503</v>
      </c>
      <c r="AG14" s="27" t="n">
        <v>1.02934153828946E-015</v>
      </c>
      <c r="AH14" s="27" t="n">
        <v>-5.72204422525296E-016</v>
      </c>
      <c r="AI14" s="27" t="n">
        <v>-1.95976592691023E-016</v>
      </c>
      <c r="AJ14" s="27" t="n">
        <v>-0.0294388850990907</v>
      </c>
      <c r="AK14" s="27" t="n">
        <v>0.87091576600626</v>
      </c>
      <c r="AL14" s="27" t="n">
        <v>-0.870915766006256</v>
      </c>
      <c r="AM14" s="27" t="n">
        <v>0.0338561015625049</v>
      </c>
      <c r="AN14" s="27" t="n">
        <v>5.09353868140327</v>
      </c>
      <c r="AO14" s="27" t="n">
        <v>0.0323057109375057</v>
      </c>
      <c r="AQ14" s="1" t="s">
        <v>48</v>
      </c>
      <c r="AR14" s="1" t="s">
        <v>75</v>
      </c>
      <c r="AS14" s="30" t="n">
        <v>0.0381281249999962</v>
      </c>
      <c r="AT14" s="31" t="n">
        <f aca="false">+AS14+$AX$9*($AX$4*AC13)^0.5</f>
        <v>1.76261714507312</v>
      </c>
      <c r="AU14" s="31" t="n">
        <f aca="false">+AS14-$AX$9*($AX$4*AC13)^0.5</f>
        <v>-1.68636089507312</v>
      </c>
    </row>
    <row r="15" customFormat="false" ht="15" hidden="false" customHeight="false" outlineLevel="0" collapsed="false">
      <c r="A15" s="8" t="s">
        <v>51</v>
      </c>
      <c r="B15" s="8" t="s">
        <v>78</v>
      </c>
      <c r="C15" s="0" t="n">
        <v>-0.172878658536618</v>
      </c>
      <c r="D15" s="7" t="n">
        <f aca="false">ABS(C15)</f>
        <v>0.172878658536618</v>
      </c>
      <c r="E15" s="7" t="n">
        <f aca="false">E14+D15</f>
        <v>13.331028765244</v>
      </c>
      <c r="F15" s="29" t="n">
        <f aca="false">E15/$E$25</f>
        <v>0.945258997427053</v>
      </c>
      <c r="G15" s="0" t="n">
        <v>0.8</v>
      </c>
      <c r="H15" s="26"/>
      <c r="Q15" s="0" t="n">
        <f aca="false">+Q14+1</f>
        <v>14</v>
      </c>
      <c r="R15" s="27" t="n">
        <v>0.1927042682927</v>
      </c>
      <c r="S15" s="27" t="n">
        <v>-0.0948553353658634</v>
      </c>
      <c r="T15" s="27" t="n">
        <v>0.101568750000008</v>
      </c>
      <c r="U15" s="27" t="n">
        <v>0.55547246112808</v>
      </c>
      <c r="V15" s="27" t="n">
        <v>-0.273406554878079</v>
      </c>
      <c r="W15" s="27" t="n">
        <v>0.1927042682927</v>
      </c>
      <c r="X15" s="27" t="n">
        <v>-0.278814162347594</v>
      </c>
      <c r="Y15" s="27" t="n">
        <v>0.284566006097593</v>
      </c>
      <c r="Z15" s="27" t="n">
        <v>-0.0948553353658634</v>
      </c>
      <c r="AA15" s="27" t="n">
        <v>0.0288396562500003</v>
      </c>
      <c r="AB15" s="27" t="n">
        <v>-1.98228983955879E-016</v>
      </c>
      <c r="AC15" s="27" t="n">
        <v>0.101568750000008</v>
      </c>
      <c r="AD15" s="27" t="n">
        <v>-0.836762206555027</v>
      </c>
      <c r="AE15" s="27" t="n">
        <v>0.58290530487808</v>
      </c>
      <c r="AF15" s="27" t="n">
        <v>-0.273406554878079</v>
      </c>
      <c r="AG15" s="27" t="n">
        <v>0.000588093749999682</v>
      </c>
      <c r="AH15" s="27" t="n">
        <v>1.85397362928651E-016</v>
      </c>
      <c r="AI15" s="27" t="n">
        <v>7.40623266199255E-017</v>
      </c>
      <c r="AJ15" s="27" t="n">
        <v>0.0100283803353669</v>
      </c>
      <c r="AK15" s="27" t="n">
        <v>-0.278254756097594</v>
      </c>
      <c r="AL15" s="27" t="n">
        <v>0.284566006097593</v>
      </c>
      <c r="AM15" s="27" t="n">
        <v>-0.000206718750000797</v>
      </c>
      <c r="AN15" s="27" t="n">
        <v>-0.836958841463564</v>
      </c>
      <c r="AO15" s="27" t="n">
        <v>-0.0105426562500011</v>
      </c>
      <c r="AQ15" s="1" t="s">
        <v>49</v>
      </c>
      <c r="AR15" s="1" t="s">
        <v>76</v>
      </c>
      <c r="AS15" s="30" t="n">
        <v>-1.0515628810977</v>
      </c>
      <c r="AT15" s="31" t="n">
        <f aca="false">+AS15+$AX$9*($AX$4*AD14)^0.5</f>
        <v>8.89416846492441</v>
      </c>
      <c r="AU15" s="31" t="n">
        <f aca="false">+AS15-$AX$9*($AX$4*AD14)^0.5</f>
        <v>-10.9972942271198</v>
      </c>
      <c r="AV15" s="0" t="s">
        <v>116</v>
      </c>
    </row>
    <row r="16" customFormat="false" ht="15" hidden="false" customHeight="false" outlineLevel="0" collapsed="false">
      <c r="A16" s="8" t="s">
        <v>60</v>
      </c>
      <c r="B16" s="8" t="s">
        <v>87</v>
      </c>
      <c r="C16" s="26" t="n">
        <f aca="false">'D.N.1+2 (SR)'!AS25</f>
        <v>0.136265625</v>
      </c>
      <c r="D16" s="7" t="n">
        <f aca="false">ABS(C16)</f>
        <v>0.136265625</v>
      </c>
      <c r="E16" s="7" t="n">
        <f aca="false">E15+D16</f>
        <v>13.467294390244</v>
      </c>
      <c r="F16" s="29" t="n">
        <f aca="false">E16/$E$25</f>
        <v>0.954921140562405</v>
      </c>
      <c r="G16" s="0" t="n">
        <v>0.8</v>
      </c>
      <c r="H16" s="26"/>
      <c r="Q16" s="0" t="n">
        <f aca="false">+Q15+1</f>
        <v>15</v>
      </c>
      <c r="R16" s="27" t="n">
        <v>-0.0848870807927005</v>
      </c>
      <c r="S16" s="27" t="n">
        <v>0.0948553353658638</v>
      </c>
      <c r="T16" s="27" t="n">
        <v>0.0062484374999922</v>
      </c>
      <c r="U16" s="27" t="n">
        <v>-0.273406554878079</v>
      </c>
      <c r="V16" s="27" t="n">
        <v>0.555472461128081</v>
      </c>
      <c r="W16" s="27" t="n">
        <v>-0.0848870807927004</v>
      </c>
      <c r="X16" s="27" t="n">
        <v>0.284566006097595</v>
      </c>
      <c r="Y16" s="27" t="n">
        <v>-0.278814162347593</v>
      </c>
      <c r="Z16" s="27" t="n">
        <v>0.0948553353658638</v>
      </c>
      <c r="AA16" s="27" t="n">
        <v>-1.0994891027252E-016</v>
      </c>
      <c r="AB16" s="27" t="n">
        <v>0.0288396562500004</v>
      </c>
      <c r="AC16" s="27" t="n">
        <v>0.00624843749999222</v>
      </c>
      <c r="AD16" s="27" t="n">
        <v>0.83676220655503</v>
      </c>
      <c r="AE16" s="27" t="n">
        <v>-0.273406554878079</v>
      </c>
      <c r="AF16" s="27" t="n">
        <v>0.582905304878082</v>
      </c>
      <c r="AG16" s="27" t="n">
        <v>3.26905583976477E-016</v>
      </c>
      <c r="AH16" s="27" t="n">
        <v>0.000588093749999813</v>
      </c>
      <c r="AI16" s="27" t="n">
        <v>-2.60571037663099E-017</v>
      </c>
      <c r="AJ16" s="27" t="n">
        <v>-0.0100283803353669</v>
      </c>
      <c r="AK16" s="27" t="n">
        <v>0.284566006097595</v>
      </c>
      <c r="AL16" s="27" t="n">
        <v>-0.278254756097593</v>
      </c>
      <c r="AM16" s="27" t="n">
        <v>0.000206718750000801</v>
      </c>
      <c r="AN16" s="27" t="n">
        <v>0.836958841463566</v>
      </c>
      <c r="AO16" s="27" t="n">
        <v>0.0105426562500011</v>
      </c>
      <c r="AQ16" s="1" t="s">
        <v>50</v>
      </c>
      <c r="AR16" s="1" t="s">
        <v>77</v>
      </c>
      <c r="AS16" s="30" t="n">
        <v>-0.108221341463402</v>
      </c>
      <c r="AT16" s="31" t="n">
        <f aca="false">+AS16+$AX$9*($AX$4*AE15)^0.5</f>
        <v>3.24609500605951</v>
      </c>
      <c r="AU16" s="31" t="n">
        <f aca="false">+AS16-$AX$9*($AX$4*AE15)^0.5</f>
        <v>-3.46253768898631</v>
      </c>
    </row>
    <row r="17" customFormat="false" ht="15" hidden="false" customHeight="false" outlineLevel="0" collapsed="false">
      <c r="A17" s="8" t="s">
        <v>56</v>
      </c>
      <c r="B17" s="8" t="s">
        <v>83</v>
      </c>
      <c r="C17" s="0" t="n">
        <v>-0.117642073170745</v>
      </c>
      <c r="D17" s="7" t="n">
        <f aca="false">ABS(C17)</f>
        <v>0.117642073170745</v>
      </c>
      <c r="E17" s="7" t="n">
        <f aca="false">E16+D17</f>
        <v>13.5849364634147</v>
      </c>
      <c r="F17" s="29" t="n">
        <f aca="false">E17/$E$25</f>
        <v>0.963262749458377</v>
      </c>
      <c r="G17" s="0" t="n">
        <v>0.8</v>
      </c>
      <c r="H17" s="26"/>
      <c r="Q17" s="0" t="n">
        <f aca="false">+Q16+1</f>
        <v>16</v>
      </c>
      <c r="R17" s="27" t="n">
        <v>0.0100466015624999</v>
      </c>
      <c r="S17" s="27" t="n">
        <v>1.21589653343216E-016</v>
      </c>
      <c r="T17" s="27" t="n">
        <v>0.0100466015625</v>
      </c>
      <c r="U17" s="27" t="n">
        <v>0.000617498437499683</v>
      </c>
      <c r="V17" s="27" t="n">
        <v>3.24301277457915E-016</v>
      </c>
      <c r="W17" s="27" t="n">
        <v>0.0100466015624999</v>
      </c>
      <c r="X17" s="27" t="n">
        <v>0.0314924203125007</v>
      </c>
      <c r="Y17" s="27" t="n">
        <v>-3.42942536228834E-016</v>
      </c>
      <c r="Z17" s="27" t="n">
        <v>1.21589653343216E-016</v>
      </c>
      <c r="AA17" s="27" t="n">
        <v>0.00120559218750002</v>
      </c>
      <c r="AB17" s="27" t="n">
        <v>-1.54858047624008E-018</v>
      </c>
      <c r="AC17" s="27" t="n">
        <v>0.0100466015625</v>
      </c>
      <c r="AD17" s="27" t="n">
        <v>1.03487620490489E-015</v>
      </c>
      <c r="AE17" s="27" t="n">
        <v>0.000588093749999684</v>
      </c>
      <c r="AF17" s="27" t="n">
        <v>3.2018308428795E-016</v>
      </c>
      <c r="AG17" s="27" t="n">
        <v>0.0614852015625001</v>
      </c>
      <c r="AH17" s="27" t="n">
        <v>-3.0958093534963E-018</v>
      </c>
      <c r="AI17" s="27" t="n">
        <v>7.44455587501407E-018</v>
      </c>
      <c r="AJ17" s="27" t="n">
        <v>-1.16129830054599E-017</v>
      </c>
      <c r="AK17" s="27" t="n">
        <v>0.0299927812500007</v>
      </c>
      <c r="AL17" s="27" t="n">
        <v>-3.50348849257943E-016</v>
      </c>
      <c r="AM17" s="27" t="n">
        <v>8.82355060049139E-019</v>
      </c>
      <c r="AN17" s="27" t="n">
        <v>1.02697442176002E-015</v>
      </c>
      <c r="AO17" s="27" t="n">
        <v>1.40533341925055E-017</v>
      </c>
      <c r="AQ17" s="1" t="s">
        <v>51</v>
      </c>
      <c r="AR17" s="1" t="s">
        <v>78</v>
      </c>
      <c r="AS17" s="32" t="n">
        <v>-0.172878658536618</v>
      </c>
      <c r="AT17" s="31" t="n">
        <f aca="false">+AS17+$AX$9*($AX$4*AF16)^0.5</f>
        <v>3.1814376889863</v>
      </c>
      <c r="AU17" s="31" t="n">
        <f aca="false">+AS17-$AX$9*($AX$4*AF16)^0.5</f>
        <v>-3.52719500605953</v>
      </c>
    </row>
    <row r="18" customFormat="false" ht="15" hidden="false" customHeight="false" outlineLevel="0" collapsed="false">
      <c r="A18" s="8" t="s">
        <v>52</v>
      </c>
      <c r="B18" s="8" t="s">
        <v>79</v>
      </c>
      <c r="C18" s="0" t="n">
        <v>-0.113698125000003</v>
      </c>
      <c r="D18" s="7" t="n">
        <f aca="false">ABS(C18)</f>
        <v>0.113698125000003</v>
      </c>
      <c r="E18" s="7" t="n">
        <f aca="false">E17+D18</f>
        <v>13.6986345884148</v>
      </c>
      <c r="F18" s="29" t="n">
        <f aca="false">E18/$E$25</f>
        <v>0.971324706081487</v>
      </c>
      <c r="G18" s="0" t="n">
        <v>0.8</v>
      </c>
      <c r="H18" s="26"/>
      <c r="Q18" s="0" t="n">
        <f aca="false">+Q17+1</f>
        <v>17</v>
      </c>
      <c r="R18" s="27" t="n">
        <v>0.0100466015625001</v>
      </c>
      <c r="S18" s="27" t="n">
        <v>-6.10470409967483E-017</v>
      </c>
      <c r="T18" s="27" t="n">
        <v>0.0100466015625001</v>
      </c>
      <c r="U18" s="27" t="n">
        <v>1.84460398069766E-016</v>
      </c>
      <c r="V18" s="27" t="n">
        <v>0.000617498437499808</v>
      </c>
      <c r="W18" s="27" t="n">
        <v>0.0100466015625001</v>
      </c>
      <c r="X18" s="27" t="n">
        <v>-2.18401162798508E-016</v>
      </c>
      <c r="Y18" s="27" t="n">
        <v>0.0314924203125005</v>
      </c>
      <c r="Z18" s="27" t="n">
        <v>-6.10470409967483E-017</v>
      </c>
      <c r="AA18" s="27" t="n">
        <v>-1.28224996531278E-018</v>
      </c>
      <c r="AB18" s="27" t="n">
        <v>0.00120559218750002</v>
      </c>
      <c r="AC18" s="27" t="n">
        <v>0.0100466015625001</v>
      </c>
      <c r="AD18" s="27" t="n">
        <v>-5.76285096687415E-016</v>
      </c>
      <c r="AE18" s="27" t="n">
        <v>1.82800042116027E-016</v>
      </c>
      <c r="AF18" s="27" t="n">
        <v>0.00058809374999981</v>
      </c>
      <c r="AG18" s="27" t="n">
        <v>-3.22991289395125E-018</v>
      </c>
      <c r="AH18" s="27" t="n">
        <v>0.0614852015625001</v>
      </c>
      <c r="AI18" s="27" t="n">
        <v>4.64108219498439E-018</v>
      </c>
      <c r="AJ18" s="27" t="n">
        <v>7.20452903182161E-018</v>
      </c>
      <c r="AK18" s="27" t="n">
        <v>-2.16747242332963E-016</v>
      </c>
      <c r="AL18" s="27" t="n">
        <v>0.0299927812500005</v>
      </c>
      <c r="AM18" s="27" t="n">
        <v>-5.88042733615631E-019</v>
      </c>
      <c r="AN18" s="27" t="n">
        <v>-5.7595045130139E-016</v>
      </c>
      <c r="AO18" s="27" t="n">
        <v>-1.39006544964133E-017</v>
      </c>
      <c r="AQ18" s="1" t="s">
        <v>52</v>
      </c>
      <c r="AR18" s="1" t="s">
        <v>79</v>
      </c>
      <c r="AS18" s="32" t="n">
        <v>-0.113698125000003</v>
      </c>
      <c r="AT18" s="31" t="n">
        <f aca="false">+AS18+$AX$9*($AX$4*AG17)^0.5</f>
        <v>0.975709261121081</v>
      </c>
      <c r="AU18" s="31" t="n">
        <f aca="false">+AS18-$AX$9*($AX$4*AG17)^0.5</f>
        <v>-1.20310551112109</v>
      </c>
    </row>
    <row r="19" customFormat="false" ht="15" hidden="false" customHeight="false" outlineLevel="0" collapsed="false">
      <c r="A19" s="8" t="s">
        <v>50</v>
      </c>
      <c r="B19" s="8" t="s">
        <v>77</v>
      </c>
      <c r="C19" s="0" t="n">
        <v>-0.108221341463402</v>
      </c>
      <c r="D19" s="7" t="n">
        <f aca="false">ABS(C19)</f>
        <v>0.108221341463402</v>
      </c>
      <c r="E19" s="7" t="n">
        <f aca="false">E18+D19</f>
        <v>13.8068559298782</v>
      </c>
      <c r="F19" s="29" t="n">
        <f aca="false">E19/$E$25</f>
        <v>0.978998322164187</v>
      </c>
      <c r="G19" s="0" t="n">
        <v>0.8</v>
      </c>
      <c r="H19" s="26"/>
      <c r="Q19" s="0" t="n">
        <f aca="false">+Q18+1</f>
        <v>18</v>
      </c>
      <c r="R19" s="27" t="n">
        <v>-0.0164176171874999</v>
      </c>
      <c r="S19" s="27" t="n">
        <v>0.01666265625</v>
      </c>
      <c r="T19" s="27" t="n">
        <v>-0.0167443359375</v>
      </c>
      <c r="U19" s="27" t="n">
        <v>7.393601152956E-017</v>
      </c>
      <c r="V19" s="27" t="n">
        <v>-2.53167592044313E-017</v>
      </c>
      <c r="W19" s="27" t="n">
        <v>-0.0164012812499999</v>
      </c>
      <c r="X19" s="27" t="n">
        <v>-1.51457559896577E-017</v>
      </c>
      <c r="Y19" s="27" t="n">
        <v>6.75627792257956E-017</v>
      </c>
      <c r="Z19" s="27" t="n">
        <v>0.0174957890625</v>
      </c>
      <c r="AA19" s="27" t="n">
        <v>5.36045020694225E-018</v>
      </c>
      <c r="AB19" s="27" t="n">
        <v>3.7586018160115E-018</v>
      </c>
      <c r="AC19" s="27" t="n">
        <v>-0.0160745624999999</v>
      </c>
      <c r="AD19" s="27" t="n">
        <v>-1.95976592691023E-016</v>
      </c>
      <c r="AE19" s="27" t="n">
        <v>7.40623266199255E-017</v>
      </c>
      <c r="AF19" s="27" t="n">
        <v>-2.60571037663099E-017</v>
      </c>
      <c r="AG19" s="27" t="n">
        <v>7.44455587501407E-018</v>
      </c>
      <c r="AH19" s="27" t="n">
        <v>4.64108219498439E-018</v>
      </c>
      <c r="AI19" s="27" t="n">
        <v>0.0341584453125</v>
      </c>
      <c r="AJ19" s="27" t="n">
        <v>1.04670074358242E-018</v>
      </c>
      <c r="AK19" s="27" t="n">
        <v>-1.53777921271482E-017</v>
      </c>
      <c r="AL19" s="27" t="n">
        <v>6.71265947032936E-017</v>
      </c>
      <c r="AM19" s="27" t="n">
        <v>-1.77477160136761E-018</v>
      </c>
      <c r="AN19" s="27" t="n">
        <v>-1.95911402129046E-016</v>
      </c>
      <c r="AO19" s="27" t="n">
        <v>-2.0623365027904E-018</v>
      </c>
      <c r="AQ19" s="1" t="s">
        <v>53</v>
      </c>
      <c r="AR19" s="1" t="s">
        <v>80</v>
      </c>
      <c r="AS19" s="32" t="n">
        <v>-0.0588093750000037</v>
      </c>
      <c r="AT19" s="31" t="n">
        <f aca="false">+AS19+$AX$9*($AX$4*AH18)^0.5</f>
        <v>1.03059801112108</v>
      </c>
      <c r="AU19" s="31" t="n">
        <f aca="false">+AS19-$AX$9*($AX$4*AH18)^0.5</f>
        <v>-1.14821676112109</v>
      </c>
    </row>
    <row r="20" customFormat="false" ht="15" hidden="false" customHeight="false" outlineLevel="0" collapsed="false">
      <c r="A20" s="8" t="s">
        <v>45</v>
      </c>
      <c r="B20" s="8" t="s">
        <v>72</v>
      </c>
      <c r="C20" s="0" t="n">
        <v>-0.074435899390242</v>
      </c>
      <c r="D20" s="7" t="n">
        <f aca="false">ABS(C20)</f>
        <v>0.074435899390242</v>
      </c>
      <c r="E20" s="7" t="n">
        <f aca="false">E19+D20</f>
        <v>13.8812918292684</v>
      </c>
      <c r="F20" s="29" t="n">
        <f aca="false">E20/$E$25</f>
        <v>0.984276324700168</v>
      </c>
      <c r="G20" s="0" t="n">
        <v>0.8</v>
      </c>
      <c r="H20" s="26"/>
      <c r="Q20" s="0" t="n">
        <f aca="false">+Q19+1</f>
        <v>19</v>
      </c>
      <c r="R20" s="27" t="n">
        <v>0.00325314500762258</v>
      </c>
      <c r="S20" s="27" t="n">
        <v>-0.00347923399390279</v>
      </c>
      <c r="T20" s="27" t="n">
        <v>-8.96484374997119E-005</v>
      </c>
      <c r="U20" s="27" t="n">
        <v>0.0100283803353669</v>
      </c>
      <c r="V20" s="27" t="n">
        <v>-0.0100283803353669</v>
      </c>
      <c r="W20" s="27" t="n">
        <v>0.00325314500762258</v>
      </c>
      <c r="X20" s="27" t="n">
        <v>-0.0104377019817085</v>
      </c>
      <c r="Y20" s="27" t="n">
        <v>0.0104377019817085</v>
      </c>
      <c r="Z20" s="27" t="n">
        <v>-0.00347923399390279</v>
      </c>
      <c r="AA20" s="27" t="n">
        <v>4.25816081655763E-018</v>
      </c>
      <c r="AB20" s="27" t="n">
        <v>-6.75746094435762E-018</v>
      </c>
      <c r="AC20" s="27" t="n">
        <v>-8.96484374997121E-005</v>
      </c>
      <c r="AD20" s="27" t="n">
        <v>-0.0294388850990907</v>
      </c>
      <c r="AE20" s="27" t="n">
        <v>0.0100283803353669</v>
      </c>
      <c r="AF20" s="27" t="n">
        <v>-0.0100283803353669</v>
      </c>
      <c r="AG20" s="27" t="n">
        <v>-1.15759636992717E-017</v>
      </c>
      <c r="AH20" s="27" t="n">
        <v>7.27168861859643E-018</v>
      </c>
      <c r="AI20" s="27" t="n">
        <v>1.04670074358242E-018</v>
      </c>
      <c r="AJ20" s="27" t="n">
        <v>0.064272157202744</v>
      </c>
      <c r="AK20" s="27" t="n">
        <v>-0.0104377019817085</v>
      </c>
      <c r="AL20" s="27" t="n">
        <v>0.0104377019817085</v>
      </c>
      <c r="AM20" s="27" t="n">
        <v>3.22734374999712E-005</v>
      </c>
      <c r="AN20" s="27" t="n">
        <v>-0.0306991234756151</v>
      </c>
      <c r="AO20" s="27" t="n">
        <v>0.00164594531249998</v>
      </c>
      <c r="AQ20" s="1" t="s">
        <v>54</v>
      </c>
      <c r="AR20" s="1" t="s">
        <v>81</v>
      </c>
      <c r="AS20" s="32" t="n">
        <v>-0.189496874999998</v>
      </c>
      <c r="AT20" s="31" t="n">
        <f aca="false">+AS20+$AX$9*($AX$4*AI19)^0.5</f>
        <v>0.622499448519037</v>
      </c>
      <c r="AU20" s="31" t="n">
        <f aca="false">+AS20-$AX$9*($AX$4*AI19)^0.5</f>
        <v>-1.00149319851903</v>
      </c>
    </row>
    <row r="21" customFormat="false" ht="15" hidden="false" customHeight="false" outlineLevel="0" collapsed="false">
      <c r="A21" s="8" t="s">
        <v>57</v>
      </c>
      <c r="B21" s="8" t="s">
        <v>84</v>
      </c>
      <c r="C21" s="0" t="n">
        <v>-0.0659579268292753</v>
      </c>
      <c r="D21" s="7" t="n">
        <f aca="false">ABS(C21)</f>
        <v>0.0659579268292753</v>
      </c>
      <c r="E21" s="7" t="n">
        <f aca="false">E20+D21</f>
        <v>13.9472497560977</v>
      </c>
      <c r="F21" s="29" t="n">
        <f aca="false">E21/$E$25</f>
        <v>0.98895318234446</v>
      </c>
      <c r="G21" s="0" t="n">
        <v>0.8</v>
      </c>
      <c r="H21" s="26"/>
      <c r="Q21" s="0" t="n">
        <f aca="false">+Q20+1</f>
        <v>20</v>
      </c>
      <c r="R21" s="27" t="n">
        <v>-0.0905522103658724</v>
      </c>
      <c r="S21" s="27" t="n">
        <v>0.0987269817073281</v>
      </c>
      <c r="T21" s="27" t="n">
        <v>0.00430312499999179</v>
      </c>
      <c r="U21" s="27" t="n">
        <v>-0.278814162347594</v>
      </c>
      <c r="V21" s="27" t="n">
        <v>0.284566006097595</v>
      </c>
      <c r="W21" s="27" t="n">
        <v>-0.0905522103658724</v>
      </c>
      <c r="X21" s="27" t="n">
        <v>0.589524976371991</v>
      </c>
      <c r="Y21" s="27" t="n">
        <v>-0.296180945121987</v>
      </c>
      <c r="Z21" s="27" t="n">
        <v>0.0987269817073281</v>
      </c>
      <c r="AA21" s="27" t="n">
        <v>0.000588093749999902</v>
      </c>
      <c r="AB21" s="27" t="n">
        <v>1.88114214191529E-016</v>
      </c>
      <c r="AC21" s="27" t="n">
        <v>0.0043031249999918</v>
      </c>
      <c r="AD21" s="27" t="n">
        <v>0.87091576600626</v>
      </c>
      <c r="AE21" s="27" t="n">
        <v>-0.278254756097594</v>
      </c>
      <c r="AF21" s="27" t="n">
        <v>0.284566006097595</v>
      </c>
      <c r="AG21" s="27" t="n">
        <v>0.0299927812500007</v>
      </c>
      <c r="AH21" s="27" t="n">
        <v>-2.15696128461241E-016</v>
      </c>
      <c r="AI21" s="27" t="n">
        <v>-1.53777921271483E-017</v>
      </c>
      <c r="AJ21" s="27" t="n">
        <v>-0.0104377019817085</v>
      </c>
      <c r="AK21" s="27" t="n">
        <v>0.618054695121991</v>
      </c>
      <c r="AL21" s="27" t="n">
        <v>-0.296180945121987</v>
      </c>
      <c r="AM21" s="27" t="n">
        <v>0.00021515625000084</v>
      </c>
      <c r="AN21" s="27" t="n">
        <v>0.87112042682943</v>
      </c>
      <c r="AO21" s="27" t="n">
        <v>0.0109729687500012</v>
      </c>
      <c r="AQ21" s="1" t="s">
        <v>55</v>
      </c>
      <c r="AR21" s="1" t="s">
        <v>82</v>
      </c>
      <c r="AS21" s="32" t="n">
        <v>0.302793064024392</v>
      </c>
      <c r="AT21" s="31" t="n">
        <f aca="false">+AS21+$AX$9*($AX$4*AJ20)^0.5</f>
        <v>1.41661676046954</v>
      </c>
      <c r="AU21" s="31" t="n">
        <f aca="false">+AS21-$AX$9*($AX$4*AJ20)^0.5</f>
        <v>-0.811030632420758</v>
      </c>
    </row>
    <row r="22" customFormat="false" ht="15" hidden="false" customHeight="false" outlineLevel="0" collapsed="false">
      <c r="A22" s="8" t="s">
        <v>53</v>
      </c>
      <c r="B22" s="8" t="s">
        <v>80</v>
      </c>
      <c r="C22" s="0" t="n">
        <v>-0.0588093750000037</v>
      </c>
      <c r="D22" s="7" t="n">
        <f aca="false">ABS(C22)</f>
        <v>0.0588093750000037</v>
      </c>
      <c r="E22" s="7" t="n">
        <f aca="false">E21+D22</f>
        <v>14.0060591310977</v>
      </c>
      <c r="F22" s="29" t="n">
        <f aca="false">E22/$E$25</f>
        <v>0.993123159908139</v>
      </c>
      <c r="G22" s="0" t="n">
        <v>0.8</v>
      </c>
      <c r="H22" s="26"/>
      <c r="Q22" s="0" t="n">
        <f aca="false">+Q21+1</f>
        <v>21</v>
      </c>
      <c r="R22" s="27" t="n">
        <v>0.198369397865873</v>
      </c>
      <c r="S22" s="27" t="n">
        <v>-0.0987269817073277</v>
      </c>
      <c r="T22" s="27" t="n">
        <v>0.103514062500009</v>
      </c>
      <c r="U22" s="27" t="n">
        <v>0.284566006097593</v>
      </c>
      <c r="V22" s="27" t="n">
        <v>-0.278814162347594</v>
      </c>
      <c r="W22" s="27" t="n">
        <v>0.198369397865873</v>
      </c>
      <c r="X22" s="27" t="n">
        <v>-0.296180945121987</v>
      </c>
      <c r="Y22" s="27" t="n">
        <v>0.589524976371988</v>
      </c>
      <c r="Z22" s="27" t="n">
        <v>-0.0987269817073277</v>
      </c>
      <c r="AA22" s="27" t="n">
        <v>1.04645811294698E-016</v>
      </c>
      <c r="AB22" s="27" t="n">
        <v>0.000588093749999811</v>
      </c>
      <c r="AC22" s="27" t="n">
        <v>0.103514062500009</v>
      </c>
      <c r="AD22" s="27" t="n">
        <v>-0.870915766006257</v>
      </c>
      <c r="AE22" s="27" t="n">
        <v>0.284566006097593</v>
      </c>
      <c r="AF22" s="27" t="n">
        <v>-0.278254756097594</v>
      </c>
      <c r="AG22" s="27" t="n">
        <v>-3.51868092589778E-016</v>
      </c>
      <c r="AH22" s="27" t="n">
        <v>0.0299927812500005</v>
      </c>
      <c r="AI22" s="27" t="n">
        <v>6.71265947032936E-017</v>
      </c>
      <c r="AJ22" s="27" t="n">
        <v>0.0104377019817085</v>
      </c>
      <c r="AK22" s="27" t="n">
        <v>-0.296180945121987</v>
      </c>
      <c r="AL22" s="27" t="n">
        <v>0.618054695121988</v>
      </c>
      <c r="AM22" s="27" t="n">
        <v>-0.000215156250000832</v>
      </c>
      <c r="AN22" s="27" t="n">
        <v>-0.871120426829427</v>
      </c>
      <c r="AO22" s="27" t="n">
        <v>-0.0109729687500012</v>
      </c>
      <c r="AQ22" s="1" t="s">
        <v>56</v>
      </c>
      <c r="AR22" s="1" t="s">
        <v>83</v>
      </c>
      <c r="AS22" s="32" t="n">
        <v>-0.117642073170745</v>
      </c>
      <c r="AT22" s="31" t="n">
        <f aca="false">+AS22+$AX$9*($AX$4*AK21)^0.5</f>
        <v>3.33632720111002</v>
      </c>
      <c r="AU22" s="31" t="n">
        <f aca="false">+AS22-$AX$9*($AX$4*AK21)^0.5</f>
        <v>-3.57161134745151</v>
      </c>
    </row>
    <row r="23" customFormat="false" ht="15" hidden="false" customHeight="false" outlineLevel="0" collapsed="false">
      <c r="A23" s="8" t="s">
        <v>58</v>
      </c>
      <c r="B23" s="8" t="s">
        <v>85</v>
      </c>
      <c r="C23" s="0" t="n">
        <v>-0.0423281250000005</v>
      </c>
      <c r="D23" s="7" t="n">
        <f aca="false">ABS(C23)</f>
        <v>0.0423281250000005</v>
      </c>
      <c r="E23" s="7" t="n">
        <f aca="false">E22+D23</f>
        <v>14.0483872560977</v>
      </c>
      <c r="F23" s="29" t="n">
        <f aca="false">E23/$E$25</f>
        <v>0.996124506743784</v>
      </c>
      <c r="G23" s="0" t="n">
        <v>0.8</v>
      </c>
      <c r="H23" s="26"/>
      <c r="Q23" s="0" t="n">
        <f aca="false">+Q22+1</f>
        <v>22</v>
      </c>
      <c r="R23" s="27" t="n">
        <v>-0.00374449218750054</v>
      </c>
      <c r="S23" s="27" t="n">
        <v>7.17187500002749E-005</v>
      </c>
      <c r="T23" s="27" t="n">
        <v>-0.00367558593750027</v>
      </c>
      <c r="U23" s="27" t="n">
        <v>-0.000206718750000796</v>
      </c>
      <c r="V23" s="27" t="n">
        <v>0.0002067187500008</v>
      </c>
      <c r="W23" s="27" t="n">
        <v>-0.00374449218750054</v>
      </c>
      <c r="X23" s="27" t="n">
        <v>0.00021515625000084</v>
      </c>
      <c r="Y23" s="27" t="n">
        <v>-0.000215156250000831</v>
      </c>
      <c r="Z23" s="27" t="n">
        <v>7.17187500002747E-005</v>
      </c>
      <c r="AA23" s="27" t="n">
        <v>4.86902802088625E-019</v>
      </c>
      <c r="AB23" s="27" t="n">
        <v>-6.28524212217874E-018</v>
      </c>
      <c r="AC23" s="27" t="n">
        <v>-0.00367558593750027</v>
      </c>
      <c r="AD23" s="27" t="n">
        <v>0.0338561015625049</v>
      </c>
      <c r="AE23" s="27" t="n">
        <v>-0.000206718750000798</v>
      </c>
      <c r="AF23" s="27" t="n">
        <v>0.000206718750000802</v>
      </c>
      <c r="AG23" s="27" t="n">
        <v>1.0115765647019E-018</v>
      </c>
      <c r="AH23" s="27" t="n">
        <v>-5.78116046246291E-019</v>
      </c>
      <c r="AI23" s="27" t="n">
        <v>-1.77477160136761E-018</v>
      </c>
      <c r="AJ23" s="27" t="n">
        <v>3.22734374999713E-005</v>
      </c>
      <c r="AK23" s="27" t="n">
        <v>0.000215156250000839</v>
      </c>
      <c r="AL23" s="27" t="n">
        <v>-0.000215156250000832</v>
      </c>
      <c r="AM23" s="27" t="n">
        <v>0.0648892265625001</v>
      </c>
      <c r="AN23" s="27" t="n">
        <v>0.0322734375000049</v>
      </c>
      <c r="AO23" s="27" t="n">
        <v>0.00132321093750005</v>
      </c>
      <c r="AQ23" s="1" t="s">
        <v>57</v>
      </c>
      <c r="AR23" s="1" t="s">
        <v>84</v>
      </c>
      <c r="AS23" s="32" t="n">
        <v>-0.0659579268292753</v>
      </c>
      <c r="AT23" s="31" t="n">
        <f aca="false">+AS23+$AX$9*($AX$4*AL22)^0.5</f>
        <v>3.38801134745149</v>
      </c>
      <c r="AU23" s="31" t="n">
        <f aca="false">+AS23-$AX$9*($AX$4*AL22)^0.5</f>
        <v>-3.51992720111004</v>
      </c>
    </row>
    <row r="24" customFormat="false" ht="15" hidden="false" customHeight="false" outlineLevel="0" collapsed="false">
      <c r="A24" s="8" t="s">
        <v>48</v>
      </c>
      <c r="B24" s="8" t="s">
        <v>75</v>
      </c>
      <c r="C24" s="0" t="n">
        <v>0.0381281249999962</v>
      </c>
      <c r="D24" s="7" t="n">
        <f aca="false">ABS(C24)</f>
        <v>0.0381281249999962</v>
      </c>
      <c r="E24" s="7" t="n">
        <f aca="false">E23+D24</f>
        <v>14.0865153810977</v>
      </c>
      <c r="F24" s="29" t="n">
        <f aca="false">E24/$E$25</f>
        <v>0.998828045521319</v>
      </c>
      <c r="G24" s="0" t="n">
        <v>0.8</v>
      </c>
      <c r="H24" s="26"/>
      <c r="Q24" s="0" t="n">
        <f aca="false">+Q23+1</f>
        <v>23</v>
      </c>
      <c r="R24" s="27" t="n">
        <v>-0.570783155487899</v>
      </c>
      <c r="S24" s="27" t="n">
        <v>0.290373475609807</v>
      </c>
      <c r="T24" s="27" t="n">
        <v>-0.291796875000045</v>
      </c>
      <c r="U24" s="27" t="n">
        <v>-0.836958841463564</v>
      </c>
      <c r="V24" s="27" t="n">
        <v>0.836958841463567</v>
      </c>
      <c r="W24" s="27" t="n">
        <v>-0.570783155487899</v>
      </c>
      <c r="X24" s="27" t="n">
        <v>0.87112042682943</v>
      </c>
      <c r="Y24" s="27" t="n">
        <v>-0.871120426829427</v>
      </c>
      <c r="Z24" s="27" t="n">
        <v>0.290373475609807</v>
      </c>
      <c r="AA24" s="27" t="n">
        <v>-3.02851044015572E-016</v>
      </c>
      <c r="AB24" s="27" t="n">
        <v>5.87246104505006E-016</v>
      </c>
      <c r="AC24" s="27" t="n">
        <v>-0.291796875000045</v>
      </c>
      <c r="AD24" s="27" t="n">
        <v>5.09353868140327</v>
      </c>
      <c r="AE24" s="27" t="n">
        <v>-0.836958841463564</v>
      </c>
      <c r="AF24" s="27" t="n">
        <v>0.836958841463567</v>
      </c>
      <c r="AG24" s="27" t="n">
        <v>1.02954654138917E-015</v>
      </c>
      <c r="AH24" s="27" t="n">
        <v>-5.72263808844024E-016</v>
      </c>
      <c r="AI24" s="27" t="n">
        <v>-1.95911402129046E-016</v>
      </c>
      <c r="AJ24" s="27" t="n">
        <v>-0.0306991234756151</v>
      </c>
      <c r="AK24" s="27" t="n">
        <v>0.87112042682943</v>
      </c>
      <c r="AL24" s="27" t="n">
        <v>-0.871120426829427</v>
      </c>
      <c r="AM24" s="27" t="n">
        <v>0.0322734375000049</v>
      </c>
      <c r="AN24" s="27" t="n">
        <v>5.12423780487888</v>
      </c>
      <c r="AO24" s="27" t="n">
        <v>0.0322734375000057</v>
      </c>
      <c r="AQ24" s="1" t="s">
        <v>58</v>
      </c>
      <c r="AR24" s="1" t="s">
        <v>85</v>
      </c>
      <c r="AS24" s="32" t="n">
        <v>-0.0423281250000005</v>
      </c>
      <c r="AT24" s="31" t="n">
        <f aca="false">+AS24+$AX$9*($AX$4*AM23)^0.5</f>
        <v>1.07682964369446</v>
      </c>
      <c r="AU24" s="31" t="n">
        <f aca="false">+AS24-$AX$9*($AX$4*AM23)^0.5</f>
        <v>-1.16148589369446</v>
      </c>
    </row>
    <row r="25" customFormat="false" ht="15" hidden="false" customHeight="false" outlineLevel="0" collapsed="false">
      <c r="A25" s="8" t="s">
        <v>47</v>
      </c>
      <c r="B25" s="8" t="s">
        <v>74</v>
      </c>
      <c r="C25" s="0" t="n">
        <v>-0.0165281250000005</v>
      </c>
      <c r="D25" s="7" t="n">
        <f aca="false">ABS(C25)</f>
        <v>0.0165281250000005</v>
      </c>
      <c r="E25" s="7" t="n">
        <f aca="false">E24+D25</f>
        <v>14.1030435060977</v>
      </c>
      <c r="F25" s="29" t="n">
        <f aca="false">E25/$E$25</f>
        <v>1</v>
      </c>
      <c r="G25" s="0" t="n">
        <v>0.8</v>
      </c>
      <c r="Q25" s="0" t="n">
        <f aca="false">+Q24+1</f>
        <v>24</v>
      </c>
      <c r="R25" s="27" t="n">
        <v>-0.00718980468750065</v>
      </c>
      <c r="S25" s="27" t="n">
        <v>0.00365765625000036</v>
      </c>
      <c r="T25" s="27" t="n">
        <v>-0.0036755859375003</v>
      </c>
      <c r="U25" s="27" t="n">
        <v>-0.0105426562500011</v>
      </c>
      <c r="V25" s="27" t="n">
        <v>0.0105426562500011</v>
      </c>
      <c r="W25" s="27" t="n">
        <v>-0.00718980468750065</v>
      </c>
      <c r="X25" s="27" t="n">
        <v>0.0109729687500012</v>
      </c>
      <c r="Y25" s="27" t="n">
        <v>-0.0109729687500012</v>
      </c>
      <c r="Z25" s="27" t="n">
        <v>0.00365765625000036</v>
      </c>
      <c r="AA25" s="27" t="n">
        <v>-3.99501694657493E-018</v>
      </c>
      <c r="AB25" s="27" t="n">
        <v>6.44727630753504E-018</v>
      </c>
      <c r="AC25" s="27" t="n">
        <v>-0.0036755859375003</v>
      </c>
      <c r="AD25" s="27" t="n">
        <v>0.0323057109375057</v>
      </c>
      <c r="AE25" s="27" t="n">
        <v>-0.0105426562500011</v>
      </c>
      <c r="AF25" s="27" t="n">
        <v>0.0105426562500011</v>
      </c>
      <c r="AG25" s="27" t="n">
        <v>1.40801267129951E-017</v>
      </c>
      <c r="AH25" s="27" t="n">
        <v>-1.38779631097539E-017</v>
      </c>
      <c r="AI25" s="27" t="n">
        <v>-2.0623365027904E-018</v>
      </c>
      <c r="AJ25" s="27" t="n">
        <v>0.00164594531249998</v>
      </c>
      <c r="AK25" s="27" t="n">
        <v>0.0109729687500012</v>
      </c>
      <c r="AL25" s="27" t="n">
        <v>-0.0109729687500012</v>
      </c>
      <c r="AM25" s="27" t="n">
        <v>0.00132321093750005</v>
      </c>
      <c r="AN25" s="27" t="n">
        <v>0.0322734375000057</v>
      </c>
      <c r="AO25" s="27" t="n">
        <v>0.0674837578125001</v>
      </c>
      <c r="AQ25" s="1" t="s">
        <v>59</v>
      </c>
      <c r="AR25" s="1" t="s">
        <v>86</v>
      </c>
      <c r="AS25" s="32" t="n">
        <v>0.174237804877996</v>
      </c>
      <c r="AT25" s="31" t="n">
        <f aca="false">+AS25+$AX$9*($AX$4*AN24)^0.5</f>
        <v>10.1195782198332</v>
      </c>
      <c r="AU25" s="31" t="n">
        <f aca="false">+AS25-$AX$9*($AX$4*AN24)^0.5</f>
        <v>-9.77110261007721</v>
      </c>
    </row>
    <row r="26" customFormat="false" ht="15" hidden="false" customHeight="false" outlineLevel="0" collapsed="false">
      <c r="A26" s="8" t="s">
        <v>88</v>
      </c>
      <c r="B26" s="8" t="s">
        <v>89</v>
      </c>
      <c r="C26" s="26" t="str">
        <f aca="false">'D.N.1+2 (SR)'!AS26</f>
        <v>NA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Q26" s="1" t="s">
        <v>60</v>
      </c>
      <c r="AR26" s="1" t="s">
        <v>87</v>
      </c>
      <c r="AS26" s="32" t="n">
        <v>0.136265625</v>
      </c>
      <c r="AT26" s="31" t="n">
        <f aca="false">+AS26+$AX$9*($AX$4*AO25)^0.5</f>
        <v>1.27757830935317</v>
      </c>
      <c r="AU26" s="31" t="n">
        <f aca="false">+AS26-$AX$9*($AX$4*AO25)^0.5</f>
        <v>-1.00504705935317</v>
      </c>
    </row>
    <row r="27" customFormat="false" ht="15" hidden="false" customHeight="false" outlineLevel="0" collapsed="false">
      <c r="A27" s="8" t="s">
        <v>91</v>
      </c>
      <c r="B27" s="8" t="s">
        <v>92</v>
      </c>
      <c r="C27" s="26" t="str">
        <f aca="false">'D.N.1+2 (SR)'!AS27</f>
        <v>NA</v>
      </c>
      <c r="E27" s="25" t="n">
        <v>1</v>
      </c>
      <c r="F27" s="8" t="s">
        <v>67</v>
      </c>
      <c r="G27" s="0" t="n">
        <v>-3.4918632164634</v>
      </c>
      <c r="H27" s="0" t="n">
        <f aca="false">(E27-0.5)*100/23</f>
        <v>2.17391304347826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Q27" s="1" t="s">
        <v>88</v>
      </c>
      <c r="AR27" s="1" t="s">
        <v>89</v>
      </c>
      <c r="AS27" s="32" t="s">
        <v>90</v>
      </c>
      <c r="AT27" s="31"/>
      <c r="AU27" s="31"/>
    </row>
    <row r="28" customFormat="false" ht="15" hidden="false" customHeight="false" outlineLevel="0" collapsed="false">
      <c r="A28" s="8" t="s">
        <v>93</v>
      </c>
      <c r="B28" s="8" t="s">
        <v>94</v>
      </c>
      <c r="C28" s="26" t="str">
        <f aca="false">'D.N.1+2 (SR)'!AS28</f>
        <v>NA</v>
      </c>
      <c r="E28" s="25" t="n">
        <v>2</v>
      </c>
      <c r="F28" s="8" t="s">
        <v>76</v>
      </c>
      <c r="G28" s="0" t="n">
        <v>-1.0515628810977</v>
      </c>
      <c r="H28" s="0" t="n">
        <f aca="false">(E28-0.5)*100/23</f>
        <v>6.52173913043478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Q28" s="1" t="s">
        <v>91</v>
      </c>
      <c r="AR28" s="1" t="s">
        <v>92</v>
      </c>
      <c r="AS28" s="32" t="s">
        <v>90</v>
      </c>
      <c r="AT28" s="31"/>
      <c r="AU28" s="31"/>
    </row>
    <row r="29" customFormat="false" ht="15" hidden="false" customHeight="false" outlineLevel="0" collapsed="false">
      <c r="A29" s="8" t="s">
        <v>95</v>
      </c>
      <c r="B29" s="8" t="s">
        <v>96</v>
      </c>
      <c r="C29" s="26" t="str">
        <f aca="false">'D.N.1+2 (SR)'!AS29</f>
        <v>NA</v>
      </c>
      <c r="E29" s="25" t="n">
        <v>3</v>
      </c>
      <c r="F29" s="8" t="s">
        <v>66</v>
      </c>
      <c r="G29" s="0" t="n">
        <v>-0.94471875000006</v>
      </c>
      <c r="H29" s="0" t="n">
        <f aca="false">(E29-0.5)*100/23</f>
        <v>10.8695652173913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Q29" s="1" t="s">
        <v>93</v>
      </c>
      <c r="AR29" s="1" t="s">
        <v>94</v>
      </c>
      <c r="AS29" s="32" t="s">
        <v>90</v>
      </c>
      <c r="AT29" s="31"/>
      <c r="AU29" s="31"/>
    </row>
    <row r="30" customFormat="false" ht="15" hidden="false" customHeight="false" outlineLevel="0" collapsed="false">
      <c r="A30" s="8" t="s">
        <v>97</v>
      </c>
      <c r="B30" s="8" t="s">
        <v>98</v>
      </c>
      <c r="C30" s="26" t="str">
        <f aca="false">'D.N.1+2 (SR)'!AS30</f>
        <v>NA</v>
      </c>
      <c r="E30" s="25" t="n">
        <v>4</v>
      </c>
      <c r="F30" s="8" t="s">
        <v>71</v>
      </c>
      <c r="G30" s="0" t="n">
        <v>-0.472842301829255</v>
      </c>
      <c r="H30" s="0" t="n">
        <f aca="false">(E30-0.5)*100/23</f>
        <v>15.2173913043478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Q30" s="1" t="s">
        <v>95</v>
      </c>
      <c r="AR30" s="1" t="s">
        <v>96</v>
      </c>
      <c r="AS30" s="32" t="s">
        <v>90</v>
      </c>
      <c r="AT30" s="31"/>
      <c r="AU30" s="31"/>
    </row>
    <row r="31" customFormat="false" ht="15" hidden="false" customHeight="false" outlineLevel="0" collapsed="false">
      <c r="A31" s="8" t="s">
        <v>99</v>
      </c>
      <c r="B31" s="8" t="s">
        <v>100</v>
      </c>
      <c r="C31" s="26" t="str">
        <f aca="false">'D.N.1+2 (SR)'!AS31</f>
        <v>NA</v>
      </c>
      <c r="E31" s="25" t="n">
        <v>5</v>
      </c>
      <c r="F31" s="8" t="s">
        <v>73</v>
      </c>
      <c r="G31" s="0" t="n">
        <v>-0.440416875000002</v>
      </c>
      <c r="H31" s="0" t="n">
        <f aca="false">(E31-0.5)*100/23</f>
        <v>19.5652173913043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Q31" s="1" t="s">
        <v>97</v>
      </c>
      <c r="AR31" s="1" t="s">
        <v>98</v>
      </c>
      <c r="AS31" s="32" t="s">
        <v>90</v>
      </c>
      <c r="AT31" s="31"/>
      <c r="AU31" s="31"/>
    </row>
    <row r="32" customFormat="false" ht="15" hidden="false" customHeight="false" outlineLevel="0" collapsed="false">
      <c r="A32" s="8" t="s">
        <v>101</v>
      </c>
      <c r="B32" s="8" t="s">
        <v>102</v>
      </c>
      <c r="C32" s="26" t="str">
        <f aca="false">'D.N.1+2 (SR)'!AS32</f>
        <v>NA</v>
      </c>
      <c r="E32" s="25" t="n">
        <v>6</v>
      </c>
      <c r="F32" s="8" t="s">
        <v>81</v>
      </c>
      <c r="G32" s="0" t="n">
        <v>-0.189496874999998</v>
      </c>
      <c r="H32" s="0" t="n">
        <f aca="false">(E32-0.5)*100/23</f>
        <v>23.9130434782609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Q32" s="1" t="s">
        <v>99</v>
      </c>
      <c r="AR32" s="1" t="s">
        <v>100</v>
      </c>
      <c r="AS32" s="32" t="s">
        <v>90</v>
      </c>
      <c r="AT32" s="31"/>
      <c r="AU32" s="31"/>
    </row>
    <row r="33" customFormat="false" ht="15" hidden="false" customHeight="false" outlineLevel="0" collapsed="false">
      <c r="A33" s="8" t="s">
        <v>103</v>
      </c>
      <c r="B33" s="8" t="s">
        <v>104</v>
      </c>
      <c r="C33" s="26" t="str">
        <f aca="false">'D.N.1+2 (SR)'!AS33</f>
        <v>NA</v>
      </c>
      <c r="E33" s="25" t="n">
        <v>7</v>
      </c>
      <c r="F33" s="8" t="s">
        <v>78</v>
      </c>
      <c r="G33" s="0" t="n">
        <v>-0.172878658536618</v>
      </c>
      <c r="H33" s="0" t="n">
        <f aca="false">(E33-0.5)*100/23</f>
        <v>28.2608695652174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Q33" s="1" t="s">
        <v>101</v>
      </c>
      <c r="AR33" s="1" t="s">
        <v>102</v>
      </c>
      <c r="AS33" s="32" t="s">
        <v>90</v>
      </c>
      <c r="AT33" s="31"/>
      <c r="AU33" s="31"/>
    </row>
    <row r="34" customFormat="false" ht="15" hidden="false" customHeight="false" outlineLevel="0" collapsed="false">
      <c r="E34" s="25" t="n">
        <v>8</v>
      </c>
      <c r="F34" s="8" t="s">
        <v>83</v>
      </c>
      <c r="G34" s="0" t="n">
        <v>-0.117642073170745</v>
      </c>
      <c r="H34" s="0" t="n">
        <f aca="false">(E34-0.5)*100/23</f>
        <v>32.6086956521739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Q34" s="1" t="s">
        <v>103</v>
      </c>
      <c r="AR34" s="1" t="s">
        <v>104</v>
      </c>
      <c r="AS34" s="32" t="s">
        <v>90</v>
      </c>
      <c r="AT34" s="31"/>
      <c r="AU34" s="31"/>
    </row>
    <row r="35" customFormat="false" ht="15" hidden="false" customHeight="false" outlineLevel="0" collapsed="false">
      <c r="E35" s="25" t="n">
        <v>9</v>
      </c>
      <c r="F35" s="8" t="s">
        <v>79</v>
      </c>
      <c r="G35" s="0" t="n">
        <v>-0.113698125000003</v>
      </c>
      <c r="H35" s="0" t="n">
        <f aca="false">(E35-0.5)*100/23</f>
        <v>36.9565217391304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customFormat="false" ht="15" hidden="false" customHeight="false" outlineLevel="0" collapsed="false">
      <c r="E36" s="25" t="n">
        <v>10</v>
      </c>
      <c r="F36" s="8" t="s">
        <v>77</v>
      </c>
      <c r="G36" s="0" t="n">
        <v>-0.108221341463402</v>
      </c>
      <c r="H36" s="0" t="n">
        <f aca="false">(E36-0.5)*100/23</f>
        <v>41.304347826087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customFormat="false" ht="15" hidden="false" customHeight="false" outlineLevel="0" collapsed="false">
      <c r="E37" s="25" t="n">
        <v>11</v>
      </c>
      <c r="F37" s="8" t="s">
        <v>72</v>
      </c>
      <c r="G37" s="0" t="n">
        <v>-0.074435899390242</v>
      </c>
      <c r="H37" s="0" t="n">
        <f aca="false">(E37-0.5)*100/23</f>
        <v>45.6521739130435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customFormat="false" ht="15" hidden="false" customHeight="false" outlineLevel="0" collapsed="false">
      <c r="E38" s="25" t="n">
        <v>12</v>
      </c>
      <c r="F38" s="8" t="s">
        <v>84</v>
      </c>
      <c r="G38" s="0" t="n">
        <v>-0.0659579268292753</v>
      </c>
      <c r="H38" s="0" t="n">
        <f aca="false">(E38-0.5)*100/23</f>
        <v>50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customFormat="false" ht="15" hidden="false" customHeight="false" outlineLevel="0" collapsed="false">
      <c r="E39" s="25" t="n">
        <v>13</v>
      </c>
      <c r="F39" s="8" t="s">
        <v>80</v>
      </c>
      <c r="G39" s="0" t="n">
        <v>-0.0588093750000037</v>
      </c>
      <c r="H39" s="0" t="n">
        <f aca="false">(E39-0.5)*100/23</f>
        <v>54.3478260869565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customFormat="false" ht="15" hidden="false" customHeight="false" outlineLevel="0" collapsed="false">
      <c r="E40" s="25" t="n">
        <v>14</v>
      </c>
      <c r="F40" s="8" t="s">
        <v>85</v>
      </c>
      <c r="G40" s="0" t="n">
        <v>-0.0423281250000005</v>
      </c>
      <c r="H40" s="0" t="n">
        <f aca="false">(E40-0.5)*100/23</f>
        <v>58.695652173913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customFormat="false" ht="15" hidden="false" customHeight="false" outlineLevel="0" collapsed="false">
      <c r="E41" s="25" t="n">
        <v>15</v>
      </c>
      <c r="F41" s="8" t="s">
        <v>74</v>
      </c>
      <c r="G41" s="0" t="n">
        <v>-0.0165281250000005</v>
      </c>
      <c r="H41" s="0" t="n">
        <f aca="false">(E41-0.5)*100/23</f>
        <v>63.0434782608696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customFormat="false" ht="15" hidden="false" customHeight="false" outlineLevel="0" collapsed="false">
      <c r="E42" s="25" t="n">
        <v>16</v>
      </c>
      <c r="F42" s="8" t="s">
        <v>87</v>
      </c>
      <c r="G42" s="26" t="n">
        <f aca="false">'D.N.1+2 (SR)'!AW49</f>
        <v>0</v>
      </c>
      <c r="H42" s="0" t="n">
        <f aca="false">(E42-0.5)*100/23</f>
        <v>67.3913043478261</v>
      </c>
    </row>
    <row r="43" customFormat="false" ht="15" hidden="false" customHeight="false" outlineLevel="0" collapsed="false">
      <c r="E43" s="25" t="n">
        <v>17</v>
      </c>
      <c r="F43" s="8" t="s">
        <v>75</v>
      </c>
      <c r="G43" s="0" t="n">
        <v>0.0381281249999962</v>
      </c>
      <c r="H43" s="0" t="n">
        <f aca="false">(E43-0.5)*100/23</f>
        <v>71.7391304347826</v>
      </c>
    </row>
    <row r="44" customFormat="false" ht="15" hidden="false" customHeight="false" outlineLevel="0" collapsed="false">
      <c r="E44" s="25" t="n">
        <v>18</v>
      </c>
      <c r="F44" s="8" t="s">
        <v>86</v>
      </c>
      <c r="G44" s="0" t="n">
        <v>0.174237804877996</v>
      </c>
      <c r="H44" s="0" t="n">
        <f aca="false">(E44-0.5)*100/23</f>
        <v>76.0869565217391</v>
      </c>
    </row>
    <row r="45" customFormat="false" ht="15" hidden="false" customHeight="false" outlineLevel="0" collapsed="false">
      <c r="E45" s="25" t="n">
        <v>19</v>
      </c>
      <c r="F45" s="8" t="s">
        <v>69</v>
      </c>
      <c r="G45" s="0" t="n">
        <v>0.19632934451219</v>
      </c>
      <c r="H45" s="0" t="n">
        <f aca="false">(E45-0.5)*100/23</f>
        <v>80.4347826086957</v>
      </c>
    </row>
    <row r="46" customFormat="false" ht="15" hidden="false" customHeight="false" outlineLevel="0" collapsed="false">
      <c r="E46" s="25" t="n">
        <v>20</v>
      </c>
      <c r="F46" s="8" t="s">
        <v>82</v>
      </c>
      <c r="G46" s="0" t="n">
        <v>0.302793064024392</v>
      </c>
      <c r="H46" s="0" t="n">
        <f aca="false">(E46-0.5)*100/23</f>
        <v>84.7826086956522</v>
      </c>
    </row>
    <row r="47" customFormat="false" ht="15" hidden="false" customHeight="false" outlineLevel="0" collapsed="false">
      <c r="E47" s="25" t="n">
        <v>21</v>
      </c>
      <c r="F47" s="8" t="s">
        <v>70</v>
      </c>
      <c r="G47" s="0" t="n">
        <v>0.560434801829247</v>
      </c>
      <c r="H47" s="0" t="n">
        <f aca="false">(E47-0.5)*100/23</f>
        <v>89.1304347826087</v>
      </c>
    </row>
    <row r="48" customFormat="false" ht="15" hidden="false" customHeight="false" outlineLevel="0" collapsed="false">
      <c r="E48" s="25" t="n">
        <v>22</v>
      </c>
      <c r="F48" s="8" t="s">
        <v>65</v>
      </c>
      <c r="G48" s="0" t="n">
        <v>2.39093597560976</v>
      </c>
      <c r="H48" s="0" t="n">
        <f aca="false">(E48-0.5)*100/23</f>
        <v>93.4782608695652</v>
      </c>
    </row>
    <row r="49" customFormat="false" ht="15" hidden="false" customHeight="false" outlineLevel="0" collapsed="false">
      <c r="E49" s="25" t="n">
        <v>23</v>
      </c>
      <c r="F49" s="8" t="s">
        <v>68</v>
      </c>
      <c r="G49" s="0" t="n">
        <v>2.94251821646339</v>
      </c>
      <c r="H49" s="0" t="n">
        <f aca="false">(E49-0.5)*100/23</f>
        <v>97.8260869565217</v>
      </c>
    </row>
    <row r="51" customFormat="false" ht="15" hidden="false" customHeight="false" outlineLevel="0" collapsed="false">
      <c r="B51" s="0" t="s">
        <v>122</v>
      </c>
      <c r="C51" s="0" t="s">
        <v>123</v>
      </c>
      <c r="D51" s="0" t="s">
        <v>124</v>
      </c>
    </row>
    <row r="52" customFormat="false" ht="15" hidden="false" customHeight="false" outlineLevel="0" collapsed="false">
      <c r="A52" s="0" t="s">
        <v>125</v>
      </c>
      <c r="B52" s="0" t="s">
        <v>126</v>
      </c>
      <c r="C52" s="0" t="n">
        <v>1</v>
      </c>
      <c r="D52" s="7" t="n">
        <v>21.1643574695121</v>
      </c>
    </row>
    <row r="53" customFormat="false" ht="15" hidden="false" customHeight="false" outlineLevel="0" collapsed="false">
      <c r="B53" s="0" t="s">
        <v>127</v>
      </c>
      <c r="C53" s="0" t="s">
        <v>33</v>
      </c>
      <c r="D53" s="7" t="n">
        <v>2.39093597560976</v>
      </c>
    </row>
    <row r="54" customFormat="false" ht="15" hidden="false" customHeight="false" outlineLevel="0" collapsed="false">
      <c r="B54" s="0" t="s">
        <v>128</v>
      </c>
      <c r="C54" s="0" t="s">
        <v>34</v>
      </c>
      <c r="D54" s="7" t="n">
        <v>-0.94471875000006</v>
      </c>
    </row>
    <row r="55" customFormat="false" ht="15" hidden="false" customHeight="false" outlineLevel="0" collapsed="false">
      <c r="B55" s="0" t="s">
        <v>129</v>
      </c>
      <c r="C55" s="0" t="s">
        <v>35</v>
      </c>
      <c r="D55" s="7" t="n">
        <v>-3.4918632164634</v>
      </c>
    </row>
    <row r="56" customFormat="false" ht="15" hidden="false" customHeight="false" outlineLevel="0" collapsed="false">
      <c r="B56" s="0" t="s">
        <v>130</v>
      </c>
      <c r="C56" s="0" t="s">
        <v>36</v>
      </c>
      <c r="D56" s="7" t="n">
        <v>2.94251821646339</v>
      </c>
    </row>
    <row r="57" customFormat="false" ht="15" hidden="false" customHeight="false" outlineLevel="0" collapsed="false">
      <c r="B57" s="0" t="s">
        <v>131</v>
      </c>
      <c r="C57" s="0" t="s">
        <v>49</v>
      </c>
      <c r="D57" s="7" t="n">
        <v>-1.0515628810977</v>
      </c>
    </row>
  </sheetData>
  <mergeCells count="1">
    <mergeCell ref="AT1:A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3"/>
  <sheetViews>
    <sheetView showFormulas="false" showGridLines="true" showRowColHeaders="true" showZeros="true" rightToLeft="false" tabSelected="false" showOutlineSymbols="true" defaultGridColor="true" view="normal" topLeftCell="L5" colorId="64" zoomScale="100" zoomScaleNormal="100" zoomScalePageLayoutView="100" workbookViewId="0">
      <selection pane="topLeft" activeCell="R20" activeCellId="1" sqref="AC2:AE11 R20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132</v>
      </c>
    </row>
    <row r="2" customFormat="false" ht="15" hidden="false" customHeight="false" outlineLevel="0" collapsed="false">
      <c r="A2" s="22" t="s">
        <v>0</v>
      </c>
      <c r="B2" s="22" t="s">
        <v>14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8</v>
      </c>
      <c r="J2" s="33" t="s">
        <v>133</v>
      </c>
      <c r="K2" s="0" t="s">
        <v>134</v>
      </c>
      <c r="L2" s="0" t="s">
        <v>135</v>
      </c>
      <c r="M2" s="0" t="s">
        <v>136</v>
      </c>
      <c r="N2" s="0" t="s">
        <v>137</v>
      </c>
      <c r="O2" s="0" t="s">
        <v>138</v>
      </c>
      <c r="R2" s="0" t="s">
        <v>139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0.96078431372549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22.4</v>
      </c>
      <c r="I3" s="0" t="n">
        <v>1</v>
      </c>
      <c r="J3" s="7" t="n">
        <f aca="false">+$S$21+$S$22*C3+$S$23*E3+$S$24*F3+D3*$S$25+$S$26*E3*F3</f>
        <v>23.6420670522628</v>
      </c>
      <c r="K3" s="7" t="n">
        <f aca="false">+H3-J3</f>
        <v>-1.24206705226284</v>
      </c>
      <c r="L3" s="7" t="n">
        <f aca="false">+H3-$H$63</f>
        <v>0.681666666666651</v>
      </c>
      <c r="M3" s="7" t="n">
        <f aca="false">+J3-$H$63</f>
        <v>1.92373371892949</v>
      </c>
      <c r="N3" s="7" t="n">
        <f aca="false">+H3</f>
        <v>22.4</v>
      </c>
      <c r="O3" s="7" t="n">
        <f aca="false">+H3-N3</f>
        <v>0</v>
      </c>
      <c r="R3" s="0" t="s">
        <v>0</v>
      </c>
      <c r="S3" s="0" t="n">
        <f aca="false">+COUNT(A3:A62)</f>
        <v>60</v>
      </c>
    </row>
    <row r="4" customFormat="false" ht="15" hidden="false" customHeight="false" outlineLevel="0" collapsed="false">
      <c r="A4" s="0" t="n">
        <v>14</v>
      </c>
      <c r="B4" s="0" t="n">
        <v>1</v>
      </c>
      <c r="C4" s="0" t="n">
        <v>0.96078431372549</v>
      </c>
      <c r="D4" s="0" t="n">
        <v>-1</v>
      </c>
      <c r="E4" s="0" t="n">
        <v>-1</v>
      </c>
      <c r="F4" s="0" t="n">
        <v>1</v>
      </c>
      <c r="G4" s="0" t="n">
        <v>-1</v>
      </c>
      <c r="H4" s="0" t="n">
        <v>30.1</v>
      </c>
      <c r="I4" s="0" t="n">
        <v>2</v>
      </c>
      <c r="J4" s="7" t="n">
        <f aca="false">+$S$21+$S$22*C4+$S$23*E4+$S$24*F4+D4*$S$25+$S$26*E4*F4</f>
        <v>29.173526963879</v>
      </c>
      <c r="K4" s="7" t="n">
        <f aca="false">+H4-J4</f>
        <v>0.926473036120999</v>
      </c>
      <c r="L4" s="7" t="n">
        <f aca="false">+H4-$H$63</f>
        <v>8.38166666666665</v>
      </c>
      <c r="M4" s="7" t="n">
        <f aca="false">+J4-$H$63</f>
        <v>7.45519363054565</v>
      </c>
      <c r="N4" s="7" t="n">
        <f aca="false">+H4</f>
        <v>30.1</v>
      </c>
      <c r="O4" s="7" t="n">
        <f aca="false">+H4-N4</f>
        <v>0</v>
      </c>
      <c r="R4" s="33" t="s">
        <v>140</v>
      </c>
      <c r="S4" s="0" t="n">
        <v>4</v>
      </c>
    </row>
    <row r="5" customFormat="false" ht="15" hidden="false" customHeight="false" outlineLevel="0" collapsed="false">
      <c r="A5" s="0" t="n">
        <v>21</v>
      </c>
      <c r="B5" s="0" t="n">
        <v>1</v>
      </c>
      <c r="C5" s="0" t="n">
        <v>0.96078431372549</v>
      </c>
      <c r="D5" s="0" t="n">
        <v>-1</v>
      </c>
      <c r="E5" s="0" t="n">
        <v>1</v>
      </c>
      <c r="F5" s="0" t="n">
        <v>1</v>
      </c>
      <c r="G5" s="0" t="n">
        <v>-1</v>
      </c>
      <c r="H5" s="0" t="n">
        <v>23.8</v>
      </c>
      <c r="I5" s="0" t="n">
        <v>3</v>
      </c>
      <c r="J5" s="7" t="n">
        <f aca="false">+$S$21+$S$22*C5+$S$23*E5+$S$24*F5+D5*$S$25+$S$26*E5*F5</f>
        <v>23.155526963879</v>
      </c>
      <c r="K5" s="7" t="n">
        <f aca="false">+H5-J5</f>
        <v>0.644473036120999</v>
      </c>
      <c r="L5" s="7" t="n">
        <f aca="false">+H5-$H$63</f>
        <v>2.08166666666665</v>
      </c>
      <c r="M5" s="7" t="n">
        <f aca="false">+J5-$H$63</f>
        <v>1.43719363054565</v>
      </c>
      <c r="N5" s="7" t="n">
        <f aca="false">+H5</f>
        <v>23.8</v>
      </c>
      <c r="O5" s="7" t="n">
        <f aca="false">+H5-N5</f>
        <v>0</v>
      </c>
      <c r="R5" s="8"/>
      <c r="S5" s="1" t="s">
        <v>120</v>
      </c>
      <c r="T5" s="1" t="s">
        <v>141</v>
      </c>
      <c r="U5" s="1" t="s">
        <v>142</v>
      </c>
      <c r="V5" s="1" t="s">
        <v>143</v>
      </c>
    </row>
    <row r="6" customFormat="false" ht="15" hidden="false" customHeight="false" outlineLevel="0" collapsed="false">
      <c r="A6" s="0" t="n">
        <v>8</v>
      </c>
      <c r="B6" s="0" t="n">
        <v>1</v>
      </c>
      <c r="C6" s="0" t="n">
        <v>0.96078431372549</v>
      </c>
      <c r="D6" s="0" t="n">
        <v>-1</v>
      </c>
      <c r="E6" s="0" t="n">
        <v>1</v>
      </c>
      <c r="F6" s="0" t="n">
        <v>-1</v>
      </c>
      <c r="G6" s="0" t="n">
        <v>-1</v>
      </c>
      <c r="H6" s="0" t="n">
        <v>20.2</v>
      </c>
      <c r="I6" s="0" t="n">
        <v>4</v>
      </c>
      <c r="J6" s="7" t="n">
        <f aca="false">+$S$21+$S$22*C6+$S$23*E6+$S$24*F6+D6*$S$25+$S$26*E6*F6</f>
        <v>17.6240670522628</v>
      </c>
      <c r="K6" s="7" t="n">
        <f aca="false">+H6-J6</f>
        <v>2.57593294773716</v>
      </c>
      <c r="L6" s="7" t="n">
        <f aca="false">+H6-$H$63</f>
        <v>-1.51833333333335</v>
      </c>
      <c r="M6" s="7" t="n">
        <f aca="false">+J6-$H$63</f>
        <v>-4.09426628107051</v>
      </c>
      <c r="N6" s="7" t="n">
        <f aca="false">+H6</f>
        <v>20.2</v>
      </c>
      <c r="O6" s="7" t="n">
        <f aca="false">+H6-N6</f>
        <v>0</v>
      </c>
      <c r="R6" s="1" t="s">
        <v>144</v>
      </c>
      <c r="S6" s="34" t="n">
        <f aca="false">+S4-1</f>
        <v>3</v>
      </c>
      <c r="T6" s="30" t="n">
        <f aca="false">+SUMSQ(M3:M62)</f>
        <v>847.897375667718</v>
      </c>
      <c r="U6" s="30" t="n">
        <f aca="false">+T6/S6</f>
        <v>282.632458555906</v>
      </c>
      <c r="V6" s="30" t="n">
        <f aca="false">+U6/U7</f>
        <v>79.3168227945638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19.1</v>
      </c>
      <c r="I7" s="0" t="n">
        <v>5</v>
      </c>
      <c r="J7" s="7" t="n">
        <f aca="false">+$S$21+$S$22*C7+$S$23*E7+$S$24*F7+D7*$S$25+$S$26*E7*F7</f>
        <v>18.611891945604</v>
      </c>
      <c r="K7" s="7" t="n">
        <f aca="false">+H7-J7</f>
        <v>0.48810805439599</v>
      </c>
      <c r="L7" s="7" t="n">
        <f aca="false">+H7-$H$63</f>
        <v>-2.61833333333335</v>
      </c>
      <c r="M7" s="7" t="n">
        <f aca="false">+J7-$H$63</f>
        <v>-3.10644138772934</v>
      </c>
      <c r="N7" s="7" t="n">
        <f aca="false">+H7</f>
        <v>19.1</v>
      </c>
      <c r="O7" s="7" t="n">
        <f aca="false">+H7-N7</f>
        <v>0</v>
      </c>
      <c r="R7" s="1" t="s">
        <v>145</v>
      </c>
      <c r="S7" s="32" t="n">
        <f aca="false">+S3-S4</f>
        <v>56</v>
      </c>
      <c r="T7" s="30" t="n">
        <f aca="false">+SUMSQ(K3:K62)</f>
        <v>199.546793750487</v>
      </c>
      <c r="U7" s="30" t="n">
        <f aca="false">+T7/S7</f>
        <v>3.56333560268727</v>
      </c>
      <c r="V7" s="30"/>
    </row>
    <row r="8" customFormat="false" ht="15" hidden="false" customHeight="false" outlineLevel="0" collapsed="false">
      <c r="A8" s="0" t="n">
        <v>13</v>
      </c>
      <c r="B8" s="0" t="n">
        <v>1</v>
      </c>
      <c r="C8" s="0" t="n">
        <v>-1</v>
      </c>
      <c r="D8" s="0" t="n">
        <v>-1</v>
      </c>
      <c r="E8" s="0" t="n">
        <v>-1</v>
      </c>
      <c r="F8" s="0" t="n">
        <v>1</v>
      </c>
      <c r="G8" s="0" t="n">
        <v>-1</v>
      </c>
      <c r="H8" s="0" t="n">
        <v>28.8</v>
      </c>
      <c r="I8" s="0" t="n">
        <v>6</v>
      </c>
      <c r="J8" s="7" t="n">
        <f aca="false">+$S$21+$S$22*C8+$S$23*E8+$S$24*F8+D8*$S$25+$S$26*E8*F8</f>
        <v>24.1433518572202</v>
      </c>
      <c r="K8" s="7" t="n">
        <f aca="false">+H8-J8</f>
        <v>4.65664814277983</v>
      </c>
      <c r="L8" s="7" t="n">
        <f aca="false">+H8-$H$63</f>
        <v>7.08166666666665</v>
      </c>
      <c r="M8" s="7" t="n">
        <f aca="false">+J8-$H$63</f>
        <v>2.42501852388682</v>
      </c>
      <c r="N8" s="7" t="n">
        <f aca="false">+H8</f>
        <v>28.8</v>
      </c>
      <c r="O8" s="7" t="n">
        <f aca="false">+H8-N8</f>
        <v>0</v>
      </c>
      <c r="R8" s="1" t="s">
        <v>138</v>
      </c>
      <c r="S8" s="32" t="n">
        <f aca="false">3+3+3+2+2+2+3+3+4+2+4-11</f>
        <v>20</v>
      </c>
      <c r="T8" s="30" t="n">
        <f aca="false">+SUMSQ(O3:O62)</f>
        <v>87.4383333333334</v>
      </c>
      <c r="U8" s="30" t="n">
        <f aca="false">+T8/S8</f>
        <v>4.37191666666667</v>
      </c>
      <c r="V8" s="30"/>
    </row>
    <row r="9" customFormat="false" ht="15" hidden="false" customHeight="false" outlineLevel="0" collapsed="false">
      <c r="A9" s="0" t="n">
        <v>20</v>
      </c>
      <c r="B9" s="0" t="n">
        <v>1</v>
      </c>
      <c r="C9" s="0" t="n">
        <v>-1</v>
      </c>
      <c r="D9" s="0" t="n">
        <v>-1</v>
      </c>
      <c r="E9" s="0" t="n">
        <v>1</v>
      </c>
      <c r="F9" s="0" t="n">
        <v>1</v>
      </c>
      <c r="G9" s="0" t="n">
        <v>-1</v>
      </c>
      <c r="H9" s="0" t="n">
        <v>18.6</v>
      </c>
      <c r="I9" s="0" t="n">
        <v>7</v>
      </c>
      <c r="J9" s="7" t="n">
        <f aca="false">+$S$21+$S$22*C9+$S$23*E9+$S$24*F9+D9*$S$25+$S$26*E9*F9</f>
        <v>18.1253518572202</v>
      </c>
      <c r="K9" s="7" t="n">
        <f aca="false">+H9-J9</f>
        <v>0.474648142779831</v>
      </c>
      <c r="L9" s="7" t="n">
        <f aca="false">+H9-$H$63</f>
        <v>-3.11833333333335</v>
      </c>
      <c r="M9" s="7" t="n">
        <f aca="false">+J9-$H$63</f>
        <v>-3.59298147611318</v>
      </c>
      <c r="N9" s="7" t="n">
        <f aca="false">+H9</f>
        <v>18.6</v>
      </c>
      <c r="O9" s="7" t="n">
        <f aca="false">+H9-N9</f>
        <v>0</v>
      </c>
      <c r="R9" s="1" t="s">
        <v>146</v>
      </c>
      <c r="S9" s="32" t="n">
        <f aca="false">+S7-S8</f>
        <v>36</v>
      </c>
      <c r="T9" s="30" t="n">
        <f aca="false">+T7-T8</f>
        <v>112.108460417154</v>
      </c>
      <c r="U9" s="30" t="n">
        <f aca="false">+T9/S9</f>
        <v>3.11412390047649</v>
      </c>
      <c r="V9" s="30"/>
    </row>
    <row r="10" customFormat="false" ht="15" hidden="false" customHeight="false" outlineLevel="0" collapsed="false">
      <c r="A10" s="0" t="n">
        <v>7</v>
      </c>
      <c r="B10" s="0" t="n">
        <v>1</v>
      </c>
      <c r="C10" s="0" t="n">
        <v>-1</v>
      </c>
      <c r="D10" s="0" t="n">
        <v>-1</v>
      </c>
      <c r="E10" s="0" t="n">
        <v>1</v>
      </c>
      <c r="F10" s="0" t="n">
        <v>-1</v>
      </c>
      <c r="G10" s="0" t="n">
        <v>-1</v>
      </c>
      <c r="H10" s="0" t="n">
        <v>14.3</v>
      </c>
      <c r="I10" s="0" t="n">
        <v>8</v>
      </c>
      <c r="J10" s="7" t="n">
        <f aca="false">+$S$21+$S$22*C10+$S$23*E10+$S$24*F10+D10*$S$25+$S$26*E10*F10</f>
        <v>12.593891945604</v>
      </c>
      <c r="K10" s="7" t="n">
        <f aca="false">+H10-J10</f>
        <v>1.70610805439599</v>
      </c>
      <c r="L10" s="7" t="n">
        <f aca="false">+H10-$H$63</f>
        <v>-7.41833333333335</v>
      </c>
      <c r="M10" s="7" t="n">
        <f aca="false">+J10-$H$63</f>
        <v>-9.12444138772934</v>
      </c>
      <c r="N10" s="7" t="n">
        <f aca="false">+H10</f>
        <v>14.3</v>
      </c>
      <c r="O10" s="7" t="n">
        <f aca="false">+H10-N10</f>
        <v>0</v>
      </c>
      <c r="R10" s="1" t="s">
        <v>147</v>
      </c>
      <c r="S10" s="32" t="n">
        <f aca="false">+S3-1</f>
        <v>59</v>
      </c>
      <c r="T10" s="30" t="n">
        <f aca="false">+SUMSQ(L3:L62)</f>
        <v>1044.44983333333</v>
      </c>
      <c r="U10" s="30" t="n">
        <f aca="false">+T10/S10</f>
        <v>17.7025395480226</v>
      </c>
      <c r="V10" s="30"/>
    </row>
    <row r="11" customFormat="false" ht="15" hidden="false" customHeight="false" outlineLevel="0" collapsed="false">
      <c r="A11" s="0" t="n">
        <v>4</v>
      </c>
      <c r="B11" s="0" t="n">
        <v>1</v>
      </c>
      <c r="C11" s="0" t="n">
        <v>0.96078431372549</v>
      </c>
      <c r="D11" s="0" t="n">
        <v>0.951219512195122</v>
      </c>
      <c r="E11" s="0" t="n">
        <v>-1</v>
      </c>
      <c r="F11" s="0" t="n">
        <v>-1</v>
      </c>
      <c r="G11" s="0" t="n">
        <v>-1</v>
      </c>
      <c r="H11" s="0" t="n">
        <v>22.6</v>
      </c>
      <c r="I11" s="0" t="n">
        <v>9</v>
      </c>
      <c r="J11" s="7" t="n">
        <f aca="false">+$S$21+$S$22*C11+$S$23*E11+$S$24*F11+D11*$S$25+$S$26*E11*F11</f>
        <v>23.6420670522628</v>
      </c>
      <c r="K11" s="7" t="n">
        <f aca="false">+H11-J11</f>
        <v>-1.04206705226284</v>
      </c>
      <c r="L11" s="7" t="n">
        <f aca="false">+H11-$H$63</f>
        <v>0.881666666666654</v>
      </c>
      <c r="M11" s="7" t="n">
        <f aca="false">+J11-$H$63</f>
        <v>1.92373371892949</v>
      </c>
      <c r="N11" s="7" t="n">
        <f aca="false">+AVERAGE(H11:H13)</f>
        <v>22.6666666666667</v>
      </c>
      <c r="O11" s="7" t="n">
        <f aca="false">+H11-N11</f>
        <v>-0.0666666666666664</v>
      </c>
      <c r="R11" s="8"/>
      <c r="S11" s="8"/>
      <c r="T11" s="8"/>
      <c r="U11" s="8"/>
      <c r="V11" s="8"/>
    </row>
    <row r="12" customFormat="false" ht="15" hidden="false" customHeight="false" outlineLevel="0" collapsed="false">
      <c r="A12" s="0" t="n">
        <v>5</v>
      </c>
      <c r="B12" s="0" t="n">
        <v>1</v>
      </c>
      <c r="C12" s="0" t="n">
        <v>1</v>
      </c>
      <c r="D12" s="0" t="n">
        <v>0.902439024390244</v>
      </c>
      <c r="E12" s="0" t="n">
        <v>-1</v>
      </c>
      <c r="F12" s="0" t="n">
        <v>-1</v>
      </c>
      <c r="G12" s="0" t="n">
        <v>-1</v>
      </c>
      <c r="H12" s="0" t="n">
        <v>22.7</v>
      </c>
      <c r="I12" s="0" t="n">
        <v>9</v>
      </c>
      <c r="J12" s="7" t="n">
        <f aca="false">+$S$21+$S$22*C12+$S$23*E12+$S$24*F12+D12*$S$25+$S$26*E12*F12</f>
        <v>23.742670554396</v>
      </c>
      <c r="K12" s="7" t="n">
        <f aca="false">+H12-J12</f>
        <v>-1.04267055439602</v>
      </c>
      <c r="L12" s="7" t="n">
        <f aca="false">+H12-$H$63</f>
        <v>0.981666666666651</v>
      </c>
      <c r="M12" s="7" t="n">
        <f aca="false">+J12-$H$63</f>
        <v>2.02433722106267</v>
      </c>
      <c r="N12" s="7" t="n">
        <f aca="false">+N11</f>
        <v>22.6666666666667</v>
      </c>
      <c r="O12" s="7" t="n">
        <f aca="false">+H12-N12</f>
        <v>0.0333333333333314</v>
      </c>
      <c r="R12" s="1" t="s">
        <v>119</v>
      </c>
      <c r="S12" s="32" t="n">
        <f aca="false">5/100</f>
        <v>0.05</v>
      </c>
      <c r="T12" s="8"/>
      <c r="U12" s="8"/>
      <c r="V12" s="8"/>
    </row>
    <row r="13" customFormat="false" ht="15" hidden="false" customHeight="false" outlineLevel="0" collapsed="false">
      <c r="A13" s="0" t="n">
        <v>6</v>
      </c>
      <c r="B13" s="0" t="n">
        <v>1</v>
      </c>
      <c r="C13" s="0" t="n">
        <v>0.921568627450981</v>
      </c>
      <c r="D13" s="0" t="n">
        <v>1</v>
      </c>
      <c r="E13" s="0" t="n">
        <v>-1</v>
      </c>
      <c r="F13" s="0" t="n">
        <v>-1</v>
      </c>
      <c r="G13" s="0" t="n">
        <v>-1</v>
      </c>
      <c r="H13" s="0" t="n">
        <v>22.7</v>
      </c>
      <c r="I13" s="0" t="n">
        <v>9</v>
      </c>
      <c r="J13" s="7" t="n">
        <f aca="false">+$S$21+$S$22*C13+$S$23*E13+$S$24*F13+D13*$S$25+$S$26*E13*F13</f>
        <v>23.5414635501297</v>
      </c>
      <c r="K13" s="7" t="n">
        <f aca="false">+H13-J13</f>
        <v>-0.841463550129667</v>
      </c>
      <c r="L13" s="7" t="n">
        <f aca="false">+H13-$H$63</f>
        <v>0.981666666666651</v>
      </c>
      <c r="M13" s="7" t="n">
        <f aca="false">+J13-$H$63</f>
        <v>1.82313021679632</v>
      </c>
      <c r="N13" s="7" t="n">
        <f aca="false">+N12</f>
        <v>22.6666666666667</v>
      </c>
      <c r="O13" s="7" t="n">
        <f aca="false">+H13-N13</f>
        <v>0.0333333333333314</v>
      </c>
      <c r="R13" s="8"/>
      <c r="S13" s="8"/>
      <c r="T13" s="8"/>
      <c r="U13" s="8"/>
      <c r="V13" s="8"/>
    </row>
    <row r="14" customFormat="false" ht="15" hidden="false" customHeight="false" outlineLevel="0" collapsed="false">
      <c r="A14" s="0" t="n">
        <v>17</v>
      </c>
      <c r="B14" s="0" t="n">
        <v>1</v>
      </c>
      <c r="C14" s="0" t="n">
        <v>0.96078431372549</v>
      </c>
      <c r="D14" s="0" t="n">
        <v>0.951219512195122</v>
      </c>
      <c r="E14" s="0" t="n">
        <v>-1</v>
      </c>
      <c r="F14" s="0" t="n">
        <v>1</v>
      </c>
      <c r="G14" s="0" t="n">
        <v>-1</v>
      </c>
      <c r="H14" s="0" t="n">
        <v>29.6</v>
      </c>
      <c r="I14" s="0" t="n">
        <v>10</v>
      </c>
      <c r="J14" s="7" t="n">
        <f aca="false">+$S$21+$S$22*C14+$S$23*E14+$S$24*F14+D14*$S$25+$S$26*E14*F14</f>
        <v>29.173526963879</v>
      </c>
      <c r="K14" s="7" t="n">
        <f aca="false">+H14-J14</f>
        <v>0.426473036120999</v>
      </c>
      <c r="L14" s="7" t="n">
        <f aca="false">+H14-$H$63</f>
        <v>7.88166666666665</v>
      </c>
      <c r="M14" s="7" t="n">
        <f aca="false">+J14-$H$63</f>
        <v>7.45519363054565</v>
      </c>
      <c r="N14" s="7" t="n">
        <f aca="false">+AVERAGE(H14:H16)</f>
        <v>29.6333333333333</v>
      </c>
      <c r="O14" s="7" t="n">
        <f aca="false">+H14-N14</f>
        <v>-0.033333333333335</v>
      </c>
      <c r="R14" s="1" t="s">
        <v>148</v>
      </c>
      <c r="S14" s="8"/>
      <c r="T14" s="8"/>
      <c r="U14" s="8"/>
      <c r="V14" s="8"/>
    </row>
    <row r="15" customFormat="false" ht="15" hidden="false" customHeight="false" outlineLevel="0" collapsed="false">
      <c r="A15" s="0" t="n">
        <v>18</v>
      </c>
      <c r="B15" s="0" t="n">
        <v>1</v>
      </c>
      <c r="C15" s="0" t="n">
        <v>0.921568627450981</v>
      </c>
      <c r="D15" s="0" t="n">
        <v>1</v>
      </c>
      <c r="E15" s="0" t="n">
        <v>-1</v>
      </c>
      <c r="F15" s="0" t="n">
        <v>1</v>
      </c>
      <c r="G15" s="0" t="n">
        <v>-1</v>
      </c>
      <c r="H15" s="0" t="n">
        <v>29.6</v>
      </c>
      <c r="I15" s="0" t="n">
        <v>10</v>
      </c>
      <c r="J15" s="7" t="n">
        <f aca="false">+$S$21+$S$22*C15+$S$23*E15+$S$24*F15+D15*$S$25+$S$26*E15*F15</f>
        <v>29.0729234617458</v>
      </c>
      <c r="K15" s="7" t="n">
        <f aca="false">+H15-J15</f>
        <v>0.527076538254175</v>
      </c>
      <c r="L15" s="7" t="n">
        <f aca="false">+H15-$H$63</f>
        <v>7.88166666666665</v>
      </c>
      <c r="M15" s="7" t="n">
        <f aca="false">+J15-$H$63</f>
        <v>7.35459012841248</v>
      </c>
      <c r="N15" s="7" t="n">
        <f aca="false">+N14</f>
        <v>29.6333333333333</v>
      </c>
      <c r="O15" s="7" t="n">
        <f aca="false">+H15-N15</f>
        <v>-0.033333333333335</v>
      </c>
      <c r="R15" s="1" t="s">
        <v>149</v>
      </c>
      <c r="S15" s="30" t="n">
        <f aca="false">+_xlfn.F.INV.RT(S12,S6,S7)</f>
        <v>2.76943093202314</v>
      </c>
      <c r="T15" s="8"/>
      <c r="U15" s="8"/>
      <c r="V15" s="8"/>
    </row>
    <row r="16" customFormat="false" ht="15" hidden="false" customHeight="false" outlineLevel="0" collapsed="false">
      <c r="A16" s="0" t="n">
        <v>19</v>
      </c>
      <c r="B16" s="0" t="n">
        <v>1</v>
      </c>
      <c r="C16" s="0" t="n">
        <v>1</v>
      </c>
      <c r="D16" s="0" t="n">
        <v>0.902439024390244</v>
      </c>
      <c r="E16" s="0" t="n">
        <v>-1</v>
      </c>
      <c r="F16" s="0" t="n">
        <v>1</v>
      </c>
      <c r="G16" s="0" t="n">
        <v>-1</v>
      </c>
      <c r="H16" s="0" t="n">
        <v>29.7</v>
      </c>
      <c r="I16" s="0" t="n">
        <v>10</v>
      </c>
      <c r="J16" s="7" t="n">
        <f aca="false">+$S$21+$S$22*C16+$S$23*E16+$S$24*F16+D16*$S$25+$S$26*E16*F16</f>
        <v>29.2741304660122</v>
      </c>
      <c r="K16" s="7" t="n">
        <f aca="false">+H16-J16</f>
        <v>0.425869533987822</v>
      </c>
      <c r="L16" s="7" t="n">
        <f aca="false">+H16-$H$63</f>
        <v>7.98166666666665</v>
      </c>
      <c r="M16" s="7" t="n">
        <f aca="false">+J16-$H$63</f>
        <v>7.55579713267883</v>
      </c>
      <c r="N16" s="7" t="n">
        <f aca="false">+N15</f>
        <v>29.6333333333333</v>
      </c>
      <c r="O16" s="7" t="n">
        <f aca="false">+H16-N16</f>
        <v>0.0666666666666629</v>
      </c>
      <c r="R16" s="1" t="s">
        <v>150</v>
      </c>
      <c r="S16" s="30" t="n">
        <f aca="false">_xlfn.F.INV(S12,S6,S7)</f>
        <v>0.116615082606486</v>
      </c>
      <c r="T16" s="8"/>
      <c r="U16" s="8"/>
      <c r="V16" s="8"/>
    </row>
    <row r="17" customFormat="false" ht="15" hidden="false" customHeight="false" outlineLevel="0" collapsed="false">
      <c r="A17" s="0" t="n">
        <v>23</v>
      </c>
      <c r="B17" s="0" t="n">
        <v>1</v>
      </c>
      <c r="C17" s="0" t="n">
        <v>0.96078431372549</v>
      </c>
      <c r="D17" s="0" t="n">
        <v>0.951219512195122</v>
      </c>
      <c r="E17" s="0" t="n">
        <v>1</v>
      </c>
      <c r="F17" s="0" t="n">
        <v>1</v>
      </c>
      <c r="G17" s="0" t="n">
        <v>-1</v>
      </c>
      <c r="H17" s="0" t="n">
        <v>21.4</v>
      </c>
      <c r="I17" s="0" t="n">
        <v>11</v>
      </c>
      <c r="J17" s="7" t="n">
        <f aca="false">+$S$21+$S$22*C17+$S$23*E17+$S$24*F17+D17*$S$25+$S$26*E17*F17</f>
        <v>23.155526963879</v>
      </c>
      <c r="K17" s="7" t="n">
        <f aca="false">+H17-J17</f>
        <v>-1.755526963879</v>
      </c>
      <c r="L17" s="7" t="n">
        <f aca="false">+H17-$H$63</f>
        <v>-0.318333333333349</v>
      </c>
      <c r="M17" s="7" t="n">
        <f aca="false">+J17-$H$63</f>
        <v>1.43719363054565</v>
      </c>
      <c r="N17" s="7" t="n">
        <f aca="false">+AVERAGE(H17:H19)</f>
        <v>21.4666666666667</v>
      </c>
      <c r="O17" s="7" t="n">
        <f aca="false">+H17-N17</f>
        <v>-0.06666666666667</v>
      </c>
      <c r="R17" s="8"/>
      <c r="S17" s="8"/>
      <c r="T17" s="8"/>
      <c r="U17" s="8"/>
      <c r="V17" s="8"/>
    </row>
    <row r="18" customFormat="false" ht="15" hidden="false" customHeight="false" outlineLevel="0" collapsed="false">
      <c r="A18" s="0" t="n">
        <v>24</v>
      </c>
      <c r="B18" s="0" t="n">
        <v>1</v>
      </c>
      <c r="C18" s="0" t="n">
        <v>1</v>
      </c>
      <c r="D18" s="0" t="n">
        <v>0.902439024390244</v>
      </c>
      <c r="E18" s="0" t="n">
        <v>1</v>
      </c>
      <c r="F18" s="0" t="n">
        <v>1</v>
      </c>
      <c r="G18" s="0" t="n">
        <v>-1</v>
      </c>
      <c r="H18" s="0" t="n">
        <v>21.6</v>
      </c>
      <c r="I18" s="0" t="n">
        <v>11</v>
      </c>
      <c r="J18" s="7" t="n">
        <f aca="false">+$S$21+$S$22*C18+$S$23*E18+$S$24*F18+D18*$S$25+$S$26*E18*F18</f>
        <v>23.2561304660122</v>
      </c>
      <c r="K18" s="7" t="n">
        <f aca="false">+H18-J18</f>
        <v>-1.65613046601218</v>
      </c>
      <c r="L18" s="7" t="n">
        <f aca="false">+H18-$H$63</f>
        <v>-0.118333333333347</v>
      </c>
      <c r="M18" s="7" t="n">
        <f aca="false">+J18-$H$63</f>
        <v>1.53779713267883</v>
      </c>
      <c r="N18" s="7" t="n">
        <f aca="false">+N17</f>
        <v>21.4666666666667</v>
      </c>
      <c r="O18" s="7" t="n">
        <f aca="false">+H18-N18</f>
        <v>0.133333333333333</v>
      </c>
      <c r="R18" s="9" t="s">
        <v>151</v>
      </c>
      <c r="S18" s="9" t="n">
        <f aca="false">+T6/T10</f>
        <v>0.811812447670825</v>
      </c>
      <c r="T18" s="8"/>
      <c r="U18" s="8"/>
      <c r="V18" s="8"/>
    </row>
    <row r="19" customFormat="false" ht="15" hidden="false" customHeight="false" outlineLevel="0" collapsed="false">
      <c r="A19" s="0" t="n">
        <v>25</v>
      </c>
      <c r="B19" s="0" t="n">
        <v>1</v>
      </c>
      <c r="C19" s="0" t="n">
        <v>0.921568627450981</v>
      </c>
      <c r="D19" s="0" t="n">
        <v>1</v>
      </c>
      <c r="E19" s="0" t="n">
        <v>1</v>
      </c>
      <c r="F19" s="0" t="n">
        <v>1</v>
      </c>
      <c r="G19" s="0" t="n">
        <v>-1</v>
      </c>
      <c r="H19" s="0" t="n">
        <v>21.4</v>
      </c>
      <c r="I19" s="0" t="n">
        <v>11</v>
      </c>
      <c r="J19" s="7" t="n">
        <f aca="false">+$S$21+$S$22*C19+$S$23*E19+$S$24*F19+D19*$S$25+$S$26*E19*F19</f>
        <v>23.0549234617458</v>
      </c>
      <c r="K19" s="7" t="n">
        <f aca="false">+H19-J19</f>
        <v>-1.65492346174583</v>
      </c>
      <c r="L19" s="7" t="n">
        <f aca="false">+H19-$H$63</f>
        <v>-0.318333333333349</v>
      </c>
      <c r="M19" s="7" t="n">
        <f aca="false">+J19-$H$63</f>
        <v>1.33659012841248</v>
      </c>
      <c r="N19" s="7" t="n">
        <f aca="false">+N18</f>
        <v>21.4666666666667</v>
      </c>
      <c r="O19" s="7" t="n">
        <f aca="false">+H19-N19</f>
        <v>-0.06666666666667</v>
      </c>
    </row>
    <row r="20" customFormat="false" ht="15" hidden="false" customHeight="false" outlineLevel="0" collapsed="false">
      <c r="A20" s="0" t="n">
        <v>11</v>
      </c>
      <c r="B20" s="0" t="n">
        <v>1</v>
      </c>
      <c r="C20" s="0" t="n">
        <v>0.96078431372549</v>
      </c>
      <c r="D20" s="0" t="n">
        <v>0.951219512195122</v>
      </c>
      <c r="E20" s="0" t="n">
        <v>1</v>
      </c>
      <c r="F20" s="0" t="n">
        <v>-1</v>
      </c>
      <c r="G20" s="0" t="n">
        <v>-1</v>
      </c>
      <c r="H20" s="0" t="n">
        <v>17.8</v>
      </c>
      <c r="I20" s="0" t="n">
        <v>12</v>
      </c>
      <c r="J20" s="7" t="n">
        <f aca="false">+$S$21+$S$22*C20+$S$23*E20+$S$24*F20+D20*$S$25+$S$26*E20*F20</f>
        <v>17.6240670522628</v>
      </c>
      <c r="K20" s="7" t="n">
        <f aca="false">+H20-J20</f>
        <v>0.175932947737159</v>
      </c>
      <c r="L20" s="7" t="n">
        <f aca="false">+H20-$H$63</f>
        <v>-3.91833333333335</v>
      </c>
      <c r="M20" s="7" t="n">
        <f aca="false">+J20-$H$63</f>
        <v>-4.09426628107051</v>
      </c>
      <c r="N20" s="7" t="n">
        <f aca="false">+AVERAGE(H20:H21)</f>
        <v>17.7</v>
      </c>
      <c r="O20" s="7" t="n">
        <f aca="false">+H20-N20</f>
        <v>0.0999999999999979</v>
      </c>
      <c r="R20" s="28" t="s">
        <v>110</v>
      </c>
      <c r="S20" s="28" t="s">
        <v>111</v>
      </c>
    </row>
    <row r="21" customFormat="false" ht="15" hidden="false" customHeight="false" outlineLevel="0" collapsed="false">
      <c r="A21" s="0" t="n">
        <v>12</v>
      </c>
      <c r="B21" s="0" t="n">
        <v>1</v>
      </c>
      <c r="C21" s="0" t="n">
        <v>0.921568627450981</v>
      </c>
      <c r="D21" s="0" t="n">
        <v>1</v>
      </c>
      <c r="E21" s="0" t="n">
        <v>1</v>
      </c>
      <c r="F21" s="0" t="n">
        <v>-1</v>
      </c>
      <c r="G21" s="0" t="n">
        <v>-1</v>
      </c>
      <c r="H21" s="0" t="n">
        <v>17.6</v>
      </c>
      <c r="I21" s="0" t="n">
        <v>12</v>
      </c>
      <c r="J21" s="7" t="n">
        <f aca="false">+$S$21+$S$22*C21+$S$23*E21+$S$24*F21+D21*$S$25+$S$26*E21*F21</f>
        <v>17.5234635501297</v>
      </c>
      <c r="K21" s="7" t="n">
        <f aca="false">+H21-J21</f>
        <v>0.0765364498703356</v>
      </c>
      <c r="L21" s="7" t="n">
        <f aca="false">+H21-$H$63</f>
        <v>-4.11833333333335</v>
      </c>
      <c r="M21" s="7" t="n">
        <f aca="false">+J21-$H$63</f>
        <v>-4.19486978320368</v>
      </c>
      <c r="N21" s="7" t="n">
        <f aca="false">+N20</f>
        <v>17.7</v>
      </c>
      <c r="O21" s="7" t="n">
        <f aca="false">+H21-N21</f>
        <v>-0.100000000000001</v>
      </c>
      <c r="R21" s="9" t="s">
        <v>152</v>
      </c>
      <c r="S21" s="35" t="n">
        <v>20.9340112058081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0" t="n">
        <v>-1</v>
      </c>
      <c r="D22" s="0" t="n">
        <v>0.951219512195122</v>
      </c>
      <c r="E22" s="0" t="n">
        <v>-1</v>
      </c>
      <c r="F22" s="0" t="n">
        <v>-1</v>
      </c>
      <c r="G22" s="0" t="n">
        <v>-1</v>
      </c>
      <c r="H22" s="0" t="n">
        <v>17.2</v>
      </c>
      <c r="I22" s="0" t="n">
        <v>13</v>
      </c>
      <c r="J22" s="7" t="n">
        <f aca="false">+$S$21+$S$22*C22+$S$23*E22+$S$24*F22+D22*$S$25+$S$26*E22*F22</f>
        <v>18.611891945604</v>
      </c>
      <c r="K22" s="7" t="n">
        <f aca="false">+H22-J22</f>
        <v>-1.41189194560401</v>
      </c>
      <c r="L22" s="7" t="n">
        <f aca="false">+H22-$H$63</f>
        <v>-4.51833333333335</v>
      </c>
      <c r="M22" s="7" t="n">
        <f aca="false">+J22-$H$63</f>
        <v>-3.10644138772934</v>
      </c>
      <c r="N22" s="7" t="n">
        <f aca="false">+H22</f>
        <v>17.2</v>
      </c>
      <c r="O22" s="7" t="n">
        <f aca="false">+H22-N22</f>
        <v>0</v>
      </c>
      <c r="R22" s="9" t="s">
        <v>33</v>
      </c>
      <c r="S22" s="35" t="n">
        <v>2.565389304396</v>
      </c>
    </row>
    <row r="23" customFormat="false" ht="15" hidden="false" customHeight="false" outlineLevel="0" collapsed="false">
      <c r="A23" s="0" t="n">
        <v>15</v>
      </c>
      <c r="B23" s="0" t="n">
        <v>1</v>
      </c>
      <c r="C23" s="0" t="n">
        <v>-1</v>
      </c>
      <c r="D23" s="0" t="n">
        <v>0.951219512195122</v>
      </c>
      <c r="E23" s="0" t="n">
        <v>-1</v>
      </c>
      <c r="F23" s="0" t="n">
        <v>1</v>
      </c>
      <c r="G23" s="0" t="n">
        <v>-1</v>
      </c>
      <c r="H23" s="0" t="n">
        <v>27.8</v>
      </c>
      <c r="I23" s="0" t="n">
        <v>14</v>
      </c>
      <c r="J23" s="7" t="n">
        <f aca="false">+$S$21+$S$22*C23+$S$23*E23+$S$24*F23+D23*$S$25+$S$26*E23*F23</f>
        <v>24.1433518572202</v>
      </c>
      <c r="K23" s="7" t="n">
        <f aca="false">+H23-J23</f>
        <v>3.65664814277983</v>
      </c>
      <c r="L23" s="7" t="n">
        <f aca="false">+H23-$H$63</f>
        <v>6.08166666666665</v>
      </c>
      <c r="M23" s="7" t="n">
        <f aca="false">+J23-$H$63</f>
        <v>2.42501852388682</v>
      </c>
      <c r="N23" s="7" t="n">
        <f aca="false">+AVERAGE(H23:H24)</f>
        <v>21.75</v>
      </c>
      <c r="O23" s="7" t="n">
        <f aca="false">+H23-N23</f>
        <v>6.05</v>
      </c>
      <c r="R23" s="9" t="s">
        <v>35</v>
      </c>
      <c r="S23" s="35" t="n">
        <v>-3.009</v>
      </c>
    </row>
    <row r="24" customFormat="false" ht="15" hidden="false" customHeight="false" outlineLevel="0" collapsed="false">
      <c r="A24" s="0" t="n">
        <v>16</v>
      </c>
      <c r="B24" s="0" t="n">
        <v>1</v>
      </c>
      <c r="C24" s="0" t="n">
        <v>-0.960784313725491</v>
      </c>
      <c r="D24" s="0" t="n">
        <v>1</v>
      </c>
      <c r="E24" s="0" t="n">
        <v>-1</v>
      </c>
      <c r="F24" s="0" t="n">
        <v>1</v>
      </c>
      <c r="G24" s="0" t="n">
        <v>-1</v>
      </c>
      <c r="H24" s="0" t="n">
        <v>15.7</v>
      </c>
      <c r="I24" s="0" t="n">
        <v>14</v>
      </c>
      <c r="J24" s="7" t="n">
        <f aca="false">+$S$21+$S$22*C24+$S$23*E24+$S$24*F24+D24*$S$25+$S$26*E24*F24</f>
        <v>24.2439553593533</v>
      </c>
      <c r="K24" s="7" t="n">
        <f aca="false">+H24-J24</f>
        <v>-8.54395535935335</v>
      </c>
      <c r="L24" s="7" t="n">
        <f aca="false">+H24-$H$63</f>
        <v>-6.01833333333335</v>
      </c>
      <c r="M24" s="7" t="n">
        <f aca="false">+J24-$H$63</f>
        <v>2.52562202602</v>
      </c>
      <c r="N24" s="7" t="n">
        <f aca="false">+N23</f>
        <v>21.75</v>
      </c>
      <c r="O24" s="7" t="n">
        <f aca="false">+H24-N24</f>
        <v>-6.05</v>
      </c>
      <c r="R24" s="9" t="s">
        <v>36</v>
      </c>
      <c r="S24" s="35" t="n">
        <v>2.76572995580808</v>
      </c>
    </row>
    <row r="25" customFormat="false" ht="15" hidden="false" customHeight="false" outlineLevel="0" collapsed="false">
      <c r="A25" s="0" t="n">
        <v>22</v>
      </c>
      <c r="B25" s="0" t="n">
        <v>1</v>
      </c>
      <c r="C25" s="0" t="n">
        <v>-1</v>
      </c>
      <c r="D25" s="0" t="n">
        <v>0.951219512195122</v>
      </c>
      <c r="E25" s="0" t="n">
        <v>1</v>
      </c>
      <c r="F25" s="0" t="n">
        <v>1</v>
      </c>
      <c r="G25" s="0" t="n">
        <v>-1</v>
      </c>
      <c r="H25" s="0" t="n">
        <v>15.6</v>
      </c>
      <c r="I25" s="0" t="n">
        <v>15</v>
      </c>
      <c r="J25" s="7" t="n">
        <f aca="false">+$S$21+$S$22*C25+$S$23*E25+$S$24*F25+D25*$S$25+$S$26*E25*F25</f>
        <v>18.1253518572202</v>
      </c>
      <c r="K25" s="7" t="n">
        <f aca="false">+H25-J25</f>
        <v>-2.52535185722017</v>
      </c>
      <c r="L25" s="7" t="n">
        <f aca="false">+H25-$H$63</f>
        <v>-6.11833333333335</v>
      </c>
      <c r="M25" s="7" t="n">
        <f aca="false">+J25-$H$63</f>
        <v>-3.59298147611318</v>
      </c>
      <c r="N25" s="7" t="n">
        <f aca="false">+H25</f>
        <v>15.6</v>
      </c>
      <c r="O25" s="7" t="n">
        <f aca="false">+H25-N25</f>
        <v>0</v>
      </c>
      <c r="R25" s="9" t="s">
        <v>34</v>
      </c>
      <c r="S25" s="35" t="n">
        <v>0</v>
      </c>
    </row>
    <row r="26" customFormat="false" ht="15" hidden="false" customHeight="false" outlineLevel="0" collapsed="false">
      <c r="A26" s="0" t="n">
        <v>9</v>
      </c>
      <c r="B26" s="0" t="n">
        <v>1</v>
      </c>
      <c r="C26" s="0" t="n">
        <v>-1</v>
      </c>
      <c r="D26" s="0" t="n">
        <v>0.951219512195122</v>
      </c>
      <c r="E26" s="0" t="n">
        <v>1</v>
      </c>
      <c r="F26" s="0" t="n">
        <v>-1</v>
      </c>
      <c r="G26" s="0" t="n">
        <v>-1</v>
      </c>
      <c r="H26" s="0" t="n">
        <v>11.8</v>
      </c>
      <c r="I26" s="0" t="n">
        <v>16</v>
      </c>
      <c r="J26" s="7" t="n">
        <f aca="false">+$S$21+$S$22*C26+$S$23*E26+$S$24*F26+D26*$S$25+$S$26*E26*F26</f>
        <v>12.593891945604</v>
      </c>
      <c r="K26" s="7" t="n">
        <f aca="false">+H26-J26</f>
        <v>-0.79389194560401</v>
      </c>
      <c r="L26" s="7" t="n">
        <f aca="false">+H26-$H$63</f>
        <v>-9.91833333333335</v>
      </c>
      <c r="M26" s="7" t="n">
        <f aca="false">+J26-$H$63</f>
        <v>-9.12444138772934</v>
      </c>
      <c r="N26" s="7" t="n">
        <f aca="false">+AVERAGE(H26:H27)</f>
        <v>11.8</v>
      </c>
      <c r="O26" s="7" t="n">
        <f aca="false">+H26-N26</f>
        <v>0</v>
      </c>
      <c r="R26" s="9" t="s">
        <v>49</v>
      </c>
      <c r="S26" s="35" t="n">
        <v>0</v>
      </c>
    </row>
    <row r="27" customFormat="false" ht="15" hidden="false" customHeight="false" outlineLevel="0" collapsed="false">
      <c r="A27" s="0" t="n">
        <v>10</v>
      </c>
      <c r="B27" s="0" t="n">
        <v>1</v>
      </c>
      <c r="C27" s="0" t="n">
        <v>-0.960784313725491</v>
      </c>
      <c r="D27" s="0" t="n">
        <v>1</v>
      </c>
      <c r="E27" s="0" t="n">
        <v>1</v>
      </c>
      <c r="F27" s="0" t="n">
        <v>-1</v>
      </c>
      <c r="G27" s="0" t="n">
        <v>-1</v>
      </c>
      <c r="H27" s="0" t="n">
        <v>11.8</v>
      </c>
      <c r="I27" s="0" t="n">
        <v>16</v>
      </c>
      <c r="J27" s="7" t="n">
        <f aca="false">+$S$21+$S$22*C27+$S$23*E27+$S$24*F27+D27*$S$25+$S$26*E27*F27</f>
        <v>12.6944954477372</v>
      </c>
      <c r="K27" s="7" t="n">
        <f aca="false">+H27-J27</f>
        <v>-0.894495447737185</v>
      </c>
      <c r="L27" s="7" t="n">
        <f aca="false">+H27-$H$63</f>
        <v>-9.91833333333335</v>
      </c>
      <c r="M27" s="7" t="n">
        <f aca="false">+J27-$H$63</f>
        <v>-9.02383788559616</v>
      </c>
      <c r="N27" s="7" t="n">
        <f aca="false">+N26</f>
        <v>11.8</v>
      </c>
      <c r="O27" s="7" t="n">
        <f aca="false">+H27-N27</f>
        <v>0</v>
      </c>
    </row>
    <row r="28" customFormat="false" ht="15" hidden="false" customHeight="false" outlineLevel="0" collapsed="false">
      <c r="A28" s="0" t="n">
        <v>53</v>
      </c>
      <c r="B28" s="0" t="n">
        <v>2</v>
      </c>
      <c r="C28" s="0" t="n">
        <v>-1</v>
      </c>
      <c r="D28" s="0" t="n">
        <v>-1</v>
      </c>
      <c r="E28" s="0" t="n">
        <v>-0.333333333333333</v>
      </c>
      <c r="F28" s="0" t="n">
        <v>-0.333333333333333</v>
      </c>
      <c r="G28" s="0" t="n">
        <v>1</v>
      </c>
      <c r="H28" s="0" t="n">
        <v>19.8</v>
      </c>
      <c r="I28" s="0" t="n">
        <v>17</v>
      </c>
      <c r="J28" s="7" t="n">
        <f aca="false">+$S$21+$S$22*C28+$S$23*E28+$S$24*F28+D28*$S$25+$S$26*E28*F28</f>
        <v>18.4497119161427</v>
      </c>
      <c r="K28" s="7" t="n">
        <f aca="false">+H28-J28</f>
        <v>1.35028808385727</v>
      </c>
      <c r="L28" s="7" t="n">
        <f aca="false">+H28-$H$63</f>
        <v>-1.91833333333335</v>
      </c>
      <c r="M28" s="7" t="n">
        <f aca="false">+J28-$H$63</f>
        <v>-3.26862141719062</v>
      </c>
      <c r="N28" s="7" t="n">
        <f aca="false">+H28</f>
        <v>19.8</v>
      </c>
      <c r="O28" s="7" t="n">
        <f aca="false">+H28-N28</f>
        <v>0</v>
      </c>
    </row>
    <row r="29" customFormat="false" ht="15" hidden="false" customHeight="false" outlineLevel="0" collapsed="false">
      <c r="A29" s="0" t="n">
        <v>54</v>
      </c>
      <c r="B29" s="0" t="n">
        <v>2</v>
      </c>
      <c r="C29" s="0" t="n">
        <v>-1</v>
      </c>
      <c r="D29" s="0" t="n">
        <v>-1</v>
      </c>
      <c r="E29" s="0" t="n">
        <v>-0.333333333333333</v>
      </c>
      <c r="F29" s="0" t="n">
        <v>0.333333333333333</v>
      </c>
      <c r="G29" s="0" t="n">
        <v>1</v>
      </c>
      <c r="H29" s="0" t="n">
        <v>22.2</v>
      </c>
      <c r="I29" s="0" t="n">
        <v>18</v>
      </c>
      <c r="J29" s="7" t="n">
        <f aca="false">+$S$21+$S$22*C29+$S$23*E29+$S$24*F29+D29*$S$25+$S$26*E29*F29</f>
        <v>20.2935318866814</v>
      </c>
      <c r="K29" s="7" t="n">
        <f aca="false">+H29-J29</f>
        <v>1.90646811331855</v>
      </c>
      <c r="L29" s="7" t="n">
        <f aca="false">+H29-$H$63</f>
        <v>0.481666666666651</v>
      </c>
      <c r="M29" s="7" t="n">
        <f aca="false">+J29-$H$63</f>
        <v>-1.4248014466519</v>
      </c>
      <c r="N29" s="7" t="n">
        <f aca="false">+H29</f>
        <v>22.2</v>
      </c>
      <c r="O29" s="7" t="n">
        <f aca="false">+H29-N29</f>
        <v>0</v>
      </c>
    </row>
    <row r="30" customFormat="false" ht="15" hidden="false" customHeight="false" outlineLevel="0" collapsed="false">
      <c r="A30" s="0" t="n">
        <v>55</v>
      </c>
      <c r="B30" s="0" t="n">
        <v>2</v>
      </c>
      <c r="C30" s="0" t="n">
        <v>-1</v>
      </c>
      <c r="D30" s="0" t="n">
        <v>-1</v>
      </c>
      <c r="E30" s="0" t="n">
        <v>0.333333333333333</v>
      </c>
      <c r="F30" s="0" t="n">
        <v>0.333333333333333</v>
      </c>
      <c r="G30" s="0" t="n">
        <v>1</v>
      </c>
      <c r="H30" s="0" t="n">
        <v>19.5</v>
      </c>
      <c r="I30" s="0" t="n">
        <v>19</v>
      </c>
      <c r="J30" s="7" t="n">
        <f aca="false">+$S$21+$S$22*C30+$S$23*E30+$S$24*F30+D30*$S$25+$S$26*E30*F30</f>
        <v>18.2875318866815</v>
      </c>
      <c r="K30" s="7" t="n">
        <f aca="false">+H30-J30</f>
        <v>1.21246811331855</v>
      </c>
      <c r="L30" s="7" t="n">
        <f aca="false">+H30-$H$63</f>
        <v>-2.21833333333335</v>
      </c>
      <c r="M30" s="7" t="n">
        <f aca="false">+J30-$H$63</f>
        <v>-3.4308014466519</v>
      </c>
      <c r="N30" s="7" t="n">
        <f aca="false">+H30</f>
        <v>19.5</v>
      </c>
      <c r="O30" s="7" t="n">
        <f aca="false">+H30-N30</f>
        <v>0</v>
      </c>
    </row>
    <row r="31" customFormat="false" ht="15" hidden="false" customHeight="false" outlineLevel="0" collapsed="false">
      <c r="A31" s="0" t="n">
        <v>56</v>
      </c>
      <c r="B31" s="0" t="n">
        <v>2</v>
      </c>
      <c r="C31" s="0" t="n">
        <v>0.96078431372549</v>
      </c>
      <c r="D31" s="0" t="n">
        <v>-1</v>
      </c>
      <c r="E31" s="0" t="n">
        <v>-0.333333333333333</v>
      </c>
      <c r="F31" s="0" t="n">
        <v>-0.333333333333333</v>
      </c>
      <c r="G31" s="0" t="n">
        <v>1</v>
      </c>
      <c r="H31" s="0" t="n">
        <v>24.7</v>
      </c>
      <c r="I31" s="0" t="n">
        <v>20</v>
      </c>
      <c r="J31" s="7" t="n">
        <f aca="false">+$S$21+$S$22*C31+$S$23*E31+$S$24*F31+D31*$S$25+$S$26*E31*F31</f>
        <v>23.4798870228016</v>
      </c>
      <c r="K31" s="7" t="n">
        <f aca="false">+H31-J31</f>
        <v>1.22011297719844</v>
      </c>
      <c r="L31" s="7" t="n">
        <f aca="false">+H31-$H$63</f>
        <v>2.98166666666665</v>
      </c>
      <c r="M31" s="7" t="n">
        <f aca="false">+J31-$H$63</f>
        <v>1.76155368946822</v>
      </c>
      <c r="N31" s="7" t="n">
        <f aca="false">+H31</f>
        <v>24.7</v>
      </c>
      <c r="O31" s="7" t="n">
        <f aca="false">+H31-N31</f>
        <v>0</v>
      </c>
    </row>
    <row r="32" customFormat="false" ht="15" hidden="false" customHeight="false" outlineLevel="0" collapsed="false">
      <c r="A32" s="0" t="n">
        <v>57</v>
      </c>
      <c r="B32" s="0" t="n">
        <v>2</v>
      </c>
      <c r="C32" s="0" t="n">
        <v>0.96078431372549</v>
      </c>
      <c r="D32" s="0" t="n">
        <v>-1</v>
      </c>
      <c r="E32" s="0" t="n">
        <v>-0.333333333333333</v>
      </c>
      <c r="F32" s="0" t="n">
        <v>0.333333333333333</v>
      </c>
      <c r="G32" s="0" t="n">
        <v>1</v>
      </c>
      <c r="H32" s="0" t="n">
        <v>26.4</v>
      </c>
      <c r="I32" s="0" t="n">
        <v>21</v>
      </c>
      <c r="J32" s="7" t="n">
        <f aca="false">+$S$21+$S$22*C32+$S$23*E32+$S$24*F32+D32*$S$25+$S$26*E32*F32</f>
        <v>25.3237069933403</v>
      </c>
      <c r="K32" s="7" t="n">
        <f aca="false">+H32-J32</f>
        <v>1.07629300665972</v>
      </c>
      <c r="L32" s="7" t="n">
        <f aca="false">+H32-$H$63</f>
        <v>4.68166666666665</v>
      </c>
      <c r="M32" s="7" t="n">
        <f aca="false">+J32-$H$63</f>
        <v>3.60537366000693</v>
      </c>
      <c r="N32" s="7" t="n">
        <f aca="false">+H32</f>
        <v>26.4</v>
      </c>
      <c r="O32" s="7" t="n">
        <f aca="false">+H32-N32</f>
        <v>0</v>
      </c>
    </row>
    <row r="33" customFormat="false" ht="15" hidden="false" customHeight="false" outlineLevel="0" collapsed="false">
      <c r="A33" s="0" t="n">
        <v>58</v>
      </c>
      <c r="B33" s="0" t="n">
        <v>2</v>
      </c>
      <c r="C33" s="0" t="n">
        <v>0.96078431372549</v>
      </c>
      <c r="D33" s="0" t="n">
        <v>-1</v>
      </c>
      <c r="E33" s="0" t="n">
        <v>0.333333333333333</v>
      </c>
      <c r="F33" s="0" t="n">
        <v>-0.333333333333333</v>
      </c>
      <c r="G33" s="0" t="n">
        <v>1</v>
      </c>
      <c r="H33" s="0" t="n">
        <v>23.1</v>
      </c>
      <c r="I33" s="0" t="n">
        <v>22</v>
      </c>
      <c r="J33" s="7" t="n">
        <f aca="false">+$S$21+$S$22*C33+$S$23*E33+$S$24*F33+D33*$S$25+$S$26*E33*F33</f>
        <v>21.4738870228016</v>
      </c>
      <c r="K33" s="7" t="n">
        <f aca="false">+H33-J33</f>
        <v>1.62611297719844</v>
      </c>
      <c r="L33" s="7" t="n">
        <f aca="false">+H33-$H$63</f>
        <v>1.38166666666665</v>
      </c>
      <c r="M33" s="7" t="n">
        <f aca="false">+J33-$H$63</f>
        <v>-0.244446310531785</v>
      </c>
      <c r="N33" s="7" t="n">
        <f aca="false">+H33</f>
        <v>23.1</v>
      </c>
      <c r="O33" s="7" t="n">
        <f aca="false">+H33-N33</f>
        <v>0</v>
      </c>
    </row>
    <row r="34" customFormat="false" ht="15" hidden="false" customHeight="false" outlineLevel="0" collapsed="false">
      <c r="A34" s="0" t="n">
        <v>59</v>
      </c>
      <c r="B34" s="0" t="n">
        <v>2</v>
      </c>
      <c r="C34" s="0" t="n">
        <v>0.96078431372549</v>
      </c>
      <c r="D34" s="0" t="n">
        <v>-1</v>
      </c>
      <c r="E34" s="0" t="n">
        <v>0.333333333333333</v>
      </c>
      <c r="F34" s="0" t="n">
        <v>0.333333333333333</v>
      </c>
      <c r="G34" s="0" t="n">
        <v>1</v>
      </c>
      <c r="H34" s="0" t="n">
        <v>24.5</v>
      </c>
      <c r="I34" s="0" t="n">
        <v>23</v>
      </c>
      <c r="J34" s="7" t="n">
        <f aca="false">+$S$21+$S$22*C34+$S$23*E34+$S$24*F34+D34*$S$25+$S$26*E34*F34</f>
        <v>23.3177069933403</v>
      </c>
      <c r="K34" s="7" t="n">
        <f aca="false">+H34-J34</f>
        <v>1.18229300665972</v>
      </c>
      <c r="L34" s="7" t="n">
        <f aca="false">+H34-$H$63</f>
        <v>2.78166666666665</v>
      </c>
      <c r="M34" s="7" t="n">
        <f aca="false">+J34-$H$63</f>
        <v>1.59937366000693</v>
      </c>
      <c r="N34" s="7" t="n">
        <f aca="false">+H34</f>
        <v>24.5</v>
      </c>
      <c r="O34" s="7" t="n">
        <f aca="false">+H34-N34</f>
        <v>0</v>
      </c>
    </row>
    <row r="35" customFormat="false" ht="15" hidden="false" customHeight="false" outlineLevel="0" collapsed="false">
      <c r="A35" s="0" t="n">
        <v>60</v>
      </c>
      <c r="B35" s="0" t="n">
        <v>2</v>
      </c>
      <c r="C35" s="0" t="n">
        <v>0.96078431372549</v>
      </c>
      <c r="D35" s="0" t="n">
        <v>0.951219512195122</v>
      </c>
      <c r="E35" s="0" t="n">
        <v>-0.333333333333333</v>
      </c>
      <c r="F35" s="0" t="n">
        <v>-0.333333333333333</v>
      </c>
      <c r="G35" s="0" t="n">
        <v>1</v>
      </c>
      <c r="H35" s="0" t="n">
        <v>23</v>
      </c>
      <c r="I35" s="0" t="n">
        <v>24</v>
      </c>
      <c r="J35" s="7" t="n">
        <f aca="false">+$S$21+$S$22*C35+$S$23*E35+$S$24*F35+D35*$S$25+$S$26*E35*F35</f>
        <v>23.4798870228016</v>
      </c>
      <c r="K35" s="7" t="n">
        <f aca="false">+H35-J35</f>
        <v>-0.479887022801563</v>
      </c>
      <c r="L35" s="7" t="n">
        <f aca="false">+H35-$H$63</f>
        <v>1.28166666666665</v>
      </c>
      <c r="M35" s="7" t="n">
        <f aca="false">+J35-$H$63</f>
        <v>1.76155368946822</v>
      </c>
      <c r="N35" s="7" t="n">
        <f aca="false">+H35</f>
        <v>23</v>
      </c>
      <c r="O35" s="7" t="n">
        <f aca="false">+H35-N35</f>
        <v>0</v>
      </c>
    </row>
    <row r="36" customFormat="false" ht="15" hidden="false" customHeight="false" outlineLevel="0" collapsed="false">
      <c r="A36" s="0" t="n">
        <v>26</v>
      </c>
      <c r="B36" s="0" t="n">
        <v>2</v>
      </c>
      <c r="C36" s="0" t="n">
        <v>-1</v>
      </c>
      <c r="D36" s="0" t="n">
        <v>-1</v>
      </c>
      <c r="E36" s="0" t="n">
        <v>-0.333333333333333</v>
      </c>
      <c r="F36" s="0" t="n">
        <v>-0.333333333333333</v>
      </c>
      <c r="G36" s="0" t="n">
        <v>-1</v>
      </c>
      <c r="H36" s="0" t="n">
        <v>19.1</v>
      </c>
      <c r="I36" s="0" t="n">
        <v>25</v>
      </c>
      <c r="J36" s="7" t="n">
        <f aca="false">+$S$21+$S$22*C36+$S$23*E36+$S$24*F36+D36*$S$25+$S$26*E36*F36</f>
        <v>18.4497119161427</v>
      </c>
      <c r="K36" s="7" t="n">
        <f aca="false">+H36-J36</f>
        <v>0.650288083857269</v>
      </c>
      <c r="L36" s="7" t="n">
        <f aca="false">+H36-$H$63</f>
        <v>-2.61833333333335</v>
      </c>
      <c r="M36" s="7" t="n">
        <f aca="false">+J36-$H$63</f>
        <v>-3.26862141719062</v>
      </c>
      <c r="N36" s="7" t="n">
        <f aca="false">+H36</f>
        <v>19.1</v>
      </c>
      <c r="O36" s="7" t="n">
        <f aca="false">+H36-N36</f>
        <v>0</v>
      </c>
    </row>
    <row r="37" customFormat="false" ht="15" hidden="false" customHeight="false" outlineLevel="0" collapsed="false">
      <c r="A37" s="0" t="n">
        <v>27</v>
      </c>
      <c r="B37" s="0" t="n">
        <v>2</v>
      </c>
      <c r="C37" s="0" t="n">
        <v>-1</v>
      </c>
      <c r="D37" s="0" t="n">
        <v>-1</v>
      </c>
      <c r="E37" s="0" t="n">
        <v>-0.333333333333333</v>
      </c>
      <c r="F37" s="0" t="n">
        <v>0.333333333333333</v>
      </c>
      <c r="G37" s="0" t="n">
        <v>-1</v>
      </c>
      <c r="H37" s="0" t="n">
        <v>21.6</v>
      </c>
      <c r="I37" s="0" t="n">
        <v>26</v>
      </c>
      <c r="J37" s="7" t="n">
        <f aca="false">+$S$21+$S$22*C37+$S$23*E37+$S$24*F37+D37*$S$25+$S$26*E37*F37</f>
        <v>20.2935318866814</v>
      </c>
      <c r="K37" s="7" t="n">
        <f aca="false">+H37-J37</f>
        <v>1.30646811331855</v>
      </c>
      <c r="L37" s="7" t="n">
        <f aca="false">+H37-$H$63</f>
        <v>-0.118333333333347</v>
      </c>
      <c r="M37" s="7" t="n">
        <f aca="false">+J37-$H$63</f>
        <v>-1.4248014466519</v>
      </c>
      <c r="N37" s="7" t="n">
        <f aca="false">+AVERAGE(H37:H39)</f>
        <v>21.5333333333333</v>
      </c>
      <c r="O37" s="7" t="n">
        <f aca="false">+H37-N37</f>
        <v>0.06666666666667</v>
      </c>
    </row>
    <row r="38" customFormat="false" ht="15" hidden="false" customHeight="false" outlineLevel="0" collapsed="false">
      <c r="A38" s="0" t="n">
        <v>44</v>
      </c>
      <c r="B38" s="0" t="n">
        <v>2</v>
      </c>
      <c r="C38" s="0" t="n">
        <v>-1</v>
      </c>
      <c r="D38" s="0" t="n">
        <v>-0.804878048780488</v>
      </c>
      <c r="E38" s="0" t="n">
        <v>-0.333333333333333</v>
      </c>
      <c r="F38" s="0" t="n">
        <v>0.333333333333333</v>
      </c>
      <c r="G38" s="0" t="n">
        <v>-1</v>
      </c>
      <c r="H38" s="0" t="n">
        <v>21.5</v>
      </c>
      <c r="I38" s="0" t="n">
        <v>26</v>
      </c>
      <c r="J38" s="7" t="n">
        <f aca="false">+$S$21+$S$22*C38+$S$23*E38+$S$24*F38+D38*$S$25+$S$26*E38*F38</f>
        <v>20.2935318866814</v>
      </c>
      <c r="K38" s="7" t="n">
        <f aca="false">+H38-J38</f>
        <v>1.20646811331855</v>
      </c>
      <c r="L38" s="7" t="n">
        <f aca="false">+H38-$H$63</f>
        <v>-0.218333333333348</v>
      </c>
      <c r="M38" s="7" t="n">
        <f aca="false">+J38-$H$63</f>
        <v>-1.4248014466519</v>
      </c>
      <c r="N38" s="7" t="n">
        <f aca="false">+N37</f>
        <v>21.5333333333333</v>
      </c>
      <c r="O38" s="7" t="n">
        <f aca="false">+H38-N38</f>
        <v>-0.0333333333333314</v>
      </c>
    </row>
    <row r="39" customFormat="false" ht="15" hidden="false" customHeight="false" outlineLevel="0" collapsed="false">
      <c r="A39" s="0" t="n">
        <v>48</v>
      </c>
      <c r="B39" s="0" t="n">
        <v>2</v>
      </c>
      <c r="C39" s="0" t="n">
        <v>-1</v>
      </c>
      <c r="D39" s="0" t="n">
        <v>-0.853658536585366</v>
      </c>
      <c r="E39" s="0" t="n">
        <v>-0.333333333333333</v>
      </c>
      <c r="F39" s="0" t="n">
        <v>0.333333333333333</v>
      </c>
      <c r="G39" s="0" t="n">
        <v>-1</v>
      </c>
      <c r="H39" s="0" t="n">
        <v>21.5</v>
      </c>
      <c r="I39" s="0" t="n">
        <v>26</v>
      </c>
      <c r="J39" s="7" t="n">
        <f aca="false">+$S$21+$S$22*C39+$S$23*E39+$S$24*F39+D39*$S$25+$S$26*E39*F39</f>
        <v>20.2935318866814</v>
      </c>
      <c r="K39" s="7" t="n">
        <f aca="false">+H39-J39</f>
        <v>1.20646811331855</v>
      </c>
      <c r="L39" s="7" t="n">
        <f aca="false">+H39-$H$63</f>
        <v>-0.218333333333348</v>
      </c>
      <c r="M39" s="7" t="n">
        <f aca="false">+J39-$H$63</f>
        <v>-1.4248014466519</v>
      </c>
      <c r="N39" s="7" t="n">
        <f aca="false">+N38</f>
        <v>21.5333333333333</v>
      </c>
      <c r="O39" s="7" t="n">
        <f aca="false">+H39-N39</f>
        <v>-0.0333333333333314</v>
      </c>
    </row>
    <row r="40" customFormat="false" ht="15" hidden="false" customHeight="false" outlineLevel="0" collapsed="false">
      <c r="A40" s="0" t="n">
        <v>28</v>
      </c>
      <c r="B40" s="0" t="n">
        <v>2</v>
      </c>
      <c r="C40" s="0" t="n">
        <v>-1</v>
      </c>
      <c r="D40" s="0" t="n">
        <v>-1</v>
      </c>
      <c r="E40" s="0" t="n">
        <v>0.333333333333333</v>
      </c>
      <c r="F40" s="0" t="n">
        <v>0.333333333333333</v>
      </c>
      <c r="G40" s="0" t="n">
        <v>-1</v>
      </c>
      <c r="H40" s="0" t="n">
        <v>18.9</v>
      </c>
      <c r="I40" s="0" t="n">
        <v>27</v>
      </c>
      <c r="J40" s="7" t="n">
        <f aca="false">+$S$21+$S$22*C40+$S$23*E40+$S$24*F40+D40*$S$25+$S$26*E40*F40</f>
        <v>18.2875318866815</v>
      </c>
      <c r="K40" s="7" t="n">
        <f aca="false">+H40-J40</f>
        <v>0.612468113318549</v>
      </c>
      <c r="L40" s="7" t="n">
        <f aca="false">+H40-$H$63</f>
        <v>-2.81833333333335</v>
      </c>
      <c r="M40" s="7" t="n">
        <f aca="false">+J40-$H$63</f>
        <v>-3.4308014466519</v>
      </c>
      <c r="N40" s="7" t="n">
        <f aca="false">+H40</f>
        <v>18.9</v>
      </c>
      <c r="O40" s="7" t="n">
        <f aca="false">+H40-N40</f>
        <v>0</v>
      </c>
    </row>
    <row r="41" customFormat="false" ht="15" hidden="false" customHeight="false" outlineLevel="0" collapsed="false">
      <c r="A41" s="0" t="n">
        <v>29</v>
      </c>
      <c r="B41" s="0" t="n">
        <v>2</v>
      </c>
      <c r="C41" s="0" t="n">
        <v>-1</v>
      </c>
      <c r="D41" s="0" t="n">
        <v>-1</v>
      </c>
      <c r="E41" s="0" t="n">
        <v>0.333333333333333</v>
      </c>
      <c r="F41" s="0" t="n">
        <v>-0.333333333333333</v>
      </c>
      <c r="G41" s="0" t="n">
        <v>-1</v>
      </c>
      <c r="H41" s="0" t="n">
        <v>17</v>
      </c>
      <c r="I41" s="0" t="n">
        <v>28</v>
      </c>
      <c r="J41" s="7" t="n">
        <f aca="false">+$S$21+$S$22*C41+$S$23*E41+$S$24*F41+D41*$S$25+$S$26*E41*F41</f>
        <v>16.4437119161427</v>
      </c>
      <c r="K41" s="7" t="n">
        <f aca="false">+H41-J41</f>
        <v>0.556288083857268</v>
      </c>
      <c r="L41" s="7" t="n">
        <f aca="false">+H41-$H$63</f>
        <v>-4.71833333333335</v>
      </c>
      <c r="M41" s="7" t="n">
        <f aca="false">+J41-$H$63</f>
        <v>-5.27462141719062</v>
      </c>
      <c r="N41" s="7" t="n">
        <f aca="false">+H41</f>
        <v>17</v>
      </c>
      <c r="O41" s="7" t="n">
        <f aca="false">+H41-N41</f>
        <v>0</v>
      </c>
    </row>
    <row r="42" customFormat="false" ht="15" hidden="false" customHeight="false" outlineLevel="0" collapsed="false">
      <c r="A42" s="0" t="n">
        <v>30</v>
      </c>
      <c r="B42" s="0" t="n">
        <v>2</v>
      </c>
      <c r="C42" s="0" t="n">
        <v>0.96078431372549</v>
      </c>
      <c r="D42" s="0" t="n">
        <v>-1</v>
      </c>
      <c r="E42" s="0" t="n">
        <v>-0.333333333333333</v>
      </c>
      <c r="F42" s="0" t="n">
        <v>-0.333333333333333</v>
      </c>
      <c r="G42" s="0" t="n">
        <v>-1</v>
      </c>
      <c r="H42" s="0" t="n">
        <v>24.1</v>
      </c>
      <c r="I42" s="0" t="n">
        <v>29</v>
      </c>
      <c r="J42" s="7" t="n">
        <f aca="false">+$S$21+$S$22*C42+$S$23*E42+$S$24*F42+D42*$S$25+$S$26*E42*F42</f>
        <v>23.4798870228016</v>
      </c>
      <c r="K42" s="7" t="n">
        <f aca="false">+H42-J42</f>
        <v>0.620112977198438</v>
      </c>
      <c r="L42" s="7" t="n">
        <f aca="false">+H42-$H$63</f>
        <v>2.38166666666665</v>
      </c>
      <c r="M42" s="7" t="n">
        <f aca="false">+J42-$H$63</f>
        <v>1.76155368946822</v>
      </c>
      <c r="N42" s="7" t="n">
        <f aca="false">+AVERAGE(H42:H44)</f>
        <v>23.8666666666667</v>
      </c>
      <c r="O42" s="7" t="n">
        <f aca="false">+H42-N42</f>
        <v>0.233333333333338</v>
      </c>
    </row>
    <row r="43" customFormat="false" ht="15" hidden="false" customHeight="false" outlineLevel="0" collapsed="false">
      <c r="A43" s="0" t="n">
        <v>45</v>
      </c>
      <c r="B43" s="0" t="n">
        <v>2</v>
      </c>
      <c r="C43" s="0" t="n">
        <v>0.882352941176471</v>
      </c>
      <c r="D43" s="0" t="n">
        <v>-0.804878048780488</v>
      </c>
      <c r="E43" s="0" t="n">
        <v>-0.333333333333333</v>
      </c>
      <c r="F43" s="0" t="n">
        <v>-0.333333333333333</v>
      </c>
      <c r="G43" s="0" t="n">
        <v>-1</v>
      </c>
      <c r="H43" s="0" t="n">
        <v>23.9</v>
      </c>
      <c r="I43" s="0" t="n">
        <v>29</v>
      </c>
      <c r="J43" s="7" t="n">
        <f aca="false">+$S$21+$S$22*C43+$S$23*E43+$S$24*F43+D43*$S$25+$S$26*E43*F43</f>
        <v>23.2786800185352</v>
      </c>
      <c r="K43" s="7" t="n">
        <f aca="false">+H43-J43</f>
        <v>0.62131998146479</v>
      </c>
      <c r="L43" s="7" t="n">
        <f aca="false">+H43-$H$63</f>
        <v>2.18166666666665</v>
      </c>
      <c r="M43" s="7" t="n">
        <f aca="false">+J43-$H$63</f>
        <v>1.56034668520186</v>
      </c>
      <c r="N43" s="7" t="n">
        <f aca="false">+N42</f>
        <v>23.8666666666667</v>
      </c>
      <c r="O43" s="7" t="n">
        <f aca="false">+H43-N43</f>
        <v>0.033333333333335</v>
      </c>
    </row>
    <row r="44" customFormat="false" ht="15" hidden="false" customHeight="false" outlineLevel="0" collapsed="false">
      <c r="A44" s="0" t="n">
        <v>49</v>
      </c>
      <c r="B44" s="0" t="n">
        <v>2</v>
      </c>
      <c r="C44" s="0" t="n">
        <v>0.882352941176471</v>
      </c>
      <c r="D44" s="0" t="n">
        <v>-0.560975609756098</v>
      </c>
      <c r="E44" s="0" t="n">
        <v>-0.333333333333333</v>
      </c>
      <c r="F44" s="0" t="n">
        <v>-0.333333333333333</v>
      </c>
      <c r="G44" s="0" t="n">
        <v>-1</v>
      </c>
      <c r="H44" s="0" t="n">
        <v>23.6</v>
      </c>
      <c r="I44" s="0" t="n">
        <v>29</v>
      </c>
      <c r="J44" s="7" t="n">
        <f aca="false">+$S$21+$S$22*C44+$S$23*E44+$S$24*F44+D44*$S$25+$S$26*E44*F44</f>
        <v>23.2786800185352</v>
      </c>
      <c r="K44" s="7" t="n">
        <f aca="false">+H44-J44</f>
        <v>0.321319981464793</v>
      </c>
      <c r="L44" s="7" t="n">
        <f aca="false">+H44-$H$63</f>
        <v>1.88166666666665</v>
      </c>
      <c r="M44" s="7" t="n">
        <f aca="false">+J44-$H$63</f>
        <v>1.56034668520186</v>
      </c>
      <c r="N44" s="7" t="n">
        <f aca="false">+N43</f>
        <v>23.8666666666667</v>
      </c>
      <c r="O44" s="7" t="n">
        <f aca="false">+H44-N44</f>
        <v>-0.266666666666662</v>
      </c>
    </row>
    <row r="45" customFormat="false" ht="15" hidden="false" customHeight="false" outlineLevel="0" collapsed="false">
      <c r="A45" s="0" t="n">
        <v>31</v>
      </c>
      <c r="B45" s="0" t="n">
        <v>2</v>
      </c>
      <c r="C45" s="0" t="n">
        <v>0.96078431372549</v>
      </c>
      <c r="D45" s="0" t="n">
        <v>-1</v>
      </c>
      <c r="E45" s="0" t="n">
        <v>-0.333333333333333</v>
      </c>
      <c r="F45" s="0" t="n">
        <v>0.333333333333333</v>
      </c>
      <c r="G45" s="0" t="n">
        <v>-1</v>
      </c>
      <c r="H45" s="0" t="n">
        <v>26</v>
      </c>
      <c r="I45" s="0" t="n">
        <v>30</v>
      </c>
      <c r="J45" s="7" t="n">
        <f aca="false">+$S$21+$S$22*C45+$S$23*E45+$S$24*F45+D45*$S$25+$S$26*E45*F45</f>
        <v>25.3237069933403</v>
      </c>
      <c r="K45" s="7" t="n">
        <f aca="false">+H45-J45</f>
        <v>0.676293006659719</v>
      </c>
      <c r="L45" s="7" t="n">
        <f aca="false">+H45-$H$63</f>
        <v>4.28166666666665</v>
      </c>
      <c r="M45" s="7" t="n">
        <f aca="false">+J45-$H$63</f>
        <v>3.60537366000693</v>
      </c>
      <c r="N45" s="7" t="n">
        <f aca="false">+AVERAGE(H45:H48)</f>
        <v>24.725</v>
      </c>
      <c r="O45" s="7" t="n">
        <f aca="false">+H45-N45</f>
        <v>1.275</v>
      </c>
    </row>
    <row r="46" customFormat="false" ht="15" hidden="false" customHeight="false" outlineLevel="0" collapsed="false">
      <c r="A46" s="0" t="n">
        <v>46</v>
      </c>
      <c r="B46" s="0" t="n">
        <v>2</v>
      </c>
      <c r="C46" s="0" t="n">
        <v>0.882352941176471</v>
      </c>
      <c r="D46" s="0" t="n">
        <v>-0.804878048780488</v>
      </c>
      <c r="E46" s="0" t="n">
        <v>-0.333333333333333</v>
      </c>
      <c r="F46" s="0" t="n">
        <v>0.333333333333333</v>
      </c>
      <c r="G46" s="0" t="n">
        <v>-1</v>
      </c>
      <c r="H46" s="0" t="n">
        <v>25.7</v>
      </c>
      <c r="I46" s="0" t="n">
        <v>30</v>
      </c>
      <c r="J46" s="7" t="n">
        <f aca="false">+$S$21+$S$22*C46+$S$23*E46+$S$24*F46+D46*$S$25+$S$26*E46*F46</f>
        <v>25.1224999890739</v>
      </c>
      <c r="K46" s="7" t="n">
        <f aca="false">+H46-J46</f>
        <v>0.577500010926073</v>
      </c>
      <c r="L46" s="7" t="n">
        <f aca="false">+H46-$H$63</f>
        <v>3.98166666666665</v>
      </c>
      <c r="M46" s="7" t="n">
        <f aca="false">+J46-$H$63</f>
        <v>3.40416665574058</v>
      </c>
      <c r="N46" s="7" t="n">
        <f aca="false">+N45</f>
        <v>24.725</v>
      </c>
      <c r="O46" s="7" t="n">
        <f aca="false">+H46-N46</f>
        <v>0.974999999999998</v>
      </c>
    </row>
    <row r="47" customFormat="false" ht="15" hidden="false" customHeight="false" outlineLevel="0" collapsed="false">
      <c r="A47" s="0" t="n">
        <v>50</v>
      </c>
      <c r="B47" s="0" t="n">
        <v>2</v>
      </c>
      <c r="C47" s="0" t="n">
        <v>0.96078431372549</v>
      </c>
      <c r="D47" s="0" t="n">
        <v>-0.853658536585366</v>
      </c>
      <c r="E47" s="0" t="n">
        <v>-0.333333333333333</v>
      </c>
      <c r="F47" s="0" t="n">
        <v>0.333333333333333</v>
      </c>
      <c r="G47" s="0" t="n">
        <v>-1</v>
      </c>
      <c r="H47" s="0" t="n">
        <v>21.5</v>
      </c>
      <c r="I47" s="0" t="n">
        <v>30</v>
      </c>
      <c r="J47" s="7" t="n">
        <f aca="false">+$S$21+$S$22*C47+$S$23*E47+$S$24*F47+D47*$S$25+$S$26*E47*F47</f>
        <v>25.3237069933403</v>
      </c>
      <c r="K47" s="7" t="n">
        <f aca="false">+H47-J47</f>
        <v>-3.82370699334028</v>
      </c>
      <c r="L47" s="7" t="n">
        <f aca="false">+H47-$H$63</f>
        <v>-0.218333333333348</v>
      </c>
      <c r="M47" s="7" t="n">
        <f aca="false">+J47-$H$63</f>
        <v>3.60537366000693</v>
      </c>
      <c r="N47" s="7" t="n">
        <f aca="false">+N46</f>
        <v>24.725</v>
      </c>
      <c r="O47" s="7" t="n">
        <f aca="false">+H47-N47</f>
        <v>-3.225</v>
      </c>
    </row>
    <row r="48" customFormat="false" ht="15" hidden="false" customHeight="false" outlineLevel="0" collapsed="false">
      <c r="A48" s="0" t="n">
        <v>51</v>
      </c>
      <c r="B48" s="0" t="n">
        <v>2</v>
      </c>
      <c r="C48" s="0" t="n">
        <v>0.882352941176471</v>
      </c>
      <c r="D48" s="0" t="n">
        <v>-0.853658536585366</v>
      </c>
      <c r="E48" s="0" t="n">
        <v>-0.333333333333333</v>
      </c>
      <c r="F48" s="0" t="n">
        <v>0.333333333333333</v>
      </c>
      <c r="G48" s="0" t="n">
        <v>-1</v>
      </c>
      <c r="H48" s="0" t="n">
        <v>25.7</v>
      </c>
      <c r="I48" s="0" t="n">
        <v>30</v>
      </c>
      <c r="J48" s="7" t="n">
        <f aca="false">+$S$21+$S$22*C48+$S$23*E48+$S$24*F48+D48*$S$25+$S$26*E48*F48</f>
        <v>25.1224999890739</v>
      </c>
      <c r="K48" s="7" t="n">
        <f aca="false">+H48-J48</f>
        <v>0.577500010926073</v>
      </c>
      <c r="L48" s="7" t="n">
        <f aca="false">+H48-$H$63</f>
        <v>3.98166666666665</v>
      </c>
      <c r="M48" s="7" t="n">
        <f aca="false">+J48-$H$63</f>
        <v>3.40416665574058</v>
      </c>
      <c r="N48" s="7" t="n">
        <f aca="false">+N47</f>
        <v>24.725</v>
      </c>
      <c r="O48" s="7" t="n">
        <f aca="false">+H48-N48</f>
        <v>0.974999999999998</v>
      </c>
    </row>
    <row r="49" customFormat="false" ht="15" hidden="false" customHeight="false" outlineLevel="0" collapsed="false">
      <c r="A49" s="0" t="n">
        <v>32</v>
      </c>
      <c r="B49" s="0" t="n">
        <v>2</v>
      </c>
      <c r="C49" s="0" t="n">
        <v>0.96078431372549</v>
      </c>
      <c r="D49" s="0" t="n">
        <v>-1</v>
      </c>
      <c r="E49" s="0" t="n">
        <v>0.333333333333333</v>
      </c>
      <c r="F49" s="0" t="n">
        <v>-0.333333333333333</v>
      </c>
      <c r="G49" s="0" t="n">
        <v>-1</v>
      </c>
      <c r="H49" s="0" t="n">
        <v>22.5</v>
      </c>
      <c r="I49" s="0" t="n">
        <v>31</v>
      </c>
      <c r="J49" s="7" t="n">
        <f aca="false">+$S$21+$S$22*C49+$S$23*E49+$S$24*F49+D49*$S$25+$S$26*E49*F49</f>
        <v>21.4738870228016</v>
      </c>
      <c r="K49" s="7" t="n">
        <f aca="false">+H49-J49</f>
        <v>1.02611297719844</v>
      </c>
      <c r="L49" s="7" t="n">
        <f aca="false">+H49-$H$63</f>
        <v>0.781666666666652</v>
      </c>
      <c r="M49" s="7" t="n">
        <f aca="false">+J49-$H$63</f>
        <v>-0.244446310531785</v>
      </c>
      <c r="N49" s="7" t="n">
        <f aca="false">+AVERAGE(H49:H50)</f>
        <v>22.35</v>
      </c>
      <c r="O49" s="7" t="n">
        <f aca="false">+H49-N49</f>
        <v>0.149999999999999</v>
      </c>
    </row>
    <row r="50" customFormat="false" ht="15" hidden="false" customHeight="false" outlineLevel="0" collapsed="false">
      <c r="A50" s="0" t="n">
        <v>42</v>
      </c>
      <c r="B50" s="0" t="n">
        <v>2</v>
      </c>
      <c r="C50" s="0" t="n">
        <v>0.882352941176471</v>
      </c>
      <c r="D50" s="0" t="n">
        <v>-0.804878048780488</v>
      </c>
      <c r="E50" s="0" t="n">
        <v>0.333333333333333</v>
      </c>
      <c r="F50" s="0" t="n">
        <v>-0.333333333333333</v>
      </c>
      <c r="G50" s="0" t="n">
        <v>-1</v>
      </c>
      <c r="H50" s="0" t="n">
        <v>22.2</v>
      </c>
      <c r="I50" s="0" t="n">
        <v>31</v>
      </c>
      <c r="J50" s="7" t="n">
        <f aca="false">+$S$21+$S$22*C50+$S$23*E50+$S$24*F50+D50*$S$25+$S$26*E50*F50</f>
        <v>21.2726800185352</v>
      </c>
      <c r="K50" s="7" t="n">
        <f aca="false">+H50-J50</f>
        <v>0.927319981464791</v>
      </c>
      <c r="L50" s="7" t="n">
        <f aca="false">+H50-$H$63</f>
        <v>0.481666666666651</v>
      </c>
      <c r="M50" s="7" t="n">
        <f aca="false">+J50-$H$63</f>
        <v>-0.44565331479814</v>
      </c>
      <c r="N50" s="7" t="n">
        <f aca="false">+N49</f>
        <v>22.35</v>
      </c>
      <c r="O50" s="7" t="n">
        <f aca="false">+H50-N50</f>
        <v>-0.150000000000002</v>
      </c>
    </row>
    <row r="51" customFormat="false" ht="15" hidden="false" customHeight="false" outlineLevel="0" collapsed="false">
      <c r="A51" s="0" t="n">
        <v>33</v>
      </c>
      <c r="B51" s="0" t="n">
        <v>2</v>
      </c>
      <c r="C51" s="0" t="n">
        <v>0.96078431372549</v>
      </c>
      <c r="D51" s="0" t="n">
        <v>-1</v>
      </c>
      <c r="E51" s="0" t="n">
        <v>0.333333333333333</v>
      </c>
      <c r="F51" s="0" t="n">
        <v>0.333333333333333</v>
      </c>
      <c r="G51" s="0" t="n">
        <v>-1</v>
      </c>
      <c r="H51" s="0" t="n">
        <v>24</v>
      </c>
      <c r="I51" s="0" t="n">
        <v>32</v>
      </c>
      <c r="J51" s="7" t="n">
        <f aca="false">+$S$21+$S$22*C51+$S$23*E51+$S$24*F51+D51*$S$25+$S$26*E51*F51</f>
        <v>23.3177069933403</v>
      </c>
      <c r="K51" s="7" t="n">
        <f aca="false">+H51-J51</f>
        <v>0.68229300665972</v>
      </c>
      <c r="L51" s="7" t="n">
        <f aca="false">+H51-$H$63</f>
        <v>2.28166666666665</v>
      </c>
      <c r="M51" s="7" t="n">
        <f aca="false">+J51-$H$63</f>
        <v>1.59937366000693</v>
      </c>
      <c r="N51" s="7" t="n">
        <f aca="false">+AVERAGE(H51:H54)</f>
        <v>23.825</v>
      </c>
      <c r="O51" s="7" t="n">
        <f aca="false">+H51-N51</f>
        <v>0.174999999999997</v>
      </c>
    </row>
    <row r="52" customFormat="false" ht="15" hidden="false" customHeight="false" outlineLevel="0" collapsed="false">
      <c r="A52" s="0" t="n">
        <v>43</v>
      </c>
      <c r="B52" s="0" t="n">
        <v>2</v>
      </c>
      <c r="C52" s="0" t="n">
        <v>0.882352941176471</v>
      </c>
      <c r="D52" s="0" t="n">
        <v>-0.804878048780488</v>
      </c>
      <c r="E52" s="0" t="n">
        <v>0.333333333333333</v>
      </c>
      <c r="F52" s="0" t="n">
        <v>0.333333333333333</v>
      </c>
      <c r="G52" s="0" t="n">
        <v>-1</v>
      </c>
      <c r="H52" s="0" t="n">
        <v>23.7</v>
      </c>
      <c r="I52" s="0" t="n">
        <v>32</v>
      </c>
      <c r="J52" s="7" t="n">
        <f aca="false">+$S$21+$S$22*C52+$S$23*E52+$S$24*F52+D52*$S$25+$S$26*E52*F52</f>
        <v>23.1164999890739</v>
      </c>
      <c r="K52" s="7" t="n">
        <f aca="false">+H52-J52</f>
        <v>0.583500010926073</v>
      </c>
      <c r="L52" s="7" t="n">
        <f aca="false">+H52-$H$63</f>
        <v>1.98166666666665</v>
      </c>
      <c r="M52" s="7" t="n">
        <f aca="false">+J52-$H$63</f>
        <v>1.39816665574058</v>
      </c>
      <c r="N52" s="7" t="n">
        <f aca="false">+N51</f>
        <v>23.825</v>
      </c>
      <c r="O52" s="7" t="n">
        <f aca="false">+H52-N52</f>
        <v>-0.125000000000004</v>
      </c>
    </row>
    <row r="53" customFormat="false" ht="15" hidden="false" customHeight="false" outlineLevel="0" collapsed="false">
      <c r="A53" s="0" t="n">
        <v>47</v>
      </c>
      <c r="B53" s="0" t="n">
        <v>2</v>
      </c>
      <c r="C53" s="0" t="n">
        <v>0.882352941176471</v>
      </c>
      <c r="D53" s="0" t="n">
        <v>-0.560975609756098</v>
      </c>
      <c r="E53" s="0" t="n">
        <v>0.333333333333333</v>
      </c>
      <c r="F53" s="0" t="n">
        <v>0.333333333333333</v>
      </c>
      <c r="G53" s="0" t="n">
        <v>-1</v>
      </c>
      <c r="H53" s="0" t="n">
        <v>23.7</v>
      </c>
      <c r="I53" s="0" t="n">
        <v>32</v>
      </c>
      <c r="J53" s="7" t="n">
        <f aca="false">+$S$21+$S$22*C53+$S$23*E53+$S$24*F53+D53*$S$25+$S$26*E53*F53</f>
        <v>23.1164999890739</v>
      </c>
      <c r="K53" s="7" t="n">
        <f aca="false">+H53-J53</f>
        <v>0.583500010926073</v>
      </c>
      <c r="L53" s="7" t="n">
        <f aca="false">+H53-$H$63</f>
        <v>1.98166666666665</v>
      </c>
      <c r="M53" s="7" t="n">
        <f aca="false">+J53-$H$63</f>
        <v>1.39816665574058</v>
      </c>
      <c r="N53" s="7" t="n">
        <f aca="false">+N52</f>
        <v>23.825</v>
      </c>
      <c r="O53" s="7" t="n">
        <f aca="false">+H53-N53</f>
        <v>-0.125000000000004</v>
      </c>
    </row>
    <row r="54" customFormat="false" ht="15" hidden="false" customHeight="false" outlineLevel="0" collapsed="false">
      <c r="A54" s="0" t="n">
        <v>52</v>
      </c>
      <c r="B54" s="0" t="n">
        <v>2</v>
      </c>
      <c r="C54" s="0" t="n">
        <v>0.96078431372549</v>
      </c>
      <c r="D54" s="0" t="n">
        <v>-0.853658536585366</v>
      </c>
      <c r="E54" s="0" t="n">
        <v>0.333333333333333</v>
      </c>
      <c r="F54" s="0" t="n">
        <v>0.333333333333333</v>
      </c>
      <c r="G54" s="0" t="n">
        <v>-1</v>
      </c>
      <c r="H54" s="0" t="n">
        <v>23.9</v>
      </c>
      <c r="I54" s="0" t="n">
        <v>32</v>
      </c>
      <c r="J54" s="7" t="n">
        <f aca="false">+$S$21+$S$22*C54+$S$23*E54+$S$24*F54+D54*$S$25+$S$26*E54*F54</f>
        <v>23.3177069933403</v>
      </c>
      <c r="K54" s="7" t="n">
        <f aca="false">+H54-J54</f>
        <v>0.582293006659718</v>
      </c>
      <c r="L54" s="7" t="n">
        <f aca="false">+H54-$H$63</f>
        <v>2.18166666666665</v>
      </c>
      <c r="M54" s="7" t="n">
        <f aca="false">+J54-$H$63</f>
        <v>1.59937366000693</v>
      </c>
      <c r="N54" s="7" t="n">
        <f aca="false">+N53</f>
        <v>23.825</v>
      </c>
      <c r="O54" s="7" t="n">
        <f aca="false">+H54-N54</f>
        <v>0.0749999999999957</v>
      </c>
    </row>
    <row r="55" customFormat="false" ht="15" hidden="false" customHeight="false" outlineLevel="0" collapsed="false">
      <c r="A55" s="0" t="n">
        <v>34</v>
      </c>
      <c r="B55" s="0" t="n">
        <v>2</v>
      </c>
      <c r="C55" s="0" t="n">
        <v>-1</v>
      </c>
      <c r="D55" s="0" t="n">
        <v>0.951219512195122</v>
      </c>
      <c r="E55" s="0" t="n">
        <v>-0.333333333333333</v>
      </c>
      <c r="F55" s="0" t="n">
        <v>-0.333333333333333</v>
      </c>
      <c r="G55" s="0" t="n">
        <v>-1</v>
      </c>
      <c r="H55" s="0" t="n">
        <v>16.8</v>
      </c>
      <c r="I55" s="0" t="n">
        <v>33</v>
      </c>
      <c r="J55" s="7" t="n">
        <f aca="false">+$S$21+$S$22*C55+$S$23*E55+$S$24*F55+D55*$S$25+$S$26*E55*F55</f>
        <v>18.4497119161427</v>
      </c>
      <c r="K55" s="7" t="n">
        <f aca="false">+H55-J55</f>
        <v>-1.64971191614273</v>
      </c>
      <c r="L55" s="7" t="n">
        <f aca="false">+H55-$H$63</f>
        <v>-4.91833333333335</v>
      </c>
      <c r="M55" s="7" t="n">
        <f aca="false">+J55-$H$63</f>
        <v>-3.26862141719062</v>
      </c>
      <c r="N55" s="7" t="n">
        <f aca="false">+H55</f>
        <v>16.8</v>
      </c>
      <c r="O55" s="7" t="n">
        <f aca="false">+H55-N55</f>
        <v>0</v>
      </c>
    </row>
    <row r="56" customFormat="false" ht="15" hidden="false" customHeight="false" outlineLevel="0" collapsed="false">
      <c r="A56" s="0" t="n">
        <v>35</v>
      </c>
      <c r="B56" s="0" t="n">
        <v>2</v>
      </c>
      <c r="C56" s="0" t="n">
        <v>-1</v>
      </c>
      <c r="D56" s="0" t="n">
        <v>0.951219512195122</v>
      </c>
      <c r="E56" s="0" t="n">
        <v>-0.333333333333333</v>
      </c>
      <c r="F56" s="0" t="n">
        <v>0.333333333333333</v>
      </c>
      <c r="G56" s="0" t="n">
        <v>-1</v>
      </c>
      <c r="H56" s="0" t="n">
        <v>19.3</v>
      </c>
      <c r="I56" s="0" t="n">
        <v>34</v>
      </c>
      <c r="J56" s="7" t="n">
        <f aca="false">+$S$21+$S$22*C56+$S$23*E56+$S$24*F56+D56*$S$25+$S$26*E56*F56</f>
        <v>20.2935318866814</v>
      </c>
      <c r="K56" s="7" t="n">
        <f aca="false">+H56-J56</f>
        <v>-0.993531886681449</v>
      </c>
      <c r="L56" s="7" t="n">
        <f aca="false">+H56-$H$63</f>
        <v>-2.41833333333335</v>
      </c>
      <c r="M56" s="7" t="n">
        <f aca="false">+J56-$H$63</f>
        <v>-1.4248014466519</v>
      </c>
      <c r="N56" s="7" t="n">
        <f aca="false">+H56</f>
        <v>19.3</v>
      </c>
      <c r="O56" s="7" t="n">
        <f aca="false">+H56-N56</f>
        <v>0</v>
      </c>
    </row>
    <row r="57" customFormat="false" ht="15" hidden="false" customHeight="false" outlineLevel="0" collapsed="false">
      <c r="A57" s="0" t="n">
        <v>36</v>
      </c>
      <c r="B57" s="0" t="n">
        <v>2</v>
      </c>
      <c r="C57" s="0" t="n">
        <v>-1</v>
      </c>
      <c r="D57" s="0" t="n">
        <v>0.951219512195122</v>
      </c>
      <c r="E57" s="0" t="n">
        <v>0.333333333333333</v>
      </c>
      <c r="F57" s="0" t="n">
        <v>0.333333333333333</v>
      </c>
      <c r="G57" s="0" t="n">
        <v>-1</v>
      </c>
      <c r="H57" s="0" t="n">
        <v>16.2</v>
      </c>
      <c r="I57" s="0" t="n">
        <v>35</v>
      </c>
      <c r="J57" s="7" t="n">
        <f aca="false">+$S$21+$S$22*C57+$S$23*E57+$S$24*F57+D57*$S$25+$S$26*E57*F57</f>
        <v>18.2875318866815</v>
      </c>
      <c r="K57" s="7" t="n">
        <f aca="false">+H57-J57</f>
        <v>-2.08753188668145</v>
      </c>
      <c r="L57" s="7" t="n">
        <f aca="false">+H57-$H$63</f>
        <v>-5.51833333333335</v>
      </c>
      <c r="M57" s="7" t="n">
        <f aca="false">+J57-$H$63</f>
        <v>-3.4308014466519</v>
      </c>
      <c r="N57" s="7" t="n">
        <f aca="false">+H57</f>
        <v>16.2</v>
      </c>
      <c r="O57" s="7" t="n">
        <f aca="false">+H57-N57</f>
        <v>0</v>
      </c>
    </row>
    <row r="58" customFormat="false" ht="15" hidden="false" customHeight="false" outlineLevel="0" collapsed="false">
      <c r="A58" s="0" t="n">
        <v>37</v>
      </c>
      <c r="B58" s="0" t="n">
        <v>2</v>
      </c>
      <c r="C58" s="0" t="n">
        <v>-1</v>
      </c>
      <c r="D58" s="0" t="n">
        <v>0.951219512195122</v>
      </c>
      <c r="E58" s="0" t="n">
        <v>0.333333333333333</v>
      </c>
      <c r="F58" s="0" t="n">
        <v>-0.333333333333333</v>
      </c>
      <c r="G58" s="0" t="n">
        <v>-1</v>
      </c>
      <c r="H58" s="0" t="n">
        <v>14.4</v>
      </c>
      <c r="I58" s="0" t="n">
        <v>36</v>
      </c>
      <c r="J58" s="7" t="n">
        <f aca="false">+$S$21+$S$22*C58+$S$23*E58+$S$24*F58+D58*$S$25+$S$26*E58*F58</f>
        <v>16.4437119161427</v>
      </c>
      <c r="K58" s="7" t="n">
        <f aca="false">+H58-J58</f>
        <v>-2.04371191614273</v>
      </c>
      <c r="L58" s="7" t="n">
        <f aca="false">+H58-$H$63</f>
        <v>-7.31833333333335</v>
      </c>
      <c r="M58" s="7" t="n">
        <f aca="false">+J58-$H$63</f>
        <v>-5.27462141719062</v>
      </c>
      <c r="N58" s="7" t="n">
        <f aca="false">+H58</f>
        <v>14.4</v>
      </c>
      <c r="O58" s="7" t="n">
        <f aca="false">+H58-N58</f>
        <v>0</v>
      </c>
    </row>
    <row r="59" customFormat="false" ht="15" hidden="false" customHeight="false" outlineLevel="0" collapsed="false">
      <c r="A59" s="0" t="n">
        <v>38</v>
      </c>
      <c r="B59" s="0" t="n">
        <v>2</v>
      </c>
      <c r="C59" s="0" t="n">
        <v>0.96078431372549</v>
      </c>
      <c r="D59" s="0" t="n">
        <v>0.951219512195122</v>
      </c>
      <c r="E59" s="0" t="n">
        <v>-0.333333333333333</v>
      </c>
      <c r="F59" s="0" t="n">
        <v>-0.333333333333333</v>
      </c>
      <c r="G59" s="0" t="n">
        <v>-1</v>
      </c>
      <c r="H59" s="0" t="n">
        <v>22.4</v>
      </c>
      <c r="I59" s="0" t="n">
        <v>37</v>
      </c>
      <c r="J59" s="7" t="n">
        <f aca="false">+$S$21+$S$22*C59+$S$23*E59+$S$24*F59+D59*$S$25+$S$26*E59*F59</f>
        <v>23.4798870228016</v>
      </c>
      <c r="K59" s="7" t="n">
        <f aca="false">+H59-J59</f>
        <v>-1.07988702280156</v>
      </c>
      <c r="L59" s="7" t="n">
        <f aca="false">+H59-$H$63</f>
        <v>0.681666666666651</v>
      </c>
      <c r="M59" s="7" t="n">
        <f aca="false">+J59-$H$63</f>
        <v>1.76155368946822</v>
      </c>
      <c r="N59" s="7" t="n">
        <f aca="false">+H59</f>
        <v>22.4</v>
      </c>
      <c r="O59" s="7" t="n">
        <f aca="false">+H59-N59</f>
        <v>0</v>
      </c>
    </row>
    <row r="60" customFormat="false" ht="15" hidden="false" customHeight="false" outlineLevel="0" collapsed="false">
      <c r="A60" s="0" t="n">
        <v>39</v>
      </c>
      <c r="B60" s="0" t="n">
        <v>2</v>
      </c>
      <c r="C60" s="0" t="n">
        <v>0.96078431372549</v>
      </c>
      <c r="D60" s="0" t="n">
        <v>0.951219512195122</v>
      </c>
      <c r="E60" s="0" t="n">
        <v>0.333333333333333</v>
      </c>
      <c r="F60" s="0" t="n">
        <v>-0.333333333333333</v>
      </c>
      <c r="G60" s="0" t="n">
        <v>-1</v>
      </c>
      <c r="H60" s="0" t="n">
        <v>20.4</v>
      </c>
      <c r="I60" s="0" t="n">
        <v>38</v>
      </c>
      <c r="J60" s="7" t="n">
        <f aca="false">+$S$21+$S$22*C60+$S$23*E60+$S$24*F60+D60*$S$25+$S$26*E60*F60</f>
        <v>21.4738870228016</v>
      </c>
      <c r="K60" s="7" t="n">
        <f aca="false">+H60-J60</f>
        <v>-1.07388702280156</v>
      </c>
      <c r="L60" s="7" t="n">
        <f aca="false">+H60-$H$63</f>
        <v>-1.31833333333335</v>
      </c>
      <c r="M60" s="7" t="n">
        <f aca="false">+J60-$H$63</f>
        <v>-0.244446310531785</v>
      </c>
      <c r="N60" s="7" t="n">
        <f aca="false">+H60</f>
        <v>20.4</v>
      </c>
      <c r="O60" s="7" t="n">
        <f aca="false">+H60-N60</f>
        <v>0</v>
      </c>
    </row>
    <row r="61" customFormat="false" ht="15" hidden="false" customHeight="false" outlineLevel="0" collapsed="false">
      <c r="A61" s="0" t="n">
        <v>40</v>
      </c>
      <c r="B61" s="0" t="n">
        <v>2</v>
      </c>
      <c r="C61" s="0" t="n">
        <v>0.96078431372549</v>
      </c>
      <c r="D61" s="0" t="n">
        <v>0.951219512195122</v>
      </c>
      <c r="E61" s="0" t="n">
        <v>0.333333333333333</v>
      </c>
      <c r="F61" s="0" t="n">
        <v>0.333333333333333</v>
      </c>
      <c r="G61" s="0" t="n">
        <v>-1</v>
      </c>
      <c r="H61" s="0" t="n">
        <v>22</v>
      </c>
      <c r="I61" s="0" t="n">
        <v>39</v>
      </c>
      <c r="J61" s="7" t="n">
        <f aca="false">+$S$21+$S$22*C61+$S$23*E61+$S$24*F61+D61*$S$25+$S$26*E61*F61</f>
        <v>23.3177069933403</v>
      </c>
      <c r="K61" s="7" t="n">
        <f aca="false">+H61-J61</f>
        <v>-1.31770699334028</v>
      </c>
      <c r="L61" s="7" t="n">
        <f aca="false">+H61-$H$63</f>
        <v>0.281666666666652</v>
      </c>
      <c r="M61" s="7" t="n">
        <f aca="false">+J61-$H$63</f>
        <v>1.59937366000693</v>
      </c>
      <c r="N61" s="7" t="n">
        <f aca="false">+H61</f>
        <v>22</v>
      </c>
      <c r="O61" s="7" t="n">
        <f aca="false">+H61-N61</f>
        <v>0</v>
      </c>
    </row>
    <row r="62" customFormat="false" ht="15" hidden="false" customHeight="false" outlineLevel="0" collapsed="false">
      <c r="A62" s="0" t="n">
        <v>41</v>
      </c>
      <c r="B62" s="0" t="n">
        <v>2</v>
      </c>
      <c r="C62" s="0" t="n">
        <v>0.96078431372549</v>
      </c>
      <c r="D62" s="0" t="n">
        <v>0.951219512195122</v>
      </c>
      <c r="E62" s="0" t="n">
        <v>-0.333333333333333</v>
      </c>
      <c r="F62" s="0" t="n">
        <v>0.333333333333333</v>
      </c>
      <c r="G62" s="0" t="n">
        <v>-1</v>
      </c>
      <c r="H62" s="0" t="n">
        <v>24.4</v>
      </c>
      <c r="I62" s="0" t="n">
        <v>40</v>
      </c>
      <c r="J62" s="7" t="n">
        <f aca="false">+$S$21+$S$22*C62+$S$23*E62+$S$24*F62+D62*$S$25+$S$26*E62*F62</f>
        <v>25.3237069933403</v>
      </c>
      <c r="K62" s="7" t="n">
        <f aca="false">+H62-J62</f>
        <v>-0.923706993340282</v>
      </c>
      <c r="L62" s="7" t="n">
        <f aca="false">+H62-$H$63</f>
        <v>2.68166666666665</v>
      </c>
      <c r="M62" s="7" t="n">
        <f aca="false">+J62-$H$63</f>
        <v>3.60537366000693</v>
      </c>
      <c r="N62" s="7" t="n">
        <f aca="false">+H62</f>
        <v>24.4</v>
      </c>
      <c r="O62" s="7" t="n">
        <f aca="false">+H62-N62</f>
        <v>0</v>
      </c>
    </row>
    <row r="63" customFormat="false" ht="15" hidden="false" customHeight="false" outlineLevel="0" collapsed="false">
      <c r="G63" s="0" t="s">
        <v>153</v>
      </c>
      <c r="H63" s="36" t="n">
        <f aca="false">AVERAGE(H3:H62)</f>
        <v>21.7183333333333</v>
      </c>
    </row>
  </sheetData>
  <autoFilter ref="A2:I6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3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E10" activeCellId="0" sqref="AC2:AE11"/>
    </sheetView>
  </sheetViews>
  <sheetFormatPr defaultRowHeight="15" zeroHeight="false" outlineLevelRow="0" outlineLevelCol="0"/>
  <cols>
    <col collapsed="false" customWidth="true" hidden="false" outlineLevel="0" max="24" min="1" style="0" width="10.53"/>
    <col collapsed="false" customWidth="true" hidden="false" outlineLevel="0" max="25" min="25" style="0" width="13.57"/>
    <col collapsed="false" customWidth="true" hidden="false" outlineLevel="0" max="29" min="26" style="0" width="11"/>
    <col collapsed="false" customWidth="true" hidden="false" outlineLevel="0" max="1025" min="30" style="0" width="10.53"/>
  </cols>
  <sheetData>
    <row r="1" customFormat="false" ht="15" hidden="false" customHeight="false" outlineLevel="0" collapsed="false">
      <c r="A1" s="0" t="s">
        <v>154</v>
      </c>
    </row>
    <row r="2" customFormat="false" ht="15" hidden="false" customHeight="false" outlineLevel="0" collapsed="false">
      <c r="A2" s="22" t="s">
        <v>0</v>
      </c>
      <c r="B2" s="22" t="s">
        <v>14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8</v>
      </c>
      <c r="J2" s="33" t="s">
        <v>133</v>
      </c>
      <c r="K2" s="0" t="s">
        <v>134</v>
      </c>
      <c r="L2" s="0" t="s">
        <v>135</v>
      </c>
      <c r="M2" s="0" t="s">
        <v>136</v>
      </c>
      <c r="N2" s="0" t="s">
        <v>137</v>
      </c>
      <c r="O2" s="0" t="s">
        <v>138</v>
      </c>
      <c r="R2" s="0" t="s">
        <v>139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0.96078431372549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22.4</v>
      </c>
      <c r="I3" s="0" t="n">
        <v>1</v>
      </c>
      <c r="J3" s="7" t="n">
        <f aca="false">betas!$D$52+betas!$D$53*C3+betas!$D$55*E3+betas!$D$56*F3</f>
        <v>24.0108762499999</v>
      </c>
      <c r="K3" s="0" t="n">
        <f aca="false">+H3-J3</f>
        <v>-1.61087624999995</v>
      </c>
      <c r="L3" s="0" t="n">
        <f aca="false">+H3-$H$63</f>
        <v>0.681666666666651</v>
      </c>
      <c r="M3" s="0" t="n">
        <f aca="false">+J3-$H$63</f>
        <v>2.2925429166666</v>
      </c>
      <c r="N3" s="7" t="n">
        <f aca="false">+H3</f>
        <v>22.4</v>
      </c>
      <c r="O3" s="7" t="n">
        <f aca="false">+H3-N3</f>
        <v>0</v>
      </c>
      <c r="R3" s="0" t="s">
        <v>0</v>
      </c>
      <c r="S3" s="0" t="n">
        <f aca="false">+COUNT(A3:A62)</f>
        <v>60</v>
      </c>
      <c r="Y3" s="0" t="s">
        <v>132</v>
      </c>
      <c r="AE3" s="0" t="s">
        <v>132</v>
      </c>
    </row>
    <row r="4" customFormat="false" ht="15" hidden="false" customHeight="false" outlineLevel="0" collapsed="false">
      <c r="A4" s="0" t="n">
        <v>14</v>
      </c>
      <c r="B4" s="0" t="n">
        <v>1</v>
      </c>
      <c r="C4" s="0" t="n">
        <v>0.96078431372549</v>
      </c>
      <c r="D4" s="0" t="n">
        <v>-1</v>
      </c>
      <c r="E4" s="0" t="n">
        <v>-1</v>
      </c>
      <c r="F4" s="0" t="n">
        <v>1</v>
      </c>
      <c r="G4" s="0" t="n">
        <v>-1</v>
      </c>
      <c r="H4" s="0" t="n">
        <v>30.1</v>
      </c>
      <c r="I4" s="0" t="n">
        <v>2</v>
      </c>
      <c r="J4" s="7" t="n">
        <f aca="false">betas!$D$52+betas!$D$53*C4+betas!$D$55*E4+betas!$D$56*F4</f>
        <v>29.8959126829267</v>
      </c>
      <c r="K4" s="0" t="n">
        <f aca="false">+H4-J4</f>
        <v>0.204087317073281</v>
      </c>
      <c r="L4" s="0" t="n">
        <f aca="false">+H4-$H$63</f>
        <v>8.38166666666665</v>
      </c>
      <c r="M4" s="0" t="n">
        <f aca="false">+J4-$H$63</f>
        <v>8.17757934959337</v>
      </c>
      <c r="N4" s="7" t="n">
        <f aca="false">+H4</f>
        <v>30.1</v>
      </c>
      <c r="O4" s="7" t="n">
        <f aca="false">+H4-N4</f>
        <v>0</v>
      </c>
      <c r="R4" s="33" t="s">
        <v>140</v>
      </c>
      <c r="S4" s="0" t="n">
        <v>4</v>
      </c>
      <c r="Y4" s="8"/>
      <c r="Z4" s="1" t="s">
        <v>120</v>
      </c>
      <c r="AA4" s="1" t="s">
        <v>141</v>
      </c>
      <c r="AB4" s="1" t="s">
        <v>142</v>
      </c>
      <c r="AC4" s="1" t="s">
        <v>143</v>
      </c>
      <c r="AE4" s="1" t="s">
        <v>63</v>
      </c>
      <c r="AF4" s="37" t="s">
        <v>62</v>
      </c>
      <c r="AG4" s="37" t="s">
        <v>106</v>
      </c>
    </row>
    <row r="5" customFormat="false" ht="15" hidden="false" customHeight="false" outlineLevel="0" collapsed="false">
      <c r="A5" s="0" t="n">
        <v>21</v>
      </c>
      <c r="B5" s="0" t="n">
        <v>1</v>
      </c>
      <c r="C5" s="0" t="n">
        <v>0.96078431372549</v>
      </c>
      <c r="D5" s="0" t="n">
        <v>-1</v>
      </c>
      <c r="E5" s="0" t="n">
        <v>1</v>
      </c>
      <c r="F5" s="0" t="n">
        <v>1</v>
      </c>
      <c r="G5" s="0" t="n">
        <v>-1</v>
      </c>
      <c r="H5" s="0" t="n">
        <v>23.8</v>
      </c>
      <c r="I5" s="0" t="n">
        <v>3</v>
      </c>
      <c r="J5" s="7" t="n">
        <f aca="false">betas!$D$52+betas!$D$53*C5+betas!$D$55*E5+betas!$D$56*F5</f>
        <v>22.9121862499999</v>
      </c>
      <c r="K5" s="0" t="n">
        <f aca="false">+H5-J5</f>
        <v>0.887813750000074</v>
      </c>
      <c r="L5" s="0" t="n">
        <f aca="false">+H5-$H$63</f>
        <v>2.08166666666665</v>
      </c>
      <c r="M5" s="0" t="n">
        <f aca="false">+J5-$H$63</f>
        <v>1.19385291666658</v>
      </c>
      <c r="N5" s="7" t="n">
        <f aca="false">+H5</f>
        <v>23.8</v>
      </c>
      <c r="O5" s="7" t="n">
        <f aca="false">+H5-N5</f>
        <v>0</v>
      </c>
      <c r="R5" s="8"/>
      <c r="S5" s="1" t="s">
        <v>120</v>
      </c>
      <c r="T5" s="1" t="s">
        <v>141</v>
      </c>
      <c r="U5" s="1" t="s">
        <v>142</v>
      </c>
      <c r="V5" s="1" t="s">
        <v>143</v>
      </c>
      <c r="Y5" s="1" t="s">
        <v>144</v>
      </c>
      <c r="Z5" s="34" t="n">
        <f aca="false">+modelo1!S6</f>
        <v>3</v>
      </c>
      <c r="AA5" s="34" t="n">
        <f aca="false">+modelo1!T6</f>
        <v>847.897375667718</v>
      </c>
      <c r="AB5" s="34" t="n">
        <f aca="false">+modelo1!U6</f>
        <v>282.632458555906</v>
      </c>
      <c r="AC5" s="34" t="n">
        <f aca="false">+modelo1!V6</f>
        <v>79.3168227945638</v>
      </c>
      <c r="AE5" s="37" t="s">
        <v>64</v>
      </c>
      <c r="AF5" s="1" t="s">
        <v>152</v>
      </c>
      <c r="AG5" s="38" t="n">
        <v>20.9340112058081</v>
      </c>
    </row>
    <row r="6" customFormat="false" ht="15" hidden="false" customHeight="false" outlineLevel="0" collapsed="false">
      <c r="A6" s="0" t="n">
        <v>8</v>
      </c>
      <c r="B6" s="0" t="n">
        <v>1</v>
      </c>
      <c r="C6" s="0" t="n">
        <v>0.96078431372549</v>
      </c>
      <c r="D6" s="0" t="n">
        <v>-1</v>
      </c>
      <c r="E6" s="0" t="n">
        <v>1</v>
      </c>
      <c r="F6" s="0" t="n">
        <v>-1</v>
      </c>
      <c r="G6" s="0" t="n">
        <v>-1</v>
      </c>
      <c r="H6" s="0" t="n">
        <v>20.2</v>
      </c>
      <c r="I6" s="0" t="n">
        <v>4</v>
      </c>
      <c r="J6" s="7" t="n">
        <f aca="false">betas!$D$52+betas!$D$53*C6+betas!$D$55*E6+betas!$D$56*F6</f>
        <v>17.0271498170732</v>
      </c>
      <c r="K6" s="0" t="n">
        <f aca="false">+H6-J6</f>
        <v>3.17285018292685</v>
      </c>
      <c r="L6" s="0" t="n">
        <f aca="false">+H6-$H$63</f>
        <v>-1.51833333333335</v>
      </c>
      <c r="M6" s="0" t="n">
        <f aca="false">+J6-$H$63</f>
        <v>-4.6911835162602</v>
      </c>
      <c r="N6" s="7" t="n">
        <f aca="false">+H6</f>
        <v>20.2</v>
      </c>
      <c r="O6" s="7" t="n">
        <f aca="false">+H6-N6</f>
        <v>0</v>
      </c>
      <c r="R6" s="1" t="s">
        <v>144</v>
      </c>
      <c r="S6" s="34" t="n">
        <f aca="false">+S4-1</f>
        <v>3</v>
      </c>
      <c r="T6" s="30" t="n">
        <f aca="false">+SUMSQ(M3:M62)</f>
        <v>926.754961574458</v>
      </c>
      <c r="U6" s="30" t="n">
        <f aca="false">+T6/S6</f>
        <v>308.918320524819</v>
      </c>
      <c r="V6" s="30" t="n">
        <f aca="false">+U6/U7</f>
        <v>81.9754397641424</v>
      </c>
      <c r="Y6" s="1" t="s">
        <v>145</v>
      </c>
      <c r="Z6" s="34" t="n">
        <f aca="false">+modelo1!S7</f>
        <v>56</v>
      </c>
      <c r="AA6" s="34" t="n">
        <f aca="false">+modelo1!T7</f>
        <v>199.546793750487</v>
      </c>
      <c r="AB6" s="34" t="n">
        <f aca="false">+modelo1!U7</f>
        <v>3.56333560268727</v>
      </c>
      <c r="AC6" s="34"/>
      <c r="AE6" s="37" t="s">
        <v>65</v>
      </c>
      <c r="AF6" s="1" t="s">
        <v>33</v>
      </c>
      <c r="AG6" s="38" t="n">
        <v>2.565389304396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19.1</v>
      </c>
      <c r="I7" s="0" t="n">
        <v>5</v>
      </c>
      <c r="J7" s="7" t="n">
        <f aca="false">betas!$D$52+betas!$D$53*C7+betas!$D$55*E7+betas!$D$56*F7</f>
        <v>19.3227664939024</v>
      </c>
      <c r="K7" s="0" t="n">
        <f aca="false">+H7-J7</f>
        <v>-0.22276649390238</v>
      </c>
      <c r="L7" s="0" t="n">
        <f aca="false">+H7-$H$63</f>
        <v>-2.61833333333335</v>
      </c>
      <c r="M7" s="0" t="n">
        <f aca="false">+J7-$H$63</f>
        <v>-2.39556683943097</v>
      </c>
      <c r="N7" s="7" t="n">
        <f aca="false">+H7</f>
        <v>19.1</v>
      </c>
      <c r="O7" s="7" t="n">
        <f aca="false">+H7-N7</f>
        <v>0</v>
      </c>
      <c r="R7" s="1" t="s">
        <v>145</v>
      </c>
      <c r="S7" s="32" t="n">
        <f aca="false">+S3-S4</f>
        <v>56</v>
      </c>
      <c r="T7" s="30" t="n">
        <f aca="false">+SUMSQ(K3:K62)</f>
        <v>211.031816348449</v>
      </c>
      <c r="U7" s="30" t="n">
        <f aca="false">+T7/S7</f>
        <v>3.7684252919366</v>
      </c>
      <c r="V7" s="30"/>
      <c r="Y7" s="1" t="s">
        <v>138</v>
      </c>
      <c r="Z7" s="34" t="n">
        <f aca="false">+modelo1!S8</f>
        <v>20</v>
      </c>
      <c r="AA7" s="34" t="n">
        <f aca="false">+modelo1!T8</f>
        <v>87.4383333333334</v>
      </c>
      <c r="AB7" s="34" t="n">
        <f aca="false">+modelo1!U8</f>
        <v>4.37191666666667</v>
      </c>
      <c r="AC7" s="34"/>
      <c r="AE7" s="37" t="s">
        <v>67</v>
      </c>
      <c r="AF7" s="1" t="s">
        <v>35</v>
      </c>
      <c r="AG7" s="38" t="n">
        <v>-3.009</v>
      </c>
    </row>
    <row r="8" customFormat="false" ht="15" hidden="false" customHeight="false" outlineLevel="0" collapsed="false">
      <c r="A8" s="0" t="n">
        <v>13</v>
      </c>
      <c r="B8" s="0" t="n">
        <v>1</v>
      </c>
      <c r="C8" s="0" t="n">
        <v>-1</v>
      </c>
      <c r="D8" s="0" t="n">
        <v>-1</v>
      </c>
      <c r="E8" s="0" t="n">
        <v>-1</v>
      </c>
      <c r="F8" s="0" t="n">
        <v>1</v>
      </c>
      <c r="G8" s="0" t="n">
        <v>-1</v>
      </c>
      <c r="H8" s="0" t="n">
        <v>28.8</v>
      </c>
      <c r="I8" s="0" t="n">
        <v>6</v>
      </c>
      <c r="J8" s="7" t="n">
        <f aca="false">betas!$D$52+betas!$D$53*C8+betas!$D$55*E8+betas!$D$56*F8</f>
        <v>25.2078029268292</v>
      </c>
      <c r="K8" s="0" t="n">
        <f aca="false">+H8-J8</f>
        <v>3.59219707317084</v>
      </c>
      <c r="L8" s="0" t="n">
        <f aca="false">+H8-$H$63</f>
        <v>7.08166666666665</v>
      </c>
      <c r="M8" s="0" t="n">
        <f aca="false">+J8-$H$63</f>
        <v>3.48946959349581</v>
      </c>
      <c r="N8" s="7" t="n">
        <f aca="false">+H8</f>
        <v>28.8</v>
      </c>
      <c r="O8" s="7" t="n">
        <f aca="false">+H8-N8</f>
        <v>0</v>
      </c>
      <c r="R8" s="1" t="s">
        <v>138</v>
      </c>
      <c r="S8" s="32" t="n">
        <f aca="false">3+3+3+2+2+2+3+3+4+2+4-11</f>
        <v>20</v>
      </c>
      <c r="T8" s="30" t="n">
        <f aca="false">+SUMSQ(O3:O62)</f>
        <v>87.4383333333334</v>
      </c>
      <c r="U8" s="30" t="n">
        <f aca="false">+T8/S8</f>
        <v>4.37191666666667</v>
      </c>
      <c r="V8" s="30"/>
      <c r="Y8" s="1" t="s">
        <v>146</v>
      </c>
      <c r="Z8" s="34" t="n">
        <f aca="false">+modelo1!S9</f>
        <v>36</v>
      </c>
      <c r="AA8" s="34" t="n">
        <f aca="false">+modelo1!T9</f>
        <v>112.108460417154</v>
      </c>
      <c r="AB8" s="34" t="n">
        <f aca="false">+modelo1!U9</f>
        <v>3.11412390047649</v>
      </c>
      <c r="AC8" s="34"/>
      <c r="AE8" s="37" t="s">
        <v>68</v>
      </c>
      <c r="AF8" s="1" t="s">
        <v>36</v>
      </c>
      <c r="AG8" s="38" t="n">
        <v>2.76572995580808</v>
      </c>
    </row>
    <row r="9" customFormat="false" ht="15" hidden="false" customHeight="false" outlineLevel="0" collapsed="false">
      <c r="A9" s="0" t="n">
        <v>20</v>
      </c>
      <c r="B9" s="0" t="n">
        <v>1</v>
      </c>
      <c r="C9" s="0" t="n">
        <v>-1</v>
      </c>
      <c r="D9" s="0" t="n">
        <v>-1</v>
      </c>
      <c r="E9" s="0" t="n">
        <v>1</v>
      </c>
      <c r="F9" s="0" t="n">
        <v>1</v>
      </c>
      <c r="G9" s="0" t="n">
        <v>-1</v>
      </c>
      <c r="H9" s="0" t="n">
        <v>18.6</v>
      </c>
      <c r="I9" s="0" t="n">
        <v>7</v>
      </c>
      <c r="J9" s="7" t="n">
        <f aca="false">betas!$D$52+betas!$D$53*C9+betas!$D$55*E9+betas!$D$56*F9</f>
        <v>18.2240764939024</v>
      </c>
      <c r="K9" s="0" t="n">
        <f aca="false">+H9-J9</f>
        <v>0.375923506097639</v>
      </c>
      <c r="L9" s="0" t="n">
        <f aca="false">+H9-$H$63</f>
        <v>-3.11833333333335</v>
      </c>
      <c r="M9" s="0" t="n">
        <f aca="false">+J9-$H$63</f>
        <v>-3.49425683943099</v>
      </c>
      <c r="N9" s="7" t="n">
        <f aca="false">+H9</f>
        <v>18.6</v>
      </c>
      <c r="O9" s="7" t="n">
        <f aca="false">+H9-N9</f>
        <v>0</v>
      </c>
      <c r="R9" s="1" t="s">
        <v>146</v>
      </c>
      <c r="S9" s="32" t="n">
        <f aca="false">+S7-S8</f>
        <v>36</v>
      </c>
      <c r="T9" s="30" t="n">
        <f aca="false">+T7-T8</f>
        <v>123.593483015116</v>
      </c>
      <c r="U9" s="30" t="n">
        <f aca="false">+T9/S9</f>
        <v>3.43315230597545</v>
      </c>
      <c r="V9" s="30"/>
      <c r="Y9" s="1" t="s">
        <v>147</v>
      </c>
      <c r="Z9" s="34" t="n">
        <f aca="false">+modelo1!S10</f>
        <v>59</v>
      </c>
      <c r="AA9" s="34" t="n">
        <f aca="false">+modelo1!T10</f>
        <v>1044.44983333333</v>
      </c>
      <c r="AB9" s="34" t="n">
        <f aca="false">+modelo1!U10</f>
        <v>17.7025395480226</v>
      </c>
      <c r="AC9" s="34"/>
    </row>
    <row r="10" customFormat="false" ht="15" hidden="false" customHeight="false" outlineLevel="0" collapsed="false">
      <c r="A10" s="0" t="n">
        <v>7</v>
      </c>
      <c r="B10" s="0" t="n">
        <v>1</v>
      </c>
      <c r="C10" s="0" t="n">
        <v>-1</v>
      </c>
      <c r="D10" s="0" t="n">
        <v>-1</v>
      </c>
      <c r="E10" s="0" t="n">
        <v>1</v>
      </c>
      <c r="F10" s="0" t="n">
        <v>-1</v>
      </c>
      <c r="G10" s="0" t="n">
        <v>-1</v>
      </c>
      <c r="H10" s="0" t="n">
        <v>14.3</v>
      </c>
      <c r="I10" s="0" t="n">
        <v>8</v>
      </c>
      <c r="J10" s="7" t="n">
        <f aca="false">betas!$D$52+betas!$D$53*C10+betas!$D$55*E10+betas!$D$56*F10</f>
        <v>12.3390400609756</v>
      </c>
      <c r="K10" s="0" t="n">
        <f aca="false">+H10-J10</f>
        <v>1.96095993902441</v>
      </c>
      <c r="L10" s="0" t="n">
        <f aca="false">+H10-$H$63</f>
        <v>-7.41833333333335</v>
      </c>
      <c r="M10" s="0" t="n">
        <f aca="false">+J10-$H$63</f>
        <v>-9.37929327235776</v>
      </c>
      <c r="N10" s="7" t="n">
        <f aca="false">+H10</f>
        <v>14.3</v>
      </c>
      <c r="O10" s="7" t="n">
        <f aca="false">+H10-N10</f>
        <v>0</v>
      </c>
      <c r="R10" s="1" t="s">
        <v>147</v>
      </c>
      <c r="S10" s="32" t="n">
        <f aca="false">+S3-1</f>
        <v>59</v>
      </c>
      <c r="T10" s="30" t="n">
        <f aca="false">+SUMSQ(L3:L62)</f>
        <v>1044.44983333333</v>
      </c>
      <c r="U10" s="30" t="n">
        <f aca="false">+T10/S10</f>
        <v>17.7025395480226</v>
      </c>
      <c r="V10" s="30"/>
      <c r="AE10" s="0" t="s">
        <v>154</v>
      </c>
    </row>
    <row r="11" customFormat="false" ht="15" hidden="false" customHeight="false" outlineLevel="0" collapsed="false">
      <c r="A11" s="0" t="n">
        <v>4</v>
      </c>
      <c r="B11" s="0" t="n">
        <v>1</v>
      </c>
      <c r="C11" s="0" t="n">
        <v>0.96078431372549</v>
      </c>
      <c r="D11" s="0" t="n">
        <v>0.951219512195122</v>
      </c>
      <c r="E11" s="0" t="n">
        <v>-1</v>
      </c>
      <c r="F11" s="0" t="n">
        <v>-1</v>
      </c>
      <c r="G11" s="0" t="n">
        <v>-1</v>
      </c>
      <c r="H11" s="0" t="n">
        <v>22.6</v>
      </c>
      <c r="I11" s="0" t="n">
        <v>9</v>
      </c>
      <c r="J11" s="7" t="n">
        <f aca="false">betas!$D$52+betas!$D$53*C11+betas!$D$55*E11+betas!$D$56*F11</f>
        <v>24.0108762499999</v>
      </c>
      <c r="K11" s="0" t="n">
        <f aca="false">+H11-J11</f>
        <v>-1.41087624999994</v>
      </c>
      <c r="L11" s="0" t="n">
        <f aca="false">+H11-$H$63</f>
        <v>0.881666666666654</v>
      </c>
      <c r="M11" s="0" t="n">
        <f aca="false">+J11-$H$63</f>
        <v>2.2925429166666</v>
      </c>
      <c r="N11" s="7" t="n">
        <f aca="false">+AVERAGE(H11:H13)</f>
        <v>22.6666666666667</v>
      </c>
      <c r="O11" s="7" t="n">
        <f aca="false">+H11-N11</f>
        <v>-0.0666666666666664</v>
      </c>
      <c r="R11" s="8"/>
      <c r="S11" s="8"/>
      <c r="T11" s="8"/>
      <c r="U11" s="8"/>
      <c r="V11" s="8"/>
      <c r="Y11" s="9" t="s">
        <v>151</v>
      </c>
      <c r="Z11" s="39" t="n">
        <f aca="false">+modelo1!S18</f>
        <v>0.811812447670825</v>
      </c>
      <c r="AE11" s="1" t="s">
        <v>63</v>
      </c>
      <c r="AF11" s="37" t="s">
        <v>62</v>
      </c>
      <c r="AG11" s="37" t="s">
        <v>106</v>
      </c>
    </row>
    <row r="12" customFormat="false" ht="15" hidden="false" customHeight="false" outlineLevel="0" collapsed="false">
      <c r="A12" s="0" t="n">
        <v>5</v>
      </c>
      <c r="B12" s="0" t="n">
        <v>1</v>
      </c>
      <c r="C12" s="0" t="n">
        <v>1</v>
      </c>
      <c r="D12" s="0" t="n">
        <v>0.902439024390244</v>
      </c>
      <c r="E12" s="0" t="n">
        <v>-1</v>
      </c>
      <c r="F12" s="0" t="n">
        <v>-1</v>
      </c>
      <c r="G12" s="0" t="n">
        <v>-1</v>
      </c>
      <c r="H12" s="0" t="n">
        <v>22.7</v>
      </c>
      <c r="I12" s="0" t="n">
        <v>9</v>
      </c>
      <c r="J12" s="7" t="n">
        <f aca="false">betas!$D$52+betas!$D$53*C12+betas!$D$55*E12+betas!$D$56*F12</f>
        <v>24.1046384451219</v>
      </c>
      <c r="K12" s="0" t="n">
        <f aca="false">+H12-J12</f>
        <v>-1.4046384451219</v>
      </c>
      <c r="L12" s="0" t="n">
        <f aca="false">+H12-$H$63</f>
        <v>0.981666666666651</v>
      </c>
      <c r="M12" s="0" t="n">
        <f aca="false">+J12-$H$63</f>
        <v>2.38630511178855</v>
      </c>
      <c r="N12" s="7" t="n">
        <f aca="false">+N11</f>
        <v>22.6666666666667</v>
      </c>
      <c r="O12" s="7" t="n">
        <f aca="false">+H12-N12</f>
        <v>0.0333333333333314</v>
      </c>
      <c r="R12" s="1" t="s">
        <v>119</v>
      </c>
      <c r="S12" s="32" t="n">
        <f aca="false">5/100</f>
        <v>0.05</v>
      </c>
      <c r="T12" s="8"/>
      <c r="U12" s="8"/>
      <c r="V12" s="8"/>
      <c r="AE12" s="37" t="s">
        <v>64</v>
      </c>
      <c r="AF12" s="1" t="s">
        <v>152</v>
      </c>
      <c r="AG12" s="38" t="n">
        <f aca="false">+betas!AS3</f>
        <v>21.1643574695121</v>
      </c>
    </row>
    <row r="13" customFormat="false" ht="15" hidden="false" customHeight="false" outlineLevel="0" collapsed="false">
      <c r="A13" s="0" t="n">
        <v>6</v>
      </c>
      <c r="B13" s="0" t="n">
        <v>1</v>
      </c>
      <c r="C13" s="0" t="n">
        <v>0.921568627450981</v>
      </c>
      <c r="D13" s="0" t="n">
        <v>1</v>
      </c>
      <c r="E13" s="0" t="n">
        <v>-1</v>
      </c>
      <c r="F13" s="0" t="n">
        <v>-1</v>
      </c>
      <c r="G13" s="0" t="n">
        <v>-1</v>
      </c>
      <c r="H13" s="0" t="n">
        <v>22.7</v>
      </c>
      <c r="I13" s="0" t="n">
        <v>9</v>
      </c>
      <c r="J13" s="7" t="n">
        <f aca="false">betas!$D$52+betas!$D$53*C13+betas!$D$55*E13+betas!$D$56*F13</f>
        <v>23.917114054878</v>
      </c>
      <c r="K13" s="0" t="n">
        <f aca="false">+H13-J13</f>
        <v>-1.217114054878</v>
      </c>
      <c r="L13" s="0" t="n">
        <f aca="false">+H13-$H$63</f>
        <v>0.981666666666651</v>
      </c>
      <c r="M13" s="0" t="n">
        <f aca="false">+J13-$H$63</f>
        <v>2.19878072154465</v>
      </c>
      <c r="N13" s="7" t="n">
        <f aca="false">+N12</f>
        <v>22.6666666666667</v>
      </c>
      <c r="O13" s="7" t="n">
        <f aca="false">+H13-N13</f>
        <v>0.0333333333333314</v>
      </c>
      <c r="R13" s="8"/>
      <c r="S13" s="8"/>
      <c r="T13" s="8"/>
      <c r="U13" s="8"/>
      <c r="V13" s="8"/>
      <c r="Y13" s="0" t="s">
        <v>154</v>
      </c>
      <c r="AE13" s="37" t="s">
        <v>65</v>
      </c>
      <c r="AF13" s="1" t="s">
        <v>33</v>
      </c>
      <c r="AG13" s="38" t="n">
        <f aca="false">+betas!AS4</f>
        <v>2.39093597560976</v>
      </c>
    </row>
    <row r="14" customFormat="false" ht="15" hidden="false" customHeight="false" outlineLevel="0" collapsed="false">
      <c r="A14" s="0" t="n">
        <v>17</v>
      </c>
      <c r="B14" s="0" t="n">
        <v>1</v>
      </c>
      <c r="C14" s="0" t="n">
        <v>0.96078431372549</v>
      </c>
      <c r="D14" s="0" t="n">
        <v>0.951219512195122</v>
      </c>
      <c r="E14" s="0" t="n">
        <v>-1</v>
      </c>
      <c r="F14" s="0" t="n">
        <v>1</v>
      </c>
      <c r="G14" s="0" t="n">
        <v>-1</v>
      </c>
      <c r="H14" s="0" t="n">
        <v>29.6</v>
      </c>
      <c r="I14" s="0" t="n">
        <v>10</v>
      </c>
      <c r="J14" s="7" t="n">
        <f aca="false">betas!$D$52+betas!$D$53*C14+betas!$D$55*E14+betas!$D$56*F14</f>
        <v>29.8959126829267</v>
      </c>
      <c r="K14" s="0" t="n">
        <f aca="false">+H14-J14</f>
        <v>-0.295912682926719</v>
      </c>
      <c r="L14" s="0" t="n">
        <f aca="false">+H14-$H$63</f>
        <v>7.88166666666665</v>
      </c>
      <c r="M14" s="0" t="n">
        <f aca="false">+J14-$H$63</f>
        <v>8.17757934959337</v>
      </c>
      <c r="N14" s="7" t="n">
        <f aca="false">+AVERAGE(H14:H16)</f>
        <v>29.6333333333333</v>
      </c>
      <c r="O14" s="7" t="n">
        <f aca="false">+H14-N14</f>
        <v>-0.033333333333335</v>
      </c>
      <c r="R14" s="1" t="s">
        <v>148</v>
      </c>
      <c r="S14" s="8"/>
      <c r="T14" s="8"/>
      <c r="U14" s="8"/>
      <c r="V14" s="8"/>
      <c r="Y14" s="8"/>
      <c r="Z14" s="1" t="s">
        <v>120</v>
      </c>
      <c r="AA14" s="1" t="s">
        <v>141</v>
      </c>
      <c r="AB14" s="1" t="s">
        <v>142</v>
      </c>
      <c r="AC14" s="1" t="s">
        <v>143</v>
      </c>
      <c r="AE14" s="37" t="s">
        <v>67</v>
      </c>
      <c r="AF14" s="1" t="s">
        <v>35</v>
      </c>
      <c r="AG14" s="38" t="n">
        <f aca="false">+betas!AS6</f>
        <v>-3.4918632164634</v>
      </c>
    </row>
    <row r="15" customFormat="false" ht="15" hidden="false" customHeight="false" outlineLevel="0" collapsed="false">
      <c r="A15" s="0" t="n">
        <v>18</v>
      </c>
      <c r="B15" s="0" t="n">
        <v>1</v>
      </c>
      <c r="C15" s="0" t="n">
        <v>0.921568627450981</v>
      </c>
      <c r="D15" s="0" t="n">
        <v>1</v>
      </c>
      <c r="E15" s="0" t="n">
        <v>-1</v>
      </c>
      <c r="F15" s="0" t="n">
        <v>1</v>
      </c>
      <c r="G15" s="0" t="n">
        <v>-1</v>
      </c>
      <c r="H15" s="0" t="n">
        <v>29.6</v>
      </c>
      <c r="I15" s="0" t="n">
        <v>10</v>
      </c>
      <c r="J15" s="7" t="n">
        <f aca="false">betas!$D$52+betas!$D$53*C15+betas!$D$55*E15+betas!$D$56*F15</f>
        <v>29.8021504878048</v>
      </c>
      <c r="K15" s="0" t="n">
        <f aca="false">+H15-J15</f>
        <v>-0.202150487804769</v>
      </c>
      <c r="L15" s="0" t="n">
        <f aca="false">+H15-$H$63</f>
        <v>7.88166666666665</v>
      </c>
      <c r="M15" s="0" t="n">
        <f aca="false">+J15-$H$63</f>
        <v>8.08381715447142</v>
      </c>
      <c r="N15" s="7" t="n">
        <f aca="false">+N14</f>
        <v>29.6333333333333</v>
      </c>
      <c r="O15" s="7" t="n">
        <f aca="false">+H15-N15</f>
        <v>-0.033333333333335</v>
      </c>
      <c r="R15" s="1" t="s">
        <v>149</v>
      </c>
      <c r="S15" s="30" t="n">
        <f aca="false">+_xlfn.F.INV.RT(S12,S6,S7)</f>
        <v>2.76943093202314</v>
      </c>
      <c r="T15" s="8"/>
      <c r="U15" s="8"/>
      <c r="V15" s="8"/>
      <c r="Y15" s="1" t="s">
        <v>144</v>
      </c>
      <c r="Z15" s="34" t="n">
        <f aca="false">+S6</f>
        <v>3</v>
      </c>
      <c r="AA15" s="34" t="n">
        <f aca="false">+T6</f>
        <v>926.754961574458</v>
      </c>
      <c r="AB15" s="34" t="n">
        <f aca="false">+U6</f>
        <v>308.918320524819</v>
      </c>
      <c r="AC15" s="34" t="n">
        <f aca="false">+V6</f>
        <v>81.9754397641424</v>
      </c>
      <c r="AE15" s="37" t="s">
        <v>68</v>
      </c>
      <c r="AF15" s="1" t="s">
        <v>36</v>
      </c>
      <c r="AG15" s="38" t="n">
        <f aca="false">+betas!AS7</f>
        <v>2.94251821646339</v>
      </c>
    </row>
    <row r="16" customFormat="false" ht="15" hidden="false" customHeight="false" outlineLevel="0" collapsed="false">
      <c r="A16" s="0" t="n">
        <v>19</v>
      </c>
      <c r="B16" s="0" t="n">
        <v>1</v>
      </c>
      <c r="C16" s="0" t="n">
        <v>1</v>
      </c>
      <c r="D16" s="0" t="n">
        <v>0.902439024390244</v>
      </c>
      <c r="E16" s="0" t="n">
        <v>-1</v>
      </c>
      <c r="F16" s="0" t="n">
        <v>1</v>
      </c>
      <c r="G16" s="0" t="n">
        <v>-1</v>
      </c>
      <c r="H16" s="0" t="n">
        <v>29.7</v>
      </c>
      <c r="I16" s="0" t="n">
        <v>10</v>
      </c>
      <c r="J16" s="7" t="n">
        <f aca="false">betas!$D$52+betas!$D$53*C16+betas!$D$55*E16+betas!$D$56*F16</f>
        <v>29.9896748780487</v>
      </c>
      <c r="K16" s="0" t="n">
        <f aca="false">+H16-J16</f>
        <v>-0.289674878048672</v>
      </c>
      <c r="L16" s="0" t="n">
        <f aca="false">+H16-$H$63</f>
        <v>7.98166666666665</v>
      </c>
      <c r="M16" s="0" t="n">
        <f aca="false">+J16-$H$63</f>
        <v>8.27134154471532</v>
      </c>
      <c r="N16" s="7" t="n">
        <f aca="false">+N15</f>
        <v>29.6333333333333</v>
      </c>
      <c r="O16" s="7" t="n">
        <f aca="false">+H16-N16</f>
        <v>0.0666666666666629</v>
      </c>
      <c r="R16" s="1" t="s">
        <v>150</v>
      </c>
      <c r="S16" s="30" t="n">
        <f aca="false">_xlfn.F.INV(S12,S6,S7)</f>
        <v>0.116615082606486</v>
      </c>
      <c r="T16" s="8"/>
      <c r="U16" s="8"/>
      <c r="V16" s="8"/>
      <c r="Y16" s="1" t="s">
        <v>145</v>
      </c>
      <c r="Z16" s="34" t="n">
        <f aca="false">+S7</f>
        <v>56</v>
      </c>
      <c r="AA16" s="34" t="n">
        <f aca="false">+T7</f>
        <v>211.031816348449</v>
      </c>
      <c r="AB16" s="34" t="n">
        <f aca="false">+U7</f>
        <v>3.7684252919366</v>
      </c>
      <c r="AC16" s="34"/>
    </row>
    <row r="17" customFormat="false" ht="15" hidden="false" customHeight="false" outlineLevel="0" collapsed="false">
      <c r="A17" s="0" t="n">
        <v>23</v>
      </c>
      <c r="B17" s="0" t="n">
        <v>1</v>
      </c>
      <c r="C17" s="0" t="n">
        <v>0.96078431372549</v>
      </c>
      <c r="D17" s="0" t="n">
        <v>0.951219512195122</v>
      </c>
      <c r="E17" s="0" t="n">
        <v>1</v>
      </c>
      <c r="F17" s="0" t="n">
        <v>1</v>
      </c>
      <c r="G17" s="0" t="n">
        <v>-1</v>
      </c>
      <c r="H17" s="0" t="n">
        <v>21.4</v>
      </c>
      <c r="I17" s="0" t="n">
        <v>11</v>
      </c>
      <c r="J17" s="7" t="n">
        <f aca="false">betas!$D$52+betas!$D$53*C17+betas!$D$55*E17+betas!$D$56*F17</f>
        <v>22.9121862499999</v>
      </c>
      <c r="K17" s="0" t="n">
        <f aca="false">+H17-J17</f>
        <v>-1.51218624999993</v>
      </c>
      <c r="L17" s="0" t="n">
        <f aca="false">+H17-$H$63</f>
        <v>-0.318333333333349</v>
      </c>
      <c r="M17" s="0" t="n">
        <f aca="false">+J17-$H$63</f>
        <v>1.19385291666658</v>
      </c>
      <c r="N17" s="7" t="n">
        <f aca="false">+AVERAGE(H17:H19)</f>
        <v>21.4666666666667</v>
      </c>
      <c r="O17" s="7" t="n">
        <f aca="false">+H17-N17</f>
        <v>-0.06666666666667</v>
      </c>
      <c r="R17" s="8"/>
      <c r="S17" s="8"/>
      <c r="T17" s="8"/>
      <c r="U17" s="8"/>
      <c r="V17" s="8"/>
      <c r="Y17" s="1" t="s">
        <v>138</v>
      </c>
      <c r="Z17" s="34" t="n">
        <f aca="false">+S8</f>
        <v>20</v>
      </c>
      <c r="AA17" s="34" t="n">
        <f aca="false">+T8</f>
        <v>87.4383333333334</v>
      </c>
      <c r="AB17" s="34" t="n">
        <f aca="false">+U8</f>
        <v>4.37191666666667</v>
      </c>
      <c r="AC17" s="34"/>
    </row>
    <row r="18" customFormat="false" ht="15" hidden="false" customHeight="false" outlineLevel="0" collapsed="false">
      <c r="A18" s="0" t="n">
        <v>24</v>
      </c>
      <c r="B18" s="0" t="n">
        <v>1</v>
      </c>
      <c r="C18" s="0" t="n">
        <v>1</v>
      </c>
      <c r="D18" s="0" t="n">
        <v>0.902439024390244</v>
      </c>
      <c r="E18" s="0" t="n">
        <v>1</v>
      </c>
      <c r="F18" s="0" t="n">
        <v>1</v>
      </c>
      <c r="G18" s="0" t="n">
        <v>-1</v>
      </c>
      <c r="H18" s="0" t="n">
        <v>21.6</v>
      </c>
      <c r="I18" s="0" t="n">
        <v>11</v>
      </c>
      <c r="J18" s="7" t="n">
        <f aca="false">betas!$D$52+betas!$D$53*C18+betas!$D$55*E18+betas!$D$56*F18</f>
        <v>23.0059484451219</v>
      </c>
      <c r="K18" s="0" t="n">
        <f aca="false">+H18-J18</f>
        <v>-1.40594844512188</v>
      </c>
      <c r="L18" s="0" t="n">
        <f aca="false">+H18-$H$63</f>
        <v>-0.118333333333347</v>
      </c>
      <c r="M18" s="0" t="n">
        <f aca="false">+J18-$H$63</f>
        <v>1.28761511178853</v>
      </c>
      <c r="N18" s="7" t="n">
        <f aca="false">+N17</f>
        <v>21.4666666666667</v>
      </c>
      <c r="O18" s="7" t="n">
        <f aca="false">+H18-N18</f>
        <v>0.133333333333333</v>
      </c>
      <c r="R18" s="9" t="s">
        <v>151</v>
      </c>
      <c r="S18" s="9" t="n">
        <f aca="false">+T6/T10</f>
        <v>0.887314002068194</v>
      </c>
      <c r="T18" s="8"/>
      <c r="U18" s="8"/>
      <c r="V18" s="8"/>
      <c r="Y18" s="1" t="s">
        <v>146</v>
      </c>
      <c r="Z18" s="34" t="n">
        <f aca="false">+S9</f>
        <v>36</v>
      </c>
      <c r="AA18" s="34" t="n">
        <f aca="false">+T9</f>
        <v>123.593483015116</v>
      </c>
      <c r="AB18" s="34" t="n">
        <f aca="false">+U9</f>
        <v>3.43315230597545</v>
      </c>
      <c r="AC18" s="34"/>
    </row>
    <row r="19" customFormat="false" ht="15" hidden="false" customHeight="false" outlineLevel="0" collapsed="false">
      <c r="A19" s="0" t="n">
        <v>25</v>
      </c>
      <c r="B19" s="0" t="n">
        <v>1</v>
      </c>
      <c r="C19" s="0" t="n">
        <v>0.921568627450981</v>
      </c>
      <c r="D19" s="0" t="n">
        <v>1</v>
      </c>
      <c r="E19" s="0" t="n">
        <v>1</v>
      </c>
      <c r="F19" s="0" t="n">
        <v>1</v>
      </c>
      <c r="G19" s="0" t="n">
        <v>-1</v>
      </c>
      <c r="H19" s="0" t="n">
        <v>21.4</v>
      </c>
      <c r="I19" s="0" t="n">
        <v>11</v>
      </c>
      <c r="J19" s="7" t="n">
        <f aca="false">betas!$D$52+betas!$D$53*C19+betas!$D$55*E19+betas!$D$56*F19</f>
        <v>22.818424054878</v>
      </c>
      <c r="K19" s="0" t="n">
        <f aca="false">+H19-J19</f>
        <v>-1.41842405487798</v>
      </c>
      <c r="L19" s="0" t="n">
        <f aca="false">+H19-$H$63</f>
        <v>-0.318333333333349</v>
      </c>
      <c r="M19" s="0" t="n">
        <f aca="false">+J19-$H$63</f>
        <v>1.10009072154463</v>
      </c>
      <c r="N19" s="7" t="n">
        <f aca="false">+N18</f>
        <v>21.4666666666667</v>
      </c>
      <c r="O19" s="7" t="n">
        <f aca="false">+H19-N19</f>
        <v>-0.06666666666667</v>
      </c>
      <c r="Y19" s="1" t="s">
        <v>147</v>
      </c>
      <c r="Z19" s="34" t="n">
        <f aca="false">+S10</f>
        <v>59</v>
      </c>
      <c r="AA19" s="34" t="n">
        <f aca="false">+T10</f>
        <v>1044.44983333333</v>
      </c>
      <c r="AB19" s="34" t="n">
        <f aca="false">+U10</f>
        <v>17.7025395480226</v>
      </c>
      <c r="AC19" s="34"/>
    </row>
    <row r="20" customFormat="false" ht="15" hidden="false" customHeight="false" outlineLevel="0" collapsed="false">
      <c r="A20" s="0" t="n">
        <v>11</v>
      </c>
      <c r="B20" s="0" t="n">
        <v>1</v>
      </c>
      <c r="C20" s="0" t="n">
        <v>0.96078431372549</v>
      </c>
      <c r="D20" s="0" t="n">
        <v>0.951219512195122</v>
      </c>
      <c r="E20" s="0" t="n">
        <v>1</v>
      </c>
      <c r="F20" s="0" t="n">
        <v>-1</v>
      </c>
      <c r="G20" s="0" t="n">
        <v>-1</v>
      </c>
      <c r="H20" s="0" t="n">
        <v>17.8</v>
      </c>
      <c r="I20" s="0" t="n">
        <v>12</v>
      </c>
      <c r="J20" s="7" t="n">
        <f aca="false">betas!$D$52+betas!$D$53*C20+betas!$D$55*E20+betas!$D$56*F20</f>
        <v>17.0271498170732</v>
      </c>
      <c r="K20" s="0" t="n">
        <f aca="false">+H20-J20</f>
        <v>0.772850182926849</v>
      </c>
      <c r="L20" s="0" t="n">
        <f aca="false">+H20-$H$63</f>
        <v>-3.91833333333335</v>
      </c>
      <c r="M20" s="0" t="n">
        <f aca="false">+J20-$H$63</f>
        <v>-4.6911835162602</v>
      </c>
      <c r="N20" s="7" t="n">
        <f aca="false">+AVERAGE(H20:H21)</f>
        <v>17.7</v>
      </c>
      <c r="O20" s="7" t="n">
        <f aca="false">+H20-N20</f>
        <v>0.0999999999999979</v>
      </c>
    </row>
    <row r="21" customFormat="false" ht="15" hidden="false" customHeight="false" outlineLevel="0" collapsed="false">
      <c r="A21" s="0" t="n">
        <v>12</v>
      </c>
      <c r="B21" s="0" t="n">
        <v>1</v>
      </c>
      <c r="C21" s="0" t="n">
        <v>0.921568627450981</v>
      </c>
      <c r="D21" s="0" t="n">
        <v>1</v>
      </c>
      <c r="E21" s="0" t="n">
        <v>1</v>
      </c>
      <c r="F21" s="0" t="n">
        <v>-1</v>
      </c>
      <c r="G21" s="0" t="n">
        <v>-1</v>
      </c>
      <c r="H21" s="0" t="n">
        <v>17.6</v>
      </c>
      <c r="I21" s="0" t="n">
        <v>12</v>
      </c>
      <c r="J21" s="7" t="n">
        <f aca="false">betas!$D$52+betas!$D$53*C21+betas!$D$55*E21+betas!$D$56*F21</f>
        <v>16.9333876219512</v>
      </c>
      <c r="K21" s="0" t="n">
        <f aca="false">+H21-J21</f>
        <v>0.6666123780488</v>
      </c>
      <c r="L21" s="0" t="n">
        <f aca="false">+H21-$H$63</f>
        <v>-4.11833333333335</v>
      </c>
      <c r="M21" s="0" t="n">
        <f aca="false">+J21-$H$63</f>
        <v>-4.78494571138215</v>
      </c>
      <c r="N21" s="7" t="n">
        <f aca="false">+N20</f>
        <v>17.7</v>
      </c>
      <c r="O21" s="7" t="n">
        <f aca="false">+H21-N21</f>
        <v>-0.100000000000001</v>
      </c>
      <c r="Y21" s="9" t="s">
        <v>151</v>
      </c>
      <c r="Z21" s="39" t="n">
        <f aca="false">+S18</f>
        <v>0.887314002068194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0" t="n">
        <v>-1</v>
      </c>
      <c r="D22" s="0" t="n">
        <v>0.951219512195122</v>
      </c>
      <c r="E22" s="0" t="n">
        <v>-1</v>
      </c>
      <c r="F22" s="0" t="n">
        <v>-1</v>
      </c>
      <c r="G22" s="0" t="n">
        <v>-1</v>
      </c>
      <c r="H22" s="0" t="n">
        <v>17.2</v>
      </c>
      <c r="I22" s="0" t="n">
        <v>13</v>
      </c>
      <c r="J22" s="7" t="n">
        <f aca="false">betas!$D$52+betas!$D$53*C22+betas!$D$55*E22+betas!$D$56*F22</f>
        <v>19.3227664939024</v>
      </c>
      <c r="K22" s="0" t="n">
        <f aca="false">+H22-J22</f>
        <v>-2.12276649390238</v>
      </c>
      <c r="L22" s="0" t="n">
        <f aca="false">+H22-$H$63</f>
        <v>-4.51833333333335</v>
      </c>
      <c r="M22" s="0" t="n">
        <f aca="false">+J22-$H$63</f>
        <v>-2.39556683943097</v>
      </c>
      <c r="N22" s="7" t="n">
        <f aca="false">+H22</f>
        <v>17.2</v>
      </c>
      <c r="O22" s="7" t="n">
        <f aca="false">+H22-N22</f>
        <v>0</v>
      </c>
    </row>
    <row r="23" customFormat="false" ht="15" hidden="false" customHeight="false" outlineLevel="0" collapsed="false">
      <c r="A23" s="0" t="n">
        <v>15</v>
      </c>
      <c r="B23" s="0" t="n">
        <v>1</v>
      </c>
      <c r="C23" s="0" t="n">
        <v>-1</v>
      </c>
      <c r="D23" s="0" t="n">
        <v>0.951219512195122</v>
      </c>
      <c r="E23" s="0" t="n">
        <v>-1</v>
      </c>
      <c r="F23" s="0" t="n">
        <v>1</v>
      </c>
      <c r="G23" s="0" t="n">
        <v>-1</v>
      </c>
      <c r="H23" s="0" t="n">
        <v>27.8</v>
      </c>
      <c r="I23" s="0" t="n">
        <v>14</v>
      </c>
      <c r="J23" s="7" t="n">
        <f aca="false">betas!$D$52+betas!$D$53*C23+betas!$D$55*E23+betas!$D$56*F23</f>
        <v>25.2078029268292</v>
      </c>
      <c r="K23" s="0" t="n">
        <f aca="false">+H23-J23</f>
        <v>2.59219707317084</v>
      </c>
      <c r="L23" s="0" t="n">
        <f aca="false">+H23-$H$63</f>
        <v>6.08166666666665</v>
      </c>
      <c r="M23" s="0" t="n">
        <f aca="false">+J23-$H$63</f>
        <v>3.48946959349581</v>
      </c>
      <c r="N23" s="7" t="n">
        <f aca="false">+AVERAGE(H23:H24)</f>
        <v>21.75</v>
      </c>
      <c r="O23" s="7" t="n">
        <f aca="false">+H23-N23</f>
        <v>6.05</v>
      </c>
    </row>
    <row r="24" customFormat="false" ht="15" hidden="false" customHeight="false" outlineLevel="0" collapsed="false">
      <c r="A24" s="0" t="n">
        <v>16</v>
      </c>
      <c r="B24" s="0" t="n">
        <v>1</v>
      </c>
      <c r="C24" s="0" t="n">
        <v>-0.960784313725491</v>
      </c>
      <c r="D24" s="0" t="n">
        <v>1</v>
      </c>
      <c r="E24" s="0" t="n">
        <v>-1</v>
      </c>
      <c r="F24" s="0" t="n">
        <v>1</v>
      </c>
      <c r="G24" s="0" t="n">
        <v>-1</v>
      </c>
      <c r="H24" s="0" t="n">
        <v>15.7</v>
      </c>
      <c r="I24" s="0" t="n">
        <v>14</v>
      </c>
      <c r="J24" s="7" t="n">
        <f aca="false">betas!$D$52+betas!$D$53*C24+betas!$D$55*E24+betas!$D$56*F24</f>
        <v>25.3015651219511</v>
      </c>
      <c r="K24" s="0" t="n">
        <f aca="false">+H24-J24</f>
        <v>-9.60156512195111</v>
      </c>
      <c r="L24" s="0" t="n">
        <f aca="false">+H24-$H$63</f>
        <v>-6.01833333333335</v>
      </c>
      <c r="M24" s="0" t="n">
        <f aca="false">+J24-$H$63</f>
        <v>3.58323178861776</v>
      </c>
      <c r="N24" s="7" t="n">
        <f aca="false">+N23</f>
        <v>21.75</v>
      </c>
      <c r="O24" s="7" t="n">
        <f aca="false">+H24-N24</f>
        <v>-6.05</v>
      </c>
    </row>
    <row r="25" customFormat="false" ht="15" hidden="false" customHeight="false" outlineLevel="0" collapsed="false">
      <c r="A25" s="0" t="n">
        <v>22</v>
      </c>
      <c r="B25" s="0" t="n">
        <v>1</v>
      </c>
      <c r="C25" s="0" t="n">
        <v>-1</v>
      </c>
      <c r="D25" s="0" t="n">
        <v>0.951219512195122</v>
      </c>
      <c r="E25" s="0" t="n">
        <v>1</v>
      </c>
      <c r="F25" s="0" t="n">
        <v>1</v>
      </c>
      <c r="G25" s="0" t="n">
        <v>-1</v>
      </c>
      <c r="H25" s="0" t="n">
        <v>15.6</v>
      </c>
      <c r="I25" s="0" t="n">
        <v>15</v>
      </c>
      <c r="J25" s="7" t="n">
        <f aca="false">betas!$D$52+betas!$D$53*C25+betas!$D$55*E25+betas!$D$56*F25</f>
        <v>18.2240764939024</v>
      </c>
      <c r="K25" s="0" t="n">
        <f aca="false">+H25-J25</f>
        <v>-2.62407649390236</v>
      </c>
      <c r="L25" s="0" t="n">
        <f aca="false">+H25-$H$63</f>
        <v>-6.11833333333335</v>
      </c>
      <c r="M25" s="0" t="n">
        <f aca="false">+J25-$H$63</f>
        <v>-3.49425683943099</v>
      </c>
      <c r="N25" s="7" t="n">
        <f aca="false">+H25</f>
        <v>15.6</v>
      </c>
      <c r="O25" s="7" t="n">
        <f aca="false">+H25-N25</f>
        <v>0</v>
      </c>
    </row>
    <row r="26" customFormat="false" ht="15" hidden="false" customHeight="false" outlineLevel="0" collapsed="false">
      <c r="A26" s="0" t="n">
        <v>9</v>
      </c>
      <c r="B26" s="0" t="n">
        <v>1</v>
      </c>
      <c r="C26" s="0" t="n">
        <v>-1</v>
      </c>
      <c r="D26" s="0" t="n">
        <v>0.951219512195122</v>
      </c>
      <c r="E26" s="0" t="n">
        <v>1</v>
      </c>
      <c r="F26" s="0" t="n">
        <v>-1</v>
      </c>
      <c r="G26" s="0" t="n">
        <v>-1</v>
      </c>
      <c r="H26" s="0" t="n">
        <v>11.8</v>
      </c>
      <c r="I26" s="0" t="n">
        <v>16</v>
      </c>
      <c r="J26" s="7" t="n">
        <f aca="false">betas!$D$52+betas!$D$53*C26+betas!$D$55*E26+betas!$D$56*F26</f>
        <v>12.3390400609756</v>
      </c>
      <c r="K26" s="0" t="n">
        <f aca="false">+H26-J26</f>
        <v>-0.539040060975587</v>
      </c>
      <c r="L26" s="0" t="n">
        <f aca="false">+H26-$H$63</f>
        <v>-9.91833333333335</v>
      </c>
      <c r="M26" s="0" t="n">
        <f aca="false">+J26-$H$63</f>
        <v>-9.37929327235776</v>
      </c>
      <c r="N26" s="7" t="n">
        <f aca="false">+AVERAGE(H26:H27)</f>
        <v>11.8</v>
      </c>
      <c r="O26" s="7" t="n">
        <f aca="false">+H26-N26</f>
        <v>0</v>
      </c>
    </row>
    <row r="27" customFormat="false" ht="15" hidden="false" customHeight="false" outlineLevel="0" collapsed="false">
      <c r="A27" s="0" t="n">
        <v>10</v>
      </c>
      <c r="B27" s="0" t="n">
        <v>1</v>
      </c>
      <c r="C27" s="0" t="n">
        <v>-0.960784313725491</v>
      </c>
      <c r="D27" s="0" t="n">
        <v>1</v>
      </c>
      <c r="E27" s="0" t="n">
        <v>1</v>
      </c>
      <c r="F27" s="0" t="n">
        <v>-1</v>
      </c>
      <c r="G27" s="0" t="n">
        <v>-1</v>
      </c>
      <c r="H27" s="0" t="n">
        <v>11.8</v>
      </c>
      <c r="I27" s="0" t="n">
        <v>16</v>
      </c>
      <c r="J27" s="7" t="n">
        <f aca="false">betas!$D$52+betas!$D$53*C27+betas!$D$55*E27+betas!$D$56*F27</f>
        <v>12.4328022560975</v>
      </c>
      <c r="K27" s="0" t="n">
        <f aca="false">+H27-J27</f>
        <v>-0.632802256097538</v>
      </c>
      <c r="L27" s="0" t="n">
        <f aca="false">+H27-$H$63</f>
        <v>-9.91833333333335</v>
      </c>
      <c r="M27" s="0" t="n">
        <f aca="false">+J27-$H$63</f>
        <v>-9.28553107723581</v>
      </c>
      <c r="N27" s="7" t="n">
        <f aca="false">+N26</f>
        <v>11.8</v>
      </c>
      <c r="O27" s="7" t="n">
        <f aca="false">+H27-N27</f>
        <v>0</v>
      </c>
    </row>
    <row r="28" customFormat="false" ht="15" hidden="false" customHeight="false" outlineLevel="0" collapsed="false">
      <c r="A28" s="0" t="n">
        <v>53</v>
      </c>
      <c r="B28" s="0" t="n">
        <v>2</v>
      </c>
      <c r="C28" s="0" t="n">
        <v>-1</v>
      </c>
      <c r="D28" s="0" t="n">
        <v>-1</v>
      </c>
      <c r="E28" s="0" t="n">
        <v>-0.333333333333333</v>
      </c>
      <c r="F28" s="0" t="n">
        <v>-0.333333333333333</v>
      </c>
      <c r="G28" s="0" t="n">
        <v>1</v>
      </c>
      <c r="H28" s="0" t="n">
        <v>19.8</v>
      </c>
      <c r="I28" s="0" t="n">
        <v>17</v>
      </c>
      <c r="J28" s="7" t="n">
        <f aca="false">betas!$D$52+betas!$D$53*C28+betas!$D$55*E28+betas!$D$56*F28</f>
        <v>18.9565364939024</v>
      </c>
      <c r="K28" s="0" t="n">
        <f aca="false">+H28-J28</f>
        <v>0.843463506097624</v>
      </c>
      <c r="L28" s="0" t="n">
        <f aca="false">+H28-$H$63</f>
        <v>-1.91833333333335</v>
      </c>
      <c r="M28" s="0" t="n">
        <f aca="false">+J28-$H$63</f>
        <v>-2.76179683943097</v>
      </c>
      <c r="N28" s="7" t="n">
        <f aca="false">+H28</f>
        <v>19.8</v>
      </c>
      <c r="O28" s="7" t="n">
        <f aca="false">+H28-N28</f>
        <v>0</v>
      </c>
    </row>
    <row r="29" customFormat="false" ht="15" hidden="false" customHeight="false" outlineLevel="0" collapsed="false">
      <c r="A29" s="0" t="n">
        <v>54</v>
      </c>
      <c r="B29" s="0" t="n">
        <v>2</v>
      </c>
      <c r="C29" s="0" t="n">
        <v>-1</v>
      </c>
      <c r="D29" s="0" t="n">
        <v>-1</v>
      </c>
      <c r="E29" s="0" t="n">
        <v>-0.333333333333333</v>
      </c>
      <c r="F29" s="0" t="n">
        <v>0.333333333333333</v>
      </c>
      <c r="G29" s="0" t="n">
        <v>1</v>
      </c>
      <c r="H29" s="0" t="n">
        <v>22.2</v>
      </c>
      <c r="I29" s="0" t="n">
        <v>18</v>
      </c>
      <c r="J29" s="7" t="n">
        <f aca="false">betas!$D$52+betas!$D$53*C29+betas!$D$55*E29+betas!$D$56*F29</f>
        <v>20.918215304878</v>
      </c>
      <c r="K29" s="0" t="n">
        <f aca="false">+H29-J29</f>
        <v>1.28178469512203</v>
      </c>
      <c r="L29" s="0" t="n">
        <f aca="false">+H29-$H$63</f>
        <v>0.481666666666651</v>
      </c>
      <c r="M29" s="0" t="n">
        <f aca="false">+J29-$H$63</f>
        <v>-0.80011802845538</v>
      </c>
      <c r="N29" s="7" t="n">
        <f aca="false">+H29</f>
        <v>22.2</v>
      </c>
      <c r="O29" s="7" t="n">
        <f aca="false">+H29-N29</f>
        <v>0</v>
      </c>
    </row>
    <row r="30" customFormat="false" ht="15" hidden="false" customHeight="false" outlineLevel="0" collapsed="false">
      <c r="A30" s="0" t="n">
        <v>55</v>
      </c>
      <c r="B30" s="0" t="n">
        <v>2</v>
      </c>
      <c r="C30" s="0" t="n">
        <v>-1</v>
      </c>
      <c r="D30" s="0" t="n">
        <v>-1</v>
      </c>
      <c r="E30" s="0" t="n">
        <v>0.333333333333333</v>
      </c>
      <c r="F30" s="0" t="n">
        <v>0.333333333333333</v>
      </c>
      <c r="G30" s="0" t="n">
        <v>1</v>
      </c>
      <c r="H30" s="0" t="n">
        <v>19.5</v>
      </c>
      <c r="I30" s="0" t="n">
        <v>19</v>
      </c>
      <c r="J30" s="7" t="n">
        <f aca="false">betas!$D$52+betas!$D$53*C30+betas!$D$55*E30+betas!$D$56*F30</f>
        <v>18.5903064939024</v>
      </c>
      <c r="K30" s="0" t="n">
        <f aca="false">+H30-J30</f>
        <v>0.909693506097632</v>
      </c>
      <c r="L30" s="0" t="n">
        <f aca="false">+H30-$H$63</f>
        <v>-2.21833333333335</v>
      </c>
      <c r="M30" s="0" t="n">
        <f aca="false">+J30-$H$63</f>
        <v>-3.12802683943098</v>
      </c>
      <c r="N30" s="7" t="n">
        <f aca="false">+H30</f>
        <v>19.5</v>
      </c>
      <c r="O30" s="7" t="n">
        <f aca="false">+H30-N30</f>
        <v>0</v>
      </c>
    </row>
    <row r="31" customFormat="false" ht="15" hidden="false" customHeight="false" outlineLevel="0" collapsed="false">
      <c r="A31" s="0" t="n">
        <v>56</v>
      </c>
      <c r="B31" s="0" t="n">
        <v>2</v>
      </c>
      <c r="C31" s="0" t="n">
        <v>0.96078431372549</v>
      </c>
      <c r="D31" s="0" t="n">
        <v>-1</v>
      </c>
      <c r="E31" s="0" t="n">
        <v>-0.333333333333333</v>
      </c>
      <c r="F31" s="0" t="n">
        <v>-0.333333333333333</v>
      </c>
      <c r="G31" s="0" t="n">
        <v>1</v>
      </c>
      <c r="H31" s="0" t="n">
        <v>24.7</v>
      </c>
      <c r="I31" s="0" t="n">
        <v>20</v>
      </c>
      <c r="J31" s="7" t="n">
        <f aca="false">betas!$D$52+betas!$D$53*C31+betas!$D$55*E31+betas!$D$56*F31</f>
        <v>23.6446462499999</v>
      </c>
      <c r="K31" s="0" t="n">
        <f aca="false">+H31-J31</f>
        <v>1.05535375000006</v>
      </c>
      <c r="L31" s="0" t="n">
        <f aca="false">+H31-$H$63</f>
        <v>2.98166666666665</v>
      </c>
      <c r="M31" s="0" t="n">
        <f aca="false">+J31-$H$63</f>
        <v>1.92631291666659</v>
      </c>
      <c r="N31" s="7" t="n">
        <f aca="false">+H31</f>
        <v>24.7</v>
      </c>
      <c r="O31" s="7" t="n">
        <f aca="false">+H31-N31</f>
        <v>0</v>
      </c>
    </row>
    <row r="32" customFormat="false" ht="15" hidden="false" customHeight="false" outlineLevel="0" collapsed="false">
      <c r="A32" s="0" t="n">
        <v>57</v>
      </c>
      <c r="B32" s="0" t="n">
        <v>2</v>
      </c>
      <c r="C32" s="0" t="n">
        <v>0.96078431372549</v>
      </c>
      <c r="D32" s="0" t="n">
        <v>-1</v>
      </c>
      <c r="E32" s="0" t="n">
        <v>-0.333333333333333</v>
      </c>
      <c r="F32" s="0" t="n">
        <v>0.333333333333333</v>
      </c>
      <c r="G32" s="0" t="n">
        <v>1</v>
      </c>
      <c r="H32" s="0" t="n">
        <v>26.4</v>
      </c>
      <c r="I32" s="0" t="n">
        <v>21</v>
      </c>
      <c r="J32" s="7" t="n">
        <f aca="false">betas!$D$52+betas!$D$53*C32+betas!$D$55*E32+betas!$D$56*F32</f>
        <v>25.6063250609755</v>
      </c>
      <c r="K32" s="0" t="n">
        <f aca="false">+H32-J32</f>
        <v>0.793674939024466</v>
      </c>
      <c r="L32" s="0" t="n">
        <f aca="false">+H32-$H$63</f>
        <v>4.68166666666665</v>
      </c>
      <c r="M32" s="0" t="n">
        <f aca="false">+J32-$H$63</f>
        <v>3.88799172764218</v>
      </c>
      <c r="N32" s="7" t="n">
        <f aca="false">+H32</f>
        <v>26.4</v>
      </c>
      <c r="O32" s="7" t="n">
        <f aca="false">+H32-N32</f>
        <v>0</v>
      </c>
    </row>
    <row r="33" customFormat="false" ht="15" hidden="false" customHeight="false" outlineLevel="0" collapsed="false">
      <c r="A33" s="0" t="n">
        <v>58</v>
      </c>
      <c r="B33" s="0" t="n">
        <v>2</v>
      </c>
      <c r="C33" s="0" t="n">
        <v>0.96078431372549</v>
      </c>
      <c r="D33" s="0" t="n">
        <v>-1</v>
      </c>
      <c r="E33" s="0" t="n">
        <v>0.333333333333333</v>
      </c>
      <c r="F33" s="0" t="n">
        <v>-0.333333333333333</v>
      </c>
      <c r="G33" s="0" t="n">
        <v>1</v>
      </c>
      <c r="H33" s="0" t="n">
        <v>23.1</v>
      </c>
      <c r="I33" s="0" t="n">
        <v>22</v>
      </c>
      <c r="J33" s="7" t="n">
        <f aca="false">betas!$D$52+betas!$D$53*C33+betas!$D$55*E33+betas!$D$56*F33</f>
        <v>21.3167374390243</v>
      </c>
      <c r="K33" s="0" t="n">
        <f aca="false">+H33-J33</f>
        <v>1.78326256097566</v>
      </c>
      <c r="L33" s="0" t="n">
        <f aca="false">+H33-$H$63</f>
        <v>1.38166666666665</v>
      </c>
      <c r="M33" s="0" t="n">
        <f aca="false">+J33-$H$63</f>
        <v>-0.401595894309008</v>
      </c>
      <c r="N33" s="7" t="n">
        <f aca="false">+H33</f>
        <v>23.1</v>
      </c>
      <c r="O33" s="7" t="n">
        <f aca="false">+H33-N33</f>
        <v>0</v>
      </c>
    </row>
    <row r="34" customFormat="false" ht="15" hidden="false" customHeight="false" outlineLevel="0" collapsed="false">
      <c r="A34" s="0" t="n">
        <v>59</v>
      </c>
      <c r="B34" s="0" t="n">
        <v>2</v>
      </c>
      <c r="C34" s="0" t="n">
        <v>0.96078431372549</v>
      </c>
      <c r="D34" s="0" t="n">
        <v>-1</v>
      </c>
      <c r="E34" s="0" t="n">
        <v>0.333333333333333</v>
      </c>
      <c r="F34" s="0" t="n">
        <v>0.333333333333333</v>
      </c>
      <c r="G34" s="0" t="n">
        <v>1</v>
      </c>
      <c r="H34" s="0" t="n">
        <v>24.5</v>
      </c>
      <c r="I34" s="0" t="n">
        <v>23</v>
      </c>
      <c r="J34" s="7" t="n">
        <f aca="false">betas!$D$52+betas!$D$53*C34+betas!$D$55*E34+betas!$D$56*F34</f>
        <v>23.2784162499999</v>
      </c>
      <c r="K34" s="0" t="n">
        <f aca="false">+H34-J34</f>
        <v>1.22158375000007</v>
      </c>
      <c r="L34" s="0" t="n">
        <f aca="false">+H34-$H$63</f>
        <v>2.78166666666665</v>
      </c>
      <c r="M34" s="0" t="n">
        <f aca="false">+J34-$H$63</f>
        <v>1.56008291666658</v>
      </c>
      <c r="N34" s="7" t="n">
        <f aca="false">+H34</f>
        <v>24.5</v>
      </c>
      <c r="O34" s="7" t="n">
        <f aca="false">+H34-N34</f>
        <v>0</v>
      </c>
    </row>
    <row r="35" customFormat="false" ht="15" hidden="false" customHeight="false" outlineLevel="0" collapsed="false">
      <c r="A35" s="0" t="n">
        <v>60</v>
      </c>
      <c r="B35" s="0" t="n">
        <v>2</v>
      </c>
      <c r="C35" s="0" t="n">
        <v>0.96078431372549</v>
      </c>
      <c r="D35" s="0" t="n">
        <v>0.951219512195122</v>
      </c>
      <c r="E35" s="0" t="n">
        <v>-0.333333333333333</v>
      </c>
      <c r="F35" s="0" t="n">
        <v>-0.333333333333333</v>
      </c>
      <c r="G35" s="0" t="n">
        <v>1</v>
      </c>
      <c r="H35" s="0" t="n">
        <v>23</v>
      </c>
      <c r="I35" s="0" t="n">
        <v>24</v>
      </c>
      <c r="J35" s="7" t="n">
        <f aca="false">betas!$D$52+betas!$D$53*C35+betas!$D$55*E35+betas!$D$56*F35</f>
        <v>23.6446462499999</v>
      </c>
      <c r="K35" s="0" t="n">
        <f aca="false">+H35-J35</f>
        <v>-0.644646249999941</v>
      </c>
      <c r="L35" s="0" t="n">
        <f aca="false">+H35-$H$63</f>
        <v>1.28166666666665</v>
      </c>
      <c r="M35" s="0" t="n">
        <f aca="false">+J35-$H$63</f>
        <v>1.92631291666659</v>
      </c>
      <c r="N35" s="7" t="n">
        <f aca="false">+H35</f>
        <v>23</v>
      </c>
      <c r="O35" s="7" t="n">
        <f aca="false">+H35-N35</f>
        <v>0</v>
      </c>
    </row>
    <row r="36" customFormat="false" ht="15" hidden="false" customHeight="false" outlineLevel="0" collapsed="false">
      <c r="A36" s="0" t="n">
        <v>26</v>
      </c>
      <c r="B36" s="0" t="n">
        <v>2</v>
      </c>
      <c r="C36" s="0" t="n">
        <v>-1</v>
      </c>
      <c r="D36" s="0" t="n">
        <v>-1</v>
      </c>
      <c r="E36" s="0" t="n">
        <v>-0.333333333333333</v>
      </c>
      <c r="F36" s="0" t="n">
        <v>-0.333333333333333</v>
      </c>
      <c r="G36" s="0" t="n">
        <v>-1</v>
      </c>
      <c r="H36" s="0" t="n">
        <v>19.1</v>
      </c>
      <c r="I36" s="0" t="n">
        <v>25</v>
      </c>
      <c r="J36" s="7" t="n">
        <f aca="false">betas!$D$52+betas!$D$53*C36+betas!$D$55*E36+betas!$D$56*F36</f>
        <v>18.9565364939024</v>
      </c>
      <c r="K36" s="0" t="n">
        <f aca="false">+H36-J36</f>
        <v>0.143463506097625</v>
      </c>
      <c r="L36" s="0" t="n">
        <f aca="false">+H36-$H$63</f>
        <v>-2.61833333333335</v>
      </c>
      <c r="M36" s="0" t="n">
        <f aca="false">+J36-$H$63</f>
        <v>-2.76179683943097</v>
      </c>
      <c r="N36" s="7" t="n">
        <f aca="false">+H36</f>
        <v>19.1</v>
      </c>
      <c r="O36" s="7" t="n">
        <f aca="false">+H36-N36</f>
        <v>0</v>
      </c>
    </row>
    <row r="37" customFormat="false" ht="15" hidden="false" customHeight="false" outlineLevel="0" collapsed="false">
      <c r="A37" s="0" t="n">
        <v>27</v>
      </c>
      <c r="B37" s="0" t="n">
        <v>2</v>
      </c>
      <c r="C37" s="0" t="n">
        <v>-1</v>
      </c>
      <c r="D37" s="0" t="n">
        <v>-1</v>
      </c>
      <c r="E37" s="0" t="n">
        <v>-0.333333333333333</v>
      </c>
      <c r="F37" s="0" t="n">
        <v>0.333333333333333</v>
      </c>
      <c r="G37" s="0" t="n">
        <v>-1</v>
      </c>
      <c r="H37" s="0" t="n">
        <v>21.6</v>
      </c>
      <c r="I37" s="0" t="n">
        <v>26</v>
      </c>
      <c r="J37" s="7" t="n">
        <f aca="false">betas!$D$52+betas!$D$53*C37+betas!$D$55*E37+betas!$D$56*F37</f>
        <v>20.918215304878</v>
      </c>
      <c r="K37" s="0" t="n">
        <f aca="false">+H37-J37</f>
        <v>0.681784695122033</v>
      </c>
      <c r="L37" s="0" t="n">
        <f aca="false">+H37-$H$63</f>
        <v>-0.118333333333347</v>
      </c>
      <c r="M37" s="0" t="n">
        <f aca="false">+J37-$H$63</f>
        <v>-0.80011802845538</v>
      </c>
      <c r="N37" s="7" t="n">
        <f aca="false">+AVERAGE(H37:H39)</f>
        <v>21.5333333333333</v>
      </c>
      <c r="O37" s="7" t="n">
        <f aca="false">+H37-N37</f>
        <v>0.06666666666667</v>
      </c>
    </row>
    <row r="38" customFormat="false" ht="15" hidden="false" customHeight="false" outlineLevel="0" collapsed="false">
      <c r="A38" s="0" t="n">
        <v>44</v>
      </c>
      <c r="B38" s="0" t="n">
        <v>2</v>
      </c>
      <c r="C38" s="0" t="n">
        <v>-1</v>
      </c>
      <c r="D38" s="0" t="n">
        <v>-0.804878048780488</v>
      </c>
      <c r="E38" s="0" t="n">
        <v>-0.333333333333333</v>
      </c>
      <c r="F38" s="0" t="n">
        <v>0.333333333333333</v>
      </c>
      <c r="G38" s="0" t="n">
        <v>-1</v>
      </c>
      <c r="H38" s="0" t="n">
        <v>21.5</v>
      </c>
      <c r="I38" s="0" t="n">
        <v>26</v>
      </c>
      <c r="J38" s="7" t="n">
        <f aca="false">betas!$D$52+betas!$D$53*C38+betas!$D$55*E38+betas!$D$56*F38</f>
        <v>20.918215304878</v>
      </c>
      <c r="K38" s="0" t="n">
        <f aca="false">+H38-J38</f>
        <v>0.581784695122032</v>
      </c>
      <c r="L38" s="0" t="n">
        <f aca="false">+H38-$H$63</f>
        <v>-0.218333333333348</v>
      </c>
      <c r="M38" s="0" t="n">
        <f aca="false">+J38-$H$63</f>
        <v>-0.80011802845538</v>
      </c>
      <c r="N38" s="7" t="n">
        <f aca="false">+N37</f>
        <v>21.5333333333333</v>
      </c>
      <c r="O38" s="7" t="n">
        <f aca="false">+H38-N38</f>
        <v>-0.0333333333333314</v>
      </c>
    </row>
    <row r="39" customFormat="false" ht="15" hidden="false" customHeight="false" outlineLevel="0" collapsed="false">
      <c r="A39" s="0" t="n">
        <v>48</v>
      </c>
      <c r="B39" s="0" t="n">
        <v>2</v>
      </c>
      <c r="C39" s="0" t="n">
        <v>-1</v>
      </c>
      <c r="D39" s="0" t="n">
        <v>-0.853658536585366</v>
      </c>
      <c r="E39" s="0" t="n">
        <v>-0.333333333333333</v>
      </c>
      <c r="F39" s="0" t="n">
        <v>0.333333333333333</v>
      </c>
      <c r="G39" s="0" t="n">
        <v>-1</v>
      </c>
      <c r="H39" s="0" t="n">
        <v>21.5</v>
      </c>
      <c r="I39" s="0" t="n">
        <v>26</v>
      </c>
      <c r="J39" s="7" t="n">
        <f aca="false">betas!$D$52+betas!$D$53*C39+betas!$D$55*E39+betas!$D$56*F39</f>
        <v>20.918215304878</v>
      </c>
      <c r="K39" s="0" t="n">
        <f aca="false">+H39-J39</f>
        <v>0.581784695122032</v>
      </c>
      <c r="L39" s="0" t="n">
        <f aca="false">+H39-$H$63</f>
        <v>-0.218333333333348</v>
      </c>
      <c r="M39" s="0" t="n">
        <f aca="false">+J39-$H$63</f>
        <v>-0.80011802845538</v>
      </c>
      <c r="N39" s="7" t="n">
        <f aca="false">+N38</f>
        <v>21.5333333333333</v>
      </c>
      <c r="O39" s="7" t="n">
        <f aca="false">+H39-N39</f>
        <v>-0.0333333333333314</v>
      </c>
    </row>
    <row r="40" customFormat="false" ht="15" hidden="false" customHeight="false" outlineLevel="0" collapsed="false">
      <c r="A40" s="0" t="n">
        <v>28</v>
      </c>
      <c r="B40" s="0" t="n">
        <v>2</v>
      </c>
      <c r="C40" s="0" t="n">
        <v>-1</v>
      </c>
      <c r="D40" s="0" t="n">
        <v>-1</v>
      </c>
      <c r="E40" s="0" t="n">
        <v>0.333333333333333</v>
      </c>
      <c r="F40" s="0" t="n">
        <v>0.333333333333333</v>
      </c>
      <c r="G40" s="0" t="n">
        <v>-1</v>
      </c>
      <c r="H40" s="0" t="n">
        <v>18.9</v>
      </c>
      <c r="I40" s="0" t="n">
        <v>27</v>
      </c>
      <c r="J40" s="7" t="n">
        <f aca="false">betas!$D$52+betas!$D$53*C40+betas!$D$55*E40+betas!$D$56*F40</f>
        <v>18.5903064939024</v>
      </c>
      <c r="K40" s="0" t="n">
        <f aca="false">+H40-J40</f>
        <v>0.309693506097631</v>
      </c>
      <c r="L40" s="0" t="n">
        <f aca="false">+H40-$H$63</f>
        <v>-2.81833333333335</v>
      </c>
      <c r="M40" s="0" t="n">
        <f aca="false">+J40-$H$63</f>
        <v>-3.12802683943098</v>
      </c>
      <c r="N40" s="7" t="n">
        <f aca="false">+H40</f>
        <v>18.9</v>
      </c>
      <c r="O40" s="7" t="n">
        <f aca="false">+H40-N40</f>
        <v>0</v>
      </c>
    </row>
    <row r="41" customFormat="false" ht="15" hidden="false" customHeight="false" outlineLevel="0" collapsed="false">
      <c r="A41" s="0" t="n">
        <v>29</v>
      </c>
      <c r="B41" s="0" t="n">
        <v>2</v>
      </c>
      <c r="C41" s="0" t="n">
        <v>-1</v>
      </c>
      <c r="D41" s="0" t="n">
        <v>-1</v>
      </c>
      <c r="E41" s="0" t="n">
        <v>0.333333333333333</v>
      </c>
      <c r="F41" s="0" t="n">
        <v>-0.333333333333333</v>
      </c>
      <c r="G41" s="0" t="n">
        <v>-1</v>
      </c>
      <c r="H41" s="0" t="n">
        <v>17</v>
      </c>
      <c r="I41" s="0" t="n">
        <v>28</v>
      </c>
      <c r="J41" s="7" t="n">
        <f aca="false">betas!$D$52+betas!$D$53*C41+betas!$D$55*E41+betas!$D$56*F41</f>
        <v>16.6286276829268</v>
      </c>
      <c r="K41" s="0" t="n">
        <f aca="false">+H41-J41</f>
        <v>0.371372317073224</v>
      </c>
      <c r="L41" s="0" t="n">
        <f aca="false">+H41-$H$63</f>
        <v>-4.71833333333335</v>
      </c>
      <c r="M41" s="0" t="n">
        <f aca="false">+J41-$H$63</f>
        <v>-5.08970565040657</v>
      </c>
      <c r="N41" s="7" t="n">
        <f aca="false">+H41</f>
        <v>17</v>
      </c>
      <c r="O41" s="7" t="n">
        <f aca="false">+H41-N41</f>
        <v>0</v>
      </c>
    </row>
    <row r="42" customFormat="false" ht="15" hidden="false" customHeight="false" outlineLevel="0" collapsed="false">
      <c r="A42" s="0" t="n">
        <v>30</v>
      </c>
      <c r="B42" s="0" t="n">
        <v>2</v>
      </c>
      <c r="C42" s="0" t="n">
        <v>0.96078431372549</v>
      </c>
      <c r="D42" s="0" t="n">
        <v>-1</v>
      </c>
      <c r="E42" s="0" t="n">
        <v>-0.333333333333333</v>
      </c>
      <c r="F42" s="0" t="n">
        <v>-0.333333333333333</v>
      </c>
      <c r="G42" s="0" t="n">
        <v>-1</v>
      </c>
      <c r="H42" s="0" t="n">
        <v>24.1</v>
      </c>
      <c r="I42" s="0" t="n">
        <v>29</v>
      </c>
      <c r="J42" s="7" t="n">
        <f aca="false">betas!$D$52+betas!$D$53*C42+betas!$D$55*E42+betas!$D$56*F42</f>
        <v>23.6446462499999</v>
      </c>
      <c r="K42" s="0" t="n">
        <f aca="false">+H42-J42</f>
        <v>0.455353750000061</v>
      </c>
      <c r="L42" s="0" t="n">
        <f aca="false">+H42-$H$63</f>
        <v>2.38166666666665</v>
      </c>
      <c r="M42" s="0" t="n">
        <f aca="false">+J42-$H$63</f>
        <v>1.92631291666659</v>
      </c>
      <c r="N42" s="7" t="n">
        <f aca="false">+AVERAGE(H42:H44)</f>
        <v>23.8666666666667</v>
      </c>
      <c r="O42" s="7" t="n">
        <f aca="false">+H42-N42</f>
        <v>0.233333333333338</v>
      </c>
    </row>
    <row r="43" customFormat="false" ht="15" hidden="false" customHeight="false" outlineLevel="0" collapsed="false">
      <c r="A43" s="0" t="n">
        <v>45</v>
      </c>
      <c r="B43" s="0" t="n">
        <v>2</v>
      </c>
      <c r="C43" s="0" t="n">
        <v>0.882352941176471</v>
      </c>
      <c r="D43" s="0" t="n">
        <v>-0.804878048780488</v>
      </c>
      <c r="E43" s="0" t="n">
        <v>-0.333333333333333</v>
      </c>
      <c r="F43" s="0" t="n">
        <v>-0.333333333333333</v>
      </c>
      <c r="G43" s="0" t="n">
        <v>-1</v>
      </c>
      <c r="H43" s="0" t="n">
        <v>23.9</v>
      </c>
      <c r="I43" s="0" t="n">
        <v>29</v>
      </c>
      <c r="J43" s="7" t="n">
        <f aca="false">betas!$D$52+betas!$D$53*C43+betas!$D$55*E43+betas!$D$56*F43</f>
        <v>23.457121859756</v>
      </c>
      <c r="K43" s="0" t="n">
        <f aca="false">+H43-J43</f>
        <v>0.442878140243959</v>
      </c>
      <c r="L43" s="0" t="n">
        <f aca="false">+H43-$H$63</f>
        <v>2.18166666666665</v>
      </c>
      <c r="M43" s="0" t="n">
        <f aca="false">+J43-$H$63</f>
        <v>1.73878852642269</v>
      </c>
      <c r="N43" s="7" t="n">
        <f aca="false">+N42</f>
        <v>23.8666666666667</v>
      </c>
      <c r="O43" s="7" t="n">
        <f aca="false">+H43-N43</f>
        <v>0.033333333333335</v>
      </c>
    </row>
    <row r="44" customFormat="false" ht="15" hidden="false" customHeight="false" outlineLevel="0" collapsed="false">
      <c r="A44" s="0" t="n">
        <v>49</v>
      </c>
      <c r="B44" s="0" t="n">
        <v>2</v>
      </c>
      <c r="C44" s="0" t="n">
        <v>0.882352941176471</v>
      </c>
      <c r="D44" s="0" t="n">
        <v>-0.560975609756098</v>
      </c>
      <c r="E44" s="0" t="n">
        <v>-0.333333333333333</v>
      </c>
      <c r="F44" s="0" t="n">
        <v>-0.333333333333333</v>
      </c>
      <c r="G44" s="0" t="n">
        <v>-1</v>
      </c>
      <c r="H44" s="0" t="n">
        <v>23.6</v>
      </c>
      <c r="I44" s="0" t="n">
        <v>29</v>
      </c>
      <c r="J44" s="7" t="n">
        <f aca="false">betas!$D$52+betas!$D$53*C44+betas!$D$55*E44+betas!$D$56*F44</f>
        <v>23.457121859756</v>
      </c>
      <c r="K44" s="0" t="n">
        <f aca="false">+H44-J44</f>
        <v>0.142878140243962</v>
      </c>
      <c r="L44" s="0" t="n">
        <f aca="false">+H44-$H$63</f>
        <v>1.88166666666665</v>
      </c>
      <c r="M44" s="0" t="n">
        <f aca="false">+J44-$H$63</f>
        <v>1.73878852642269</v>
      </c>
      <c r="N44" s="7" t="n">
        <f aca="false">+N43</f>
        <v>23.8666666666667</v>
      </c>
      <c r="O44" s="7" t="n">
        <f aca="false">+H44-N44</f>
        <v>-0.266666666666662</v>
      </c>
    </row>
    <row r="45" customFormat="false" ht="15" hidden="false" customHeight="false" outlineLevel="0" collapsed="false">
      <c r="A45" s="0" t="n">
        <v>31</v>
      </c>
      <c r="B45" s="0" t="n">
        <v>2</v>
      </c>
      <c r="C45" s="0" t="n">
        <v>0.96078431372549</v>
      </c>
      <c r="D45" s="0" t="n">
        <v>-1</v>
      </c>
      <c r="E45" s="0" t="n">
        <v>-0.333333333333333</v>
      </c>
      <c r="F45" s="0" t="n">
        <v>0.333333333333333</v>
      </c>
      <c r="G45" s="0" t="n">
        <v>-1</v>
      </c>
      <c r="H45" s="0" t="n">
        <v>26</v>
      </c>
      <c r="I45" s="0" t="n">
        <v>30</v>
      </c>
      <c r="J45" s="7" t="n">
        <f aca="false">betas!$D$52+betas!$D$53*C45+betas!$D$55*E45+betas!$D$56*F45</f>
        <v>25.6063250609755</v>
      </c>
      <c r="K45" s="0" t="n">
        <f aca="false">+H45-J45</f>
        <v>0.393674939024468</v>
      </c>
      <c r="L45" s="0" t="n">
        <f aca="false">+H45-$H$63</f>
        <v>4.28166666666665</v>
      </c>
      <c r="M45" s="0" t="n">
        <f aca="false">+J45-$H$63</f>
        <v>3.88799172764218</v>
      </c>
      <c r="N45" s="7" t="n">
        <f aca="false">+AVERAGE(H45:H48)</f>
        <v>24.725</v>
      </c>
      <c r="O45" s="7" t="n">
        <f aca="false">+H45-N45</f>
        <v>1.275</v>
      </c>
    </row>
    <row r="46" customFormat="false" ht="15" hidden="false" customHeight="false" outlineLevel="0" collapsed="false">
      <c r="A46" s="0" t="n">
        <v>46</v>
      </c>
      <c r="B46" s="0" t="n">
        <v>2</v>
      </c>
      <c r="C46" s="0" t="n">
        <v>0.882352941176471</v>
      </c>
      <c r="D46" s="0" t="n">
        <v>-0.804878048780488</v>
      </c>
      <c r="E46" s="0" t="n">
        <v>-0.333333333333333</v>
      </c>
      <c r="F46" s="0" t="n">
        <v>0.333333333333333</v>
      </c>
      <c r="G46" s="0" t="n">
        <v>-1</v>
      </c>
      <c r="H46" s="0" t="n">
        <v>25.7</v>
      </c>
      <c r="I46" s="0" t="n">
        <v>30</v>
      </c>
      <c r="J46" s="7" t="n">
        <f aca="false">betas!$D$52+betas!$D$53*C46+betas!$D$55*E46+betas!$D$56*F46</f>
        <v>25.4188006707316</v>
      </c>
      <c r="K46" s="0" t="n">
        <f aca="false">+H46-J46</f>
        <v>0.281199329268368</v>
      </c>
      <c r="L46" s="0" t="n">
        <f aca="false">+H46-$H$63</f>
        <v>3.98166666666665</v>
      </c>
      <c r="M46" s="0" t="n">
        <f aca="false">+J46-$H$63</f>
        <v>3.70046733739828</v>
      </c>
      <c r="N46" s="7" t="n">
        <f aca="false">+N45</f>
        <v>24.725</v>
      </c>
      <c r="O46" s="7" t="n">
        <f aca="false">+H46-N46</f>
        <v>0.974999999999998</v>
      </c>
    </row>
    <row r="47" customFormat="false" ht="15" hidden="false" customHeight="false" outlineLevel="0" collapsed="false">
      <c r="A47" s="0" t="n">
        <v>50</v>
      </c>
      <c r="B47" s="0" t="n">
        <v>2</v>
      </c>
      <c r="C47" s="0" t="n">
        <v>0.96078431372549</v>
      </c>
      <c r="D47" s="0" t="n">
        <v>-0.853658536585366</v>
      </c>
      <c r="E47" s="0" t="n">
        <v>-0.333333333333333</v>
      </c>
      <c r="F47" s="0" t="n">
        <v>0.333333333333333</v>
      </c>
      <c r="G47" s="0" t="n">
        <v>-1</v>
      </c>
      <c r="H47" s="0" t="n">
        <v>21.5</v>
      </c>
      <c r="I47" s="0" t="n">
        <v>30</v>
      </c>
      <c r="J47" s="7" t="n">
        <f aca="false">betas!$D$52+betas!$D$53*C47+betas!$D$55*E47+betas!$D$56*F47</f>
        <v>25.6063250609755</v>
      </c>
      <c r="K47" s="0" t="n">
        <f aca="false">+H47-J47</f>
        <v>-4.10632506097553</v>
      </c>
      <c r="L47" s="0" t="n">
        <f aca="false">+H47-$H$63</f>
        <v>-0.218333333333348</v>
      </c>
      <c r="M47" s="0" t="n">
        <f aca="false">+J47-$H$63</f>
        <v>3.88799172764218</v>
      </c>
      <c r="N47" s="7" t="n">
        <f aca="false">+N46</f>
        <v>24.725</v>
      </c>
      <c r="O47" s="7" t="n">
        <f aca="false">+H47-N47</f>
        <v>-3.225</v>
      </c>
    </row>
    <row r="48" customFormat="false" ht="15" hidden="false" customHeight="false" outlineLevel="0" collapsed="false">
      <c r="A48" s="0" t="n">
        <v>51</v>
      </c>
      <c r="B48" s="0" t="n">
        <v>2</v>
      </c>
      <c r="C48" s="0" t="n">
        <v>0.882352941176471</v>
      </c>
      <c r="D48" s="0" t="n">
        <v>-0.853658536585366</v>
      </c>
      <c r="E48" s="0" t="n">
        <v>-0.333333333333333</v>
      </c>
      <c r="F48" s="0" t="n">
        <v>0.333333333333333</v>
      </c>
      <c r="G48" s="0" t="n">
        <v>-1</v>
      </c>
      <c r="H48" s="0" t="n">
        <v>25.7</v>
      </c>
      <c r="I48" s="0" t="n">
        <v>30</v>
      </c>
      <c r="J48" s="7" t="n">
        <f aca="false">betas!$D$52+betas!$D$53*C48+betas!$D$55*E48+betas!$D$56*F48</f>
        <v>25.4188006707316</v>
      </c>
      <c r="K48" s="0" t="n">
        <f aca="false">+H48-J48</f>
        <v>0.281199329268368</v>
      </c>
      <c r="L48" s="0" t="n">
        <f aca="false">+H48-$H$63</f>
        <v>3.98166666666665</v>
      </c>
      <c r="M48" s="0" t="n">
        <f aca="false">+J48-$H$63</f>
        <v>3.70046733739828</v>
      </c>
      <c r="N48" s="7" t="n">
        <f aca="false">+N47</f>
        <v>24.725</v>
      </c>
      <c r="O48" s="7" t="n">
        <f aca="false">+H48-N48</f>
        <v>0.974999999999998</v>
      </c>
    </row>
    <row r="49" customFormat="false" ht="15" hidden="false" customHeight="false" outlineLevel="0" collapsed="false">
      <c r="A49" s="0" t="n">
        <v>32</v>
      </c>
      <c r="B49" s="0" t="n">
        <v>2</v>
      </c>
      <c r="C49" s="0" t="n">
        <v>0.96078431372549</v>
      </c>
      <c r="D49" s="0" t="n">
        <v>-1</v>
      </c>
      <c r="E49" s="0" t="n">
        <v>0.333333333333333</v>
      </c>
      <c r="F49" s="0" t="n">
        <v>-0.333333333333333</v>
      </c>
      <c r="G49" s="0" t="n">
        <v>-1</v>
      </c>
      <c r="H49" s="0" t="n">
        <v>22.5</v>
      </c>
      <c r="I49" s="0" t="n">
        <v>31</v>
      </c>
      <c r="J49" s="7" t="n">
        <f aca="false">betas!$D$52+betas!$D$53*C49+betas!$D$55*E49+betas!$D$56*F49</f>
        <v>21.3167374390243</v>
      </c>
      <c r="K49" s="0" t="n">
        <f aca="false">+H49-J49</f>
        <v>1.18326256097566</v>
      </c>
      <c r="L49" s="0" t="n">
        <f aca="false">+H49-$H$63</f>
        <v>0.781666666666652</v>
      </c>
      <c r="M49" s="0" t="n">
        <f aca="false">+J49-$H$63</f>
        <v>-0.401595894309008</v>
      </c>
      <c r="N49" s="7" t="n">
        <f aca="false">+AVERAGE(H49:H50)</f>
        <v>22.35</v>
      </c>
      <c r="O49" s="7" t="n">
        <f aca="false">+H49-N49</f>
        <v>0.149999999999999</v>
      </c>
    </row>
    <row r="50" customFormat="false" ht="15" hidden="false" customHeight="false" outlineLevel="0" collapsed="false">
      <c r="A50" s="0" t="n">
        <v>42</v>
      </c>
      <c r="B50" s="0" t="n">
        <v>2</v>
      </c>
      <c r="C50" s="0" t="n">
        <v>0.882352941176471</v>
      </c>
      <c r="D50" s="0" t="n">
        <v>-0.804878048780488</v>
      </c>
      <c r="E50" s="0" t="n">
        <v>0.333333333333333</v>
      </c>
      <c r="F50" s="0" t="n">
        <v>-0.333333333333333</v>
      </c>
      <c r="G50" s="0" t="n">
        <v>-1</v>
      </c>
      <c r="H50" s="0" t="n">
        <v>22.2</v>
      </c>
      <c r="I50" s="0" t="n">
        <v>31</v>
      </c>
      <c r="J50" s="7" t="n">
        <f aca="false">betas!$D$52+betas!$D$53*C50+betas!$D$55*E50+betas!$D$56*F50</f>
        <v>21.1292130487804</v>
      </c>
      <c r="K50" s="0" t="n">
        <f aca="false">+H50-J50</f>
        <v>1.07078695121956</v>
      </c>
      <c r="L50" s="0" t="n">
        <f aca="false">+H50-$H$63</f>
        <v>0.481666666666651</v>
      </c>
      <c r="M50" s="0" t="n">
        <f aca="false">+J50-$H$63</f>
        <v>-0.589120284552909</v>
      </c>
      <c r="N50" s="7" t="n">
        <f aca="false">+N49</f>
        <v>22.35</v>
      </c>
      <c r="O50" s="7" t="n">
        <f aca="false">+H50-N50</f>
        <v>-0.150000000000002</v>
      </c>
    </row>
    <row r="51" customFormat="false" ht="15" hidden="false" customHeight="false" outlineLevel="0" collapsed="false">
      <c r="A51" s="0" t="n">
        <v>33</v>
      </c>
      <c r="B51" s="0" t="n">
        <v>2</v>
      </c>
      <c r="C51" s="0" t="n">
        <v>0.96078431372549</v>
      </c>
      <c r="D51" s="0" t="n">
        <v>-1</v>
      </c>
      <c r="E51" s="0" t="n">
        <v>0.333333333333333</v>
      </c>
      <c r="F51" s="0" t="n">
        <v>0.333333333333333</v>
      </c>
      <c r="G51" s="0" t="n">
        <v>-1</v>
      </c>
      <c r="H51" s="0" t="n">
        <v>24</v>
      </c>
      <c r="I51" s="0" t="n">
        <v>32</v>
      </c>
      <c r="J51" s="7" t="n">
        <f aca="false">betas!$D$52+betas!$D$53*C51+betas!$D$55*E51+betas!$D$56*F51</f>
        <v>23.2784162499999</v>
      </c>
      <c r="K51" s="0" t="n">
        <f aca="false">+H51-J51</f>
        <v>0.721583750000068</v>
      </c>
      <c r="L51" s="0" t="n">
        <f aca="false">+H51-$H$63</f>
        <v>2.28166666666665</v>
      </c>
      <c r="M51" s="0" t="n">
        <f aca="false">+J51-$H$63</f>
        <v>1.56008291666658</v>
      </c>
      <c r="N51" s="7" t="n">
        <f aca="false">+AVERAGE(H51:H54)</f>
        <v>23.825</v>
      </c>
      <c r="O51" s="7" t="n">
        <f aca="false">+H51-N51</f>
        <v>0.174999999999997</v>
      </c>
    </row>
    <row r="52" customFormat="false" ht="15" hidden="false" customHeight="false" outlineLevel="0" collapsed="false">
      <c r="A52" s="0" t="n">
        <v>43</v>
      </c>
      <c r="B52" s="0" t="n">
        <v>2</v>
      </c>
      <c r="C52" s="0" t="n">
        <v>0.882352941176471</v>
      </c>
      <c r="D52" s="0" t="n">
        <v>-0.804878048780488</v>
      </c>
      <c r="E52" s="0" t="n">
        <v>0.333333333333333</v>
      </c>
      <c r="F52" s="0" t="n">
        <v>0.333333333333333</v>
      </c>
      <c r="G52" s="0" t="n">
        <v>-1</v>
      </c>
      <c r="H52" s="0" t="n">
        <v>23.7</v>
      </c>
      <c r="I52" s="0" t="n">
        <v>32</v>
      </c>
      <c r="J52" s="7" t="n">
        <f aca="false">betas!$D$52+betas!$D$53*C52+betas!$D$55*E52+betas!$D$56*F52</f>
        <v>23.090891859756</v>
      </c>
      <c r="K52" s="0" t="n">
        <f aca="false">+H52-J52</f>
        <v>0.609108140243968</v>
      </c>
      <c r="L52" s="0" t="n">
        <f aca="false">+H52-$H$63</f>
        <v>1.98166666666665</v>
      </c>
      <c r="M52" s="0" t="n">
        <f aca="false">+J52-$H$63</f>
        <v>1.37255852642268</v>
      </c>
      <c r="N52" s="7" t="n">
        <f aca="false">+N51</f>
        <v>23.825</v>
      </c>
      <c r="O52" s="7" t="n">
        <f aca="false">+H52-N52</f>
        <v>-0.125000000000004</v>
      </c>
    </row>
    <row r="53" customFormat="false" ht="15" hidden="false" customHeight="false" outlineLevel="0" collapsed="false">
      <c r="A53" s="0" t="n">
        <v>47</v>
      </c>
      <c r="B53" s="0" t="n">
        <v>2</v>
      </c>
      <c r="C53" s="0" t="n">
        <v>0.882352941176471</v>
      </c>
      <c r="D53" s="0" t="n">
        <v>-0.560975609756098</v>
      </c>
      <c r="E53" s="0" t="n">
        <v>0.333333333333333</v>
      </c>
      <c r="F53" s="0" t="n">
        <v>0.333333333333333</v>
      </c>
      <c r="G53" s="0" t="n">
        <v>-1</v>
      </c>
      <c r="H53" s="0" t="n">
        <v>23.7</v>
      </c>
      <c r="I53" s="0" t="n">
        <v>32</v>
      </c>
      <c r="J53" s="7" t="n">
        <f aca="false">betas!$D$52+betas!$D$53*C53+betas!$D$55*E53+betas!$D$56*F53</f>
        <v>23.090891859756</v>
      </c>
      <c r="K53" s="0" t="n">
        <f aca="false">+H53-J53</f>
        <v>0.609108140243968</v>
      </c>
      <c r="L53" s="0" t="n">
        <f aca="false">+H53-$H$63</f>
        <v>1.98166666666665</v>
      </c>
      <c r="M53" s="0" t="n">
        <f aca="false">+J53-$H$63</f>
        <v>1.37255852642268</v>
      </c>
      <c r="N53" s="7" t="n">
        <f aca="false">+N52</f>
        <v>23.825</v>
      </c>
      <c r="O53" s="7" t="n">
        <f aca="false">+H53-N53</f>
        <v>-0.125000000000004</v>
      </c>
    </row>
    <row r="54" customFormat="false" ht="15" hidden="false" customHeight="false" outlineLevel="0" collapsed="false">
      <c r="A54" s="0" t="n">
        <v>52</v>
      </c>
      <c r="B54" s="0" t="n">
        <v>2</v>
      </c>
      <c r="C54" s="0" t="n">
        <v>0.96078431372549</v>
      </c>
      <c r="D54" s="0" t="n">
        <v>-0.853658536585366</v>
      </c>
      <c r="E54" s="0" t="n">
        <v>0.333333333333333</v>
      </c>
      <c r="F54" s="0" t="n">
        <v>0.333333333333333</v>
      </c>
      <c r="G54" s="0" t="n">
        <v>-1</v>
      </c>
      <c r="H54" s="0" t="n">
        <v>23.9</v>
      </c>
      <c r="I54" s="0" t="n">
        <v>32</v>
      </c>
      <c r="J54" s="7" t="n">
        <f aca="false">betas!$D$52+betas!$D$53*C54+betas!$D$55*E54+betas!$D$56*F54</f>
        <v>23.2784162499999</v>
      </c>
      <c r="K54" s="0" t="n">
        <f aca="false">+H54-J54</f>
        <v>0.621583750000067</v>
      </c>
      <c r="L54" s="0" t="n">
        <f aca="false">+H54-$H$63</f>
        <v>2.18166666666665</v>
      </c>
      <c r="M54" s="0" t="n">
        <f aca="false">+J54-$H$63</f>
        <v>1.56008291666658</v>
      </c>
      <c r="N54" s="7" t="n">
        <f aca="false">+N53</f>
        <v>23.825</v>
      </c>
      <c r="O54" s="7" t="n">
        <f aca="false">+H54-N54</f>
        <v>0.0749999999999957</v>
      </c>
    </row>
    <row r="55" customFormat="false" ht="15" hidden="false" customHeight="false" outlineLevel="0" collapsed="false">
      <c r="A55" s="0" t="n">
        <v>34</v>
      </c>
      <c r="B55" s="0" t="n">
        <v>2</v>
      </c>
      <c r="C55" s="0" t="n">
        <v>-1</v>
      </c>
      <c r="D55" s="0" t="n">
        <v>0.951219512195122</v>
      </c>
      <c r="E55" s="0" t="n">
        <v>-0.333333333333333</v>
      </c>
      <c r="F55" s="0" t="n">
        <v>-0.333333333333333</v>
      </c>
      <c r="G55" s="0" t="n">
        <v>-1</v>
      </c>
      <c r="H55" s="0" t="n">
        <v>16.8</v>
      </c>
      <c r="I55" s="0" t="n">
        <v>33</v>
      </c>
      <c r="J55" s="7" t="n">
        <f aca="false">betas!$D$52+betas!$D$53*C55+betas!$D$55*E55+betas!$D$56*F55</f>
        <v>18.9565364939024</v>
      </c>
      <c r="K55" s="0" t="n">
        <f aca="false">+H55-J55</f>
        <v>-2.15653649390238</v>
      </c>
      <c r="L55" s="0" t="n">
        <f aca="false">+H55-$H$63</f>
        <v>-4.91833333333335</v>
      </c>
      <c r="M55" s="0" t="n">
        <f aca="false">+J55-$H$63</f>
        <v>-2.76179683943097</v>
      </c>
      <c r="N55" s="7" t="n">
        <f aca="false">+H55</f>
        <v>16.8</v>
      </c>
      <c r="O55" s="7" t="n">
        <f aca="false">+H55-N55</f>
        <v>0</v>
      </c>
    </row>
    <row r="56" customFormat="false" ht="15" hidden="false" customHeight="false" outlineLevel="0" collapsed="false">
      <c r="A56" s="0" t="n">
        <v>35</v>
      </c>
      <c r="B56" s="0" t="n">
        <v>2</v>
      </c>
      <c r="C56" s="0" t="n">
        <v>-1</v>
      </c>
      <c r="D56" s="0" t="n">
        <v>0.951219512195122</v>
      </c>
      <c r="E56" s="0" t="n">
        <v>-0.333333333333333</v>
      </c>
      <c r="F56" s="0" t="n">
        <v>0.333333333333333</v>
      </c>
      <c r="G56" s="0" t="n">
        <v>-1</v>
      </c>
      <c r="H56" s="0" t="n">
        <v>19.3</v>
      </c>
      <c r="I56" s="0" t="n">
        <v>34</v>
      </c>
      <c r="J56" s="7" t="n">
        <f aca="false">betas!$D$52+betas!$D$53*C56+betas!$D$55*E56+betas!$D$56*F56</f>
        <v>20.918215304878</v>
      </c>
      <c r="K56" s="0" t="n">
        <f aca="false">+H56-J56</f>
        <v>-1.61821530487797</v>
      </c>
      <c r="L56" s="0" t="n">
        <f aca="false">+H56-$H$63</f>
        <v>-2.41833333333335</v>
      </c>
      <c r="M56" s="0" t="n">
        <f aca="false">+J56-$H$63</f>
        <v>-0.80011802845538</v>
      </c>
      <c r="N56" s="7" t="n">
        <f aca="false">+H56</f>
        <v>19.3</v>
      </c>
      <c r="O56" s="7" t="n">
        <f aca="false">+H56-N56</f>
        <v>0</v>
      </c>
    </row>
    <row r="57" customFormat="false" ht="15" hidden="false" customHeight="false" outlineLevel="0" collapsed="false">
      <c r="A57" s="0" t="n">
        <v>36</v>
      </c>
      <c r="B57" s="0" t="n">
        <v>2</v>
      </c>
      <c r="C57" s="0" t="n">
        <v>-1</v>
      </c>
      <c r="D57" s="0" t="n">
        <v>0.951219512195122</v>
      </c>
      <c r="E57" s="0" t="n">
        <v>0.333333333333333</v>
      </c>
      <c r="F57" s="0" t="n">
        <v>0.333333333333333</v>
      </c>
      <c r="G57" s="0" t="n">
        <v>-1</v>
      </c>
      <c r="H57" s="0" t="n">
        <v>16.2</v>
      </c>
      <c r="I57" s="0" t="n">
        <v>35</v>
      </c>
      <c r="J57" s="7" t="n">
        <f aca="false">betas!$D$52+betas!$D$53*C57+betas!$D$55*E57+betas!$D$56*F57</f>
        <v>18.5903064939024</v>
      </c>
      <c r="K57" s="0" t="n">
        <f aca="false">+H57-J57</f>
        <v>-2.39030649390237</v>
      </c>
      <c r="L57" s="0" t="n">
        <f aca="false">+H57-$H$63</f>
        <v>-5.51833333333335</v>
      </c>
      <c r="M57" s="0" t="n">
        <f aca="false">+J57-$H$63</f>
        <v>-3.12802683943098</v>
      </c>
      <c r="N57" s="7" t="n">
        <f aca="false">+H57</f>
        <v>16.2</v>
      </c>
      <c r="O57" s="7" t="n">
        <f aca="false">+H57-N57</f>
        <v>0</v>
      </c>
    </row>
    <row r="58" customFormat="false" ht="15" hidden="false" customHeight="false" outlineLevel="0" collapsed="false">
      <c r="A58" s="0" t="n">
        <v>37</v>
      </c>
      <c r="B58" s="0" t="n">
        <v>2</v>
      </c>
      <c r="C58" s="0" t="n">
        <v>-1</v>
      </c>
      <c r="D58" s="0" t="n">
        <v>0.951219512195122</v>
      </c>
      <c r="E58" s="0" t="n">
        <v>0.333333333333333</v>
      </c>
      <c r="F58" s="0" t="n">
        <v>-0.333333333333333</v>
      </c>
      <c r="G58" s="0" t="n">
        <v>-1</v>
      </c>
      <c r="H58" s="0" t="n">
        <v>14.4</v>
      </c>
      <c r="I58" s="0" t="n">
        <v>36</v>
      </c>
      <c r="J58" s="7" t="n">
        <f aca="false">betas!$D$52+betas!$D$53*C58+betas!$D$55*E58+betas!$D$56*F58</f>
        <v>16.6286276829268</v>
      </c>
      <c r="K58" s="0" t="n">
        <f aca="false">+H58-J58</f>
        <v>-2.22862768292678</v>
      </c>
      <c r="L58" s="0" t="n">
        <f aca="false">+H58-$H$63</f>
        <v>-7.31833333333335</v>
      </c>
      <c r="M58" s="0" t="n">
        <f aca="false">+J58-$H$63</f>
        <v>-5.08970565040657</v>
      </c>
      <c r="N58" s="7" t="n">
        <f aca="false">+H58</f>
        <v>14.4</v>
      </c>
      <c r="O58" s="7" t="n">
        <f aca="false">+H58-N58</f>
        <v>0</v>
      </c>
    </row>
    <row r="59" customFormat="false" ht="15" hidden="false" customHeight="false" outlineLevel="0" collapsed="false">
      <c r="A59" s="0" t="n">
        <v>38</v>
      </c>
      <c r="B59" s="0" t="n">
        <v>2</v>
      </c>
      <c r="C59" s="0" t="n">
        <v>0.96078431372549</v>
      </c>
      <c r="D59" s="0" t="n">
        <v>0.951219512195122</v>
      </c>
      <c r="E59" s="0" t="n">
        <v>-0.333333333333333</v>
      </c>
      <c r="F59" s="0" t="n">
        <v>-0.333333333333333</v>
      </c>
      <c r="G59" s="0" t="n">
        <v>-1</v>
      </c>
      <c r="H59" s="0" t="n">
        <v>22.4</v>
      </c>
      <c r="I59" s="0" t="n">
        <v>37</v>
      </c>
      <c r="J59" s="7" t="n">
        <f aca="false">betas!$D$52+betas!$D$53*C59+betas!$D$55*E59+betas!$D$56*F59</f>
        <v>23.6446462499999</v>
      </c>
      <c r="K59" s="0" t="n">
        <f aca="false">+H59-J59</f>
        <v>-1.24464624999994</v>
      </c>
      <c r="L59" s="0" t="n">
        <f aca="false">+H59-$H$63</f>
        <v>0.681666666666651</v>
      </c>
      <c r="M59" s="0" t="n">
        <f aca="false">+J59-$H$63</f>
        <v>1.92631291666659</v>
      </c>
      <c r="N59" s="7" t="n">
        <f aca="false">+H59</f>
        <v>22.4</v>
      </c>
      <c r="O59" s="7" t="n">
        <f aca="false">+H59-N59</f>
        <v>0</v>
      </c>
    </row>
    <row r="60" customFormat="false" ht="15" hidden="false" customHeight="false" outlineLevel="0" collapsed="false">
      <c r="A60" s="0" t="n">
        <v>39</v>
      </c>
      <c r="B60" s="0" t="n">
        <v>2</v>
      </c>
      <c r="C60" s="0" t="n">
        <v>0.96078431372549</v>
      </c>
      <c r="D60" s="0" t="n">
        <v>0.951219512195122</v>
      </c>
      <c r="E60" s="0" t="n">
        <v>0.333333333333333</v>
      </c>
      <c r="F60" s="0" t="n">
        <v>-0.333333333333333</v>
      </c>
      <c r="G60" s="0" t="n">
        <v>-1</v>
      </c>
      <c r="H60" s="0" t="n">
        <v>20.4</v>
      </c>
      <c r="I60" s="0" t="n">
        <v>38</v>
      </c>
      <c r="J60" s="7" t="n">
        <f aca="false">betas!$D$52+betas!$D$53*C60+betas!$D$55*E60+betas!$D$56*F60</f>
        <v>21.3167374390243</v>
      </c>
      <c r="K60" s="0" t="n">
        <f aca="false">+H60-J60</f>
        <v>-0.916737439024342</v>
      </c>
      <c r="L60" s="0" t="n">
        <f aca="false">+H60-$H$63</f>
        <v>-1.31833333333335</v>
      </c>
      <c r="M60" s="0" t="n">
        <f aca="false">+J60-$H$63</f>
        <v>-0.401595894309008</v>
      </c>
      <c r="N60" s="7" t="n">
        <f aca="false">+H60</f>
        <v>20.4</v>
      </c>
      <c r="O60" s="7" t="n">
        <f aca="false">+H60-N60</f>
        <v>0</v>
      </c>
    </row>
    <row r="61" customFormat="false" ht="15" hidden="false" customHeight="false" outlineLevel="0" collapsed="false">
      <c r="A61" s="0" t="n">
        <v>40</v>
      </c>
      <c r="B61" s="0" t="n">
        <v>2</v>
      </c>
      <c r="C61" s="0" t="n">
        <v>0.96078431372549</v>
      </c>
      <c r="D61" s="0" t="n">
        <v>0.951219512195122</v>
      </c>
      <c r="E61" s="0" t="n">
        <v>0.333333333333333</v>
      </c>
      <c r="F61" s="0" t="n">
        <v>0.333333333333333</v>
      </c>
      <c r="G61" s="0" t="n">
        <v>-1</v>
      </c>
      <c r="H61" s="0" t="n">
        <v>22</v>
      </c>
      <c r="I61" s="0" t="n">
        <v>39</v>
      </c>
      <c r="J61" s="7" t="n">
        <f aca="false">betas!$D$52+betas!$D$53*C61+betas!$D$55*E61+betas!$D$56*F61</f>
        <v>23.2784162499999</v>
      </c>
      <c r="K61" s="0" t="n">
        <f aca="false">+H61-J61</f>
        <v>-1.27841624999993</v>
      </c>
      <c r="L61" s="0" t="n">
        <f aca="false">+H61-$H$63</f>
        <v>0.281666666666652</v>
      </c>
      <c r="M61" s="0" t="n">
        <f aca="false">+J61-$H$63</f>
        <v>1.56008291666658</v>
      </c>
      <c r="N61" s="7" t="n">
        <f aca="false">+H61</f>
        <v>22</v>
      </c>
      <c r="O61" s="7" t="n">
        <f aca="false">+H61-N61</f>
        <v>0</v>
      </c>
    </row>
    <row r="62" customFormat="false" ht="15" hidden="false" customHeight="false" outlineLevel="0" collapsed="false">
      <c r="A62" s="0" t="n">
        <v>41</v>
      </c>
      <c r="B62" s="0" t="n">
        <v>2</v>
      </c>
      <c r="C62" s="0" t="n">
        <v>0.96078431372549</v>
      </c>
      <c r="D62" s="0" t="n">
        <v>0.951219512195122</v>
      </c>
      <c r="E62" s="0" t="n">
        <v>-0.333333333333333</v>
      </c>
      <c r="F62" s="0" t="n">
        <v>0.333333333333333</v>
      </c>
      <c r="G62" s="0" t="n">
        <v>-1</v>
      </c>
      <c r="H62" s="0" t="n">
        <v>24.4</v>
      </c>
      <c r="I62" s="0" t="n">
        <v>40</v>
      </c>
      <c r="J62" s="7" t="n">
        <f aca="false">betas!$D$52+betas!$D$53*C62+betas!$D$55*E62+betas!$D$56*F62</f>
        <v>25.6063250609755</v>
      </c>
      <c r="K62" s="0" t="n">
        <f aca="false">+H62-J62</f>
        <v>-1.20632506097553</v>
      </c>
      <c r="L62" s="0" t="n">
        <f aca="false">+H62-$H$63</f>
        <v>2.68166666666665</v>
      </c>
      <c r="M62" s="0" t="n">
        <f aca="false">+J62-$H$63</f>
        <v>3.88799172764218</v>
      </c>
      <c r="N62" s="7" t="n">
        <f aca="false">+H62</f>
        <v>24.4</v>
      </c>
      <c r="O62" s="7" t="n">
        <f aca="false">+H62-N62</f>
        <v>0</v>
      </c>
    </row>
    <row r="63" customFormat="false" ht="15" hidden="false" customHeight="false" outlineLevel="0" collapsed="false">
      <c r="G63" s="0" t="s">
        <v>153</v>
      </c>
      <c r="H63" s="36" t="n">
        <f aca="false">AVERAGE(H3:H62)</f>
        <v>21.7183333333333</v>
      </c>
    </row>
  </sheetData>
  <autoFilter ref="A2:I6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61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Q24" activeCellId="1" sqref="AC2:AE11 Q24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8.85"/>
    <col collapsed="false" customWidth="true" hidden="false" outlineLevel="0" max="3" min="3" style="0" width="19.14"/>
    <col collapsed="false" customWidth="true" hidden="false" outlineLevel="0" max="4" min="4" style="0" width="11.85"/>
    <col collapsed="false" customWidth="true" hidden="false" outlineLevel="0" max="5" min="5" style="0" width="9.14"/>
    <col collapsed="false" customWidth="true" hidden="false" outlineLevel="0" max="6" min="6" style="0" width="6.43"/>
    <col collapsed="false" customWidth="true" hidden="false" outlineLevel="0" max="7" min="7" style="0" width="7.85"/>
    <col collapsed="false" customWidth="true" hidden="false" outlineLevel="0" max="8" min="8" style="0" width="17.43"/>
    <col collapsed="false" customWidth="true" hidden="false" outlineLevel="0" max="9" min="9" style="0" width="10.28"/>
    <col collapsed="false" customWidth="true" hidden="false" outlineLevel="0" max="10" min="10" style="0" width="13.57"/>
    <col collapsed="false" customWidth="true" hidden="false" outlineLevel="0" max="11" min="11" style="0" width="6.57"/>
    <col collapsed="false" customWidth="true" hidden="false" outlineLevel="0" max="12" min="12" style="0" width="14.57"/>
    <col collapsed="false" customWidth="true" hidden="false" outlineLevel="0" max="13" min="13" style="0" width="10.53"/>
    <col collapsed="false" customWidth="true" hidden="false" outlineLevel="0" max="14" min="14" style="0" width="3"/>
    <col collapsed="false" customWidth="true" hidden="false" outlineLevel="0" max="15" min="15" style="0" width="2"/>
    <col collapsed="false" customWidth="true" hidden="false" outlineLevel="0" max="30" min="16" style="0" width="6.28"/>
    <col collapsed="false" customWidth="true" hidden="false" outlineLevel="0" max="40" min="31" style="0" width="9"/>
    <col collapsed="false" customWidth="true" hidden="false" outlineLevel="0" max="45" min="41" style="0" width="12"/>
    <col collapsed="false" customWidth="true" hidden="false" outlineLevel="0" max="46" min="46" style="0" width="15"/>
    <col collapsed="false" customWidth="true" hidden="false" outlineLevel="0" max="49" min="47" style="0" width="10.53"/>
    <col collapsed="false" customWidth="true" hidden="false" outlineLevel="0" max="50" min="50" style="0" width="15"/>
    <col collapsed="false" customWidth="true" hidden="false" outlineLevel="0" max="1025" min="51" style="0" width="10.53"/>
  </cols>
  <sheetData>
    <row r="1" customFormat="false" ht="15" hidden="false" customHeight="false" outlineLevel="0" collapsed="false">
      <c r="A1" s="22" t="s">
        <v>0</v>
      </c>
      <c r="B1" s="9" t="s">
        <v>14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155</v>
      </c>
      <c r="I1" s="3" t="s">
        <v>156</v>
      </c>
      <c r="J1" s="3" t="s">
        <v>157</v>
      </c>
      <c r="K1" s="3" t="s">
        <v>158</v>
      </c>
      <c r="AQ1" s="8"/>
      <c r="AR1" s="8"/>
      <c r="AS1" s="8"/>
    </row>
    <row r="2" customFormat="false" ht="13.8" hidden="false" customHeight="false" outlineLevel="0" collapsed="false">
      <c r="A2" s="0" t="n">
        <v>14</v>
      </c>
      <c r="B2" s="0" t="n">
        <f aca="false">+'1+2'!A15</f>
        <v>1</v>
      </c>
      <c r="C2" s="6" t="n">
        <f aca="false">+('1+2'!B15-'1+2'!K$4)/'1+2'!K$5</f>
        <v>0.96078431372549</v>
      </c>
      <c r="D2" s="6" t="n">
        <f aca="false">+('1+2'!C15-'1+2'!L$4)/'1+2'!L$5</f>
        <v>-1</v>
      </c>
      <c r="E2" s="6" t="n">
        <f aca="false">+('1+2'!D15-'1+2'!M$4)/'1+2'!M$5</f>
        <v>-1</v>
      </c>
      <c r="F2" s="6" t="n">
        <f aca="false">+('1+2'!E15-'1+2'!N$4)/'1+2'!N$5</f>
        <v>1</v>
      </c>
      <c r="G2" s="6" t="n">
        <f aca="false">+('1+2'!F15-'1+2'!O$4)/'1+2'!O$5</f>
        <v>-1</v>
      </c>
      <c r="H2" s="7" t="n">
        <f aca="false">+'1+2'!G15</f>
        <v>30.1</v>
      </c>
      <c r="I2" s="0" t="n">
        <f aca="false">+'1+2'!H15</f>
        <v>2</v>
      </c>
      <c r="J2" s="0" t="n">
        <f aca="false">+$AE$4+$AE$5*C2+$AE$6*E2+$AE$7*F2</f>
        <v>0</v>
      </c>
      <c r="K2" s="40" t="n">
        <f aca="false">+ABS((H2-J2)/H2)</f>
        <v>1</v>
      </c>
      <c r="P2" s="6"/>
      <c r="Q2" s="6"/>
      <c r="R2" s="6"/>
      <c r="S2" s="6"/>
      <c r="T2" s="6"/>
      <c r="U2" s="6"/>
      <c r="V2" s="6"/>
      <c r="W2" s="6"/>
      <c r="AA2" s="6"/>
      <c r="AG2" s="6"/>
      <c r="AH2" s="6"/>
      <c r="AI2" s="6"/>
      <c r="AJ2" s="6"/>
      <c r="AK2" s="6"/>
      <c r="AL2" s="6"/>
      <c r="AM2" s="6"/>
      <c r="AO2" s="7"/>
      <c r="AQ2" s="8"/>
      <c r="AR2" s="8"/>
      <c r="AS2" s="24"/>
    </row>
    <row r="3" customFormat="false" ht="13.8" hidden="false" customHeight="false" outlineLevel="0" collapsed="false">
      <c r="A3" s="0" t="n">
        <v>21</v>
      </c>
      <c r="B3" s="0" t="n">
        <f aca="false">+'1+2'!A22</f>
        <v>1</v>
      </c>
      <c r="C3" s="6" t="n">
        <f aca="false">+('1+2'!B22-'1+2'!K$4)/'1+2'!K$5</f>
        <v>0.96078431372549</v>
      </c>
      <c r="D3" s="6" t="n">
        <f aca="false">+('1+2'!C22-'1+2'!L$4)/'1+2'!L$5</f>
        <v>-1</v>
      </c>
      <c r="E3" s="6" t="n">
        <f aca="false">+('1+2'!D22-'1+2'!M$4)/'1+2'!M$5</f>
        <v>1</v>
      </c>
      <c r="F3" s="6" t="n">
        <f aca="false">+('1+2'!E22-'1+2'!N$4)/'1+2'!N$5</f>
        <v>1</v>
      </c>
      <c r="G3" s="6" t="n">
        <f aca="false">+('1+2'!F22-'1+2'!O$4)/'1+2'!O$5</f>
        <v>-1</v>
      </c>
      <c r="H3" s="7" t="n">
        <f aca="false">+'1+2'!G22</f>
        <v>23.8</v>
      </c>
      <c r="I3" s="0" t="n">
        <f aca="false">+'1+2'!H22</f>
        <v>3</v>
      </c>
      <c r="J3" s="0" t="n">
        <f aca="false">+$AE$4+$AE$5*C3+$AE$6*E3+$AE$7*F3</f>
        <v>0</v>
      </c>
      <c r="K3" s="40" t="n">
        <f aca="false">+ABS((H3-J3)/H3)</f>
        <v>1</v>
      </c>
      <c r="P3" s="6"/>
      <c r="Q3" s="6"/>
      <c r="R3" s="6"/>
      <c r="S3" s="6"/>
      <c r="T3" s="6"/>
      <c r="U3" s="6"/>
      <c r="V3" s="6"/>
      <c r="W3" s="6"/>
      <c r="AA3" s="6"/>
      <c r="AG3" s="6"/>
      <c r="AH3" s="6"/>
      <c r="AI3" s="6"/>
      <c r="AJ3" s="6"/>
      <c r="AK3" s="6"/>
      <c r="AL3" s="6"/>
      <c r="AM3" s="6"/>
      <c r="AO3" s="7"/>
      <c r="AQ3" s="8"/>
      <c r="AR3" s="8"/>
      <c r="AS3" s="24"/>
    </row>
    <row r="4" customFormat="false" ht="13.8" hidden="false" customHeight="false" outlineLevel="0" collapsed="false">
      <c r="A4" s="0" t="n">
        <v>1</v>
      </c>
      <c r="B4" s="0" t="n">
        <f aca="false">+'1+2'!A2</f>
        <v>1</v>
      </c>
      <c r="C4" s="6" t="n">
        <f aca="false">+('1+2'!B2-'1+2'!K$4)/'1+2'!K$5</f>
        <v>-1</v>
      </c>
      <c r="D4" s="6" t="n">
        <f aca="false">+('1+2'!C2-'1+2'!L$4)/'1+2'!L$5</f>
        <v>-1</v>
      </c>
      <c r="E4" s="6" t="n">
        <f aca="false">+('1+2'!D2-'1+2'!M$4)/'1+2'!M$5</f>
        <v>-1</v>
      </c>
      <c r="F4" s="6" t="n">
        <f aca="false">+('1+2'!E2-'1+2'!N$4)/'1+2'!N$5</f>
        <v>-1</v>
      </c>
      <c r="G4" s="6" t="n">
        <f aca="false">+('1+2'!F2-'1+2'!O$4)/'1+2'!O$5</f>
        <v>-1</v>
      </c>
      <c r="H4" s="7" t="n">
        <f aca="false">+'1+2'!G2</f>
        <v>19.1</v>
      </c>
      <c r="I4" s="0" t="n">
        <f aca="false">+'1+2'!H2</f>
        <v>5</v>
      </c>
      <c r="J4" s="0" t="n">
        <f aca="false">+$AE$4+$AE$5*C4+$AE$6*E4+$AE$7*F4</f>
        <v>0</v>
      </c>
      <c r="K4" s="40" t="n">
        <f aca="false">+ABS((H4-J4)/H4)</f>
        <v>1</v>
      </c>
      <c r="P4" s="6"/>
      <c r="Q4" s="6"/>
      <c r="R4" s="6"/>
      <c r="S4" s="6"/>
      <c r="T4" s="6"/>
      <c r="U4" s="6"/>
      <c r="V4" s="6"/>
      <c r="W4" s="6"/>
      <c r="AA4" s="6"/>
      <c r="AG4" s="6"/>
      <c r="AH4" s="6"/>
      <c r="AI4" s="6"/>
      <c r="AJ4" s="6"/>
      <c r="AK4" s="6"/>
      <c r="AL4" s="6"/>
      <c r="AM4" s="6"/>
      <c r="AO4" s="7"/>
      <c r="AQ4" s="8"/>
      <c r="AR4" s="8"/>
      <c r="AS4" s="24"/>
    </row>
    <row r="5" customFormat="false" ht="13.8" hidden="false" customHeight="false" outlineLevel="0" collapsed="false">
      <c r="A5" s="0" t="n">
        <v>20</v>
      </c>
      <c r="B5" s="0" t="n">
        <f aca="false">+'1+2'!A21</f>
        <v>1</v>
      </c>
      <c r="C5" s="6" t="n">
        <f aca="false">+('1+2'!B21-'1+2'!K$4)/'1+2'!K$5</f>
        <v>-1</v>
      </c>
      <c r="D5" s="6" t="n">
        <f aca="false">+('1+2'!C21-'1+2'!L$4)/'1+2'!L$5</f>
        <v>-1</v>
      </c>
      <c r="E5" s="6" t="n">
        <f aca="false">+('1+2'!D21-'1+2'!M$4)/'1+2'!M$5</f>
        <v>1</v>
      </c>
      <c r="F5" s="6" t="n">
        <f aca="false">+('1+2'!E21-'1+2'!N$4)/'1+2'!N$5</f>
        <v>1</v>
      </c>
      <c r="G5" s="6" t="n">
        <f aca="false">+('1+2'!F21-'1+2'!O$4)/'1+2'!O$5</f>
        <v>-1</v>
      </c>
      <c r="H5" s="7" t="n">
        <f aca="false">+'1+2'!G21</f>
        <v>18.6</v>
      </c>
      <c r="I5" s="0" t="n">
        <f aca="false">+'1+2'!H21</f>
        <v>7</v>
      </c>
      <c r="J5" s="0" t="n">
        <f aca="false">+$AE$4+$AE$5*C5+$AE$6*E5+$AE$7*F5</f>
        <v>0</v>
      </c>
      <c r="K5" s="40" t="n">
        <f aca="false">+ABS((H5-J5)/H5)</f>
        <v>1</v>
      </c>
      <c r="P5" s="6"/>
      <c r="Q5" s="6"/>
      <c r="R5" s="6"/>
      <c r="S5" s="6"/>
      <c r="T5" s="6"/>
      <c r="U5" s="6"/>
      <c r="V5" s="6"/>
      <c r="W5" s="6"/>
      <c r="AA5" s="6"/>
      <c r="AG5" s="6"/>
      <c r="AH5" s="6"/>
      <c r="AI5" s="6"/>
      <c r="AJ5" s="6"/>
      <c r="AK5" s="6"/>
      <c r="AL5" s="6"/>
      <c r="AM5" s="6"/>
      <c r="AO5" s="7"/>
      <c r="AQ5" s="8"/>
      <c r="AR5" s="8"/>
      <c r="AS5" s="24"/>
    </row>
    <row r="6" customFormat="false" ht="13.8" hidden="false" customHeight="false" outlineLevel="0" collapsed="false">
      <c r="A6" s="0" t="n">
        <v>18</v>
      </c>
      <c r="B6" s="0" t="n">
        <f aca="false">+'1+2'!A19</f>
        <v>1</v>
      </c>
      <c r="C6" s="6" t="n">
        <f aca="false">+('1+2'!B19-'1+2'!K$4)/'1+2'!K$5</f>
        <v>0.921568627450981</v>
      </c>
      <c r="D6" s="6" t="n">
        <f aca="false">+('1+2'!C19-'1+2'!L$4)/'1+2'!L$5</f>
        <v>1</v>
      </c>
      <c r="E6" s="6" t="n">
        <f aca="false">+('1+2'!D19-'1+2'!M$4)/'1+2'!M$5</f>
        <v>-1</v>
      </c>
      <c r="F6" s="6" t="n">
        <f aca="false">+('1+2'!E19-'1+2'!N$4)/'1+2'!N$5</f>
        <v>1</v>
      </c>
      <c r="G6" s="6" t="n">
        <f aca="false">+('1+2'!F19-'1+2'!O$4)/'1+2'!O$5</f>
        <v>-1</v>
      </c>
      <c r="H6" s="7" t="n">
        <f aca="false">+'1+2'!G19</f>
        <v>29.6</v>
      </c>
      <c r="I6" s="0" t="n">
        <f aca="false">+'1+2'!H19</f>
        <v>10</v>
      </c>
      <c r="J6" s="0" t="n">
        <f aca="false">+$AE$4+$AE$5*C6+$AE$6*E6+$AE$7*F6</f>
        <v>0</v>
      </c>
      <c r="K6" s="40" t="n">
        <f aca="false">+ABS((H6-J6)/H6)</f>
        <v>1</v>
      </c>
      <c r="P6" s="6"/>
      <c r="Q6" s="6"/>
      <c r="R6" s="6"/>
      <c r="S6" s="6"/>
      <c r="T6" s="6"/>
      <c r="U6" s="6"/>
      <c r="V6" s="6"/>
      <c r="W6" s="6"/>
      <c r="AA6" s="6"/>
      <c r="AG6" s="6"/>
      <c r="AH6" s="6"/>
      <c r="AI6" s="6"/>
      <c r="AJ6" s="6"/>
      <c r="AK6" s="6"/>
      <c r="AL6" s="6"/>
      <c r="AM6" s="6"/>
      <c r="AO6" s="7"/>
      <c r="AQ6" s="8"/>
      <c r="AR6" s="8"/>
      <c r="AS6" s="24"/>
    </row>
    <row r="7" customFormat="false" ht="13.8" hidden="false" customHeight="false" outlineLevel="0" collapsed="false">
      <c r="A7" s="0" t="n">
        <v>19</v>
      </c>
      <c r="B7" s="0" t="n">
        <f aca="false">+'1+2'!A20</f>
        <v>1</v>
      </c>
      <c r="C7" s="6" t="n">
        <f aca="false">+('1+2'!B20-'1+2'!K$4)/'1+2'!K$5</f>
        <v>1</v>
      </c>
      <c r="D7" s="6" t="n">
        <f aca="false">+('1+2'!C20-'1+2'!L$4)/'1+2'!L$5</f>
        <v>0.902439024390244</v>
      </c>
      <c r="E7" s="6" t="n">
        <f aca="false">+('1+2'!D20-'1+2'!M$4)/'1+2'!M$5</f>
        <v>-1</v>
      </c>
      <c r="F7" s="6" t="n">
        <f aca="false">+('1+2'!E20-'1+2'!N$4)/'1+2'!N$5</f>
        <v>1</v>
      </c>
      <c r="G7" s="6" t="n">
        <f aca="false">+('1+2'!F20-'1+2'!O$4)/'1+2'!O$5</f>
        <v>-1</v>
      </c>
      <c r="H7" s="7" t="n">
        <f aca="false">+'1+2'!G20</f>
        <v>29.7</v>
      </c>
      <c r="I7" s="0" t="n">
        <f aca="false">+'1+2'!H20</f>
        <v>10</v>
      </c>
      <c r="J7" s="0" t="n">
        <f aca="false">+$AE$4+$AE$5*C7+$AE$6*E7+$AE$7*F7</f>
        <v>0</v>
      </c>
      <c r="K7" s="40" t="n">
        <f aca="false">+ABS((H7-J7)/H7)</f>
        <v>1</v>
      </c>
      <c r="P7" s="6"/>
      <c r="Q7" s="6"/>
      <c r="R7" s="6"/>
      <c r="S7" s="6"/>
      <c r="T7" s="6"/>
      <c r="U7" s="6"/>
      <c r="V7" s="6"/>
      <c r="W7" s="6"/>
      <c r="AA7" s="6"/>
      <c r="AG7" s="6"/>
      <c r="AH7" s="6"/>
      <c r="AI7" s="6"/>
      <c r="AJ7" s="6"/>
      <c r="AK7" s="6"/>
      <c r="AL7" s="6"/>
      <c r="AM7" s="6"/>
      <c r="AO7" s="7"/>
      <c r="AQ7" s="8"/>
      <c r="AR7" s="8"/>
      <c r="AS7" s="24"/>
    </row>
    <row r="8" customFormat="false" ht="13.8" hidden="false" customHeight="false" outlineLevel="0" collapsed="false">
      <c r="A8" s="0" t="n">
        <v>17</v>
      </c>
      <c r="B8" s="0" t="n">
        <f aca="false">+'1+2'!A18</f>
        <v>1</v>
      </c>
      <c r="C8" s="6" t="n">
        <f aca="false">+('1+2'!B18-'1+2'!K$4)/'1+2'!K$5</f>
        <v>0.96078431372549</v>
      </c>
      <c r="D8" s="6" t="n">
        <f aca="false">+('1+2'!C18-'1+2'!L$4)/'1+2'!L$5</f>
        <v>0.951219512195122</v>
      </c>
      <c r="E8" s="6" t="n">
        <f aca="false">+('1+2'!D18-'1+2'!M$4)/'1+2'!M$5</f>
        <v>-1</v>
      </c>
      <c r="F8" s="6" t="n">
        <f aca="false">+('1+2'!E18-'1+2'!N$4)/'1+2'!N$5</f>
        <v>1</v>
      </c>
      <c r="G8" s="6" t="n">
        <f aca="false">+('1+2'!F18-'1+2'!O$4)/'1+2'!O$5</f>
        <v>-1</v>
      </c>
      <c r="H8" s="7" t="n">
        <f aca="false">+'1+2'!G18</f>
        <v>29.6</v>
      </c>
      <c r="I8" s="0" t="n">
        <f aca="false">+'1+2'!H18</f>
        <v>10</v>
      </c>
      <c r="J8" s="0" t="n">
        <f aca="false">+$AE$4+$AE$5*C8+$AE$6*E8+$AE$7*F8</f>
        <v>0</v>
      </c>
      <c r="K8" s="40" t="n">
        <f aca="false">+ABS((H8-J8)/H8)</f>
        <v>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G8" s="6"/>
      <c r="AH8" s="6"/>
      <c r="AI8" s="6"/>
      <c r="AJ8" s="6"/>
      <c r="AK8" s="6"/>
      <c r="AL8" s="6"/>
      <c r="AM8" s="6"/>
      <c r="AO8" s="7"/>
      <c r="AQ8" s="8"/>
      <c r="AR8" s="8"/>
      <c r="AS8" s="24"/>
    </row>
    <row r="9" customFormat="false" ht="13.8" hidden="false" customHeight="false" outlineLevel="0" collapsed="false">
      <c r="A9" s="0" t="n">
        <v>12</v>
      </c>
      <c r="B9" s="0" t="n">
        <f aca="false">+'1+2'!A13</f>
        <v>1</v>
      </c>
      <c r="C9" s="6" t="n">
        <f aca="false">+('1+2'!B13-'1+2'!K$4)/'1+2'!K$5</f>
        <v>0.921568627450981</v>
      </c>
      <c r="D9" s="6" t="n">
        <f aca="false">+('1+2'!C13-'1+2'!L$4)/'1+2'!L$5</f>
        <v>1</v>
      </c>
      <c r="E9" s="6" t="n">
        <f aca="false">+('1+2'!D13-'1+2'!M$4)/'1+2'!M$5</f>
        <v>1</v>
      </c>
      <c r="F9" s="6" t="n">
        <f aca="false">+('1+2'!E13-'1+2'!N$4)/'1+2'!N$5</f>
        <v>-1</v>
      </c>
      <c r="G9" s="6" t="n">
        <f aca="false">+('1+2'!F13-'1+2'!O$4)/'1+2'!O$5</f>
        <v>-1</v>
      </c>
      <c r="H9" s="7" t="n">
        <f aca="false">+'1+2'!G13</f>
        <v>17.6</v>
      </c>
      <c r="I9" s="0" t="n">
        <f aca="false">+'1+2'!H13</f>
        <v>12</v>
      </c>
      <c r="J9" s="0" t="n">
        <f aca="false">+$AE$4+$AE$5*C9+$AE$6*E9+$AE$7*F9</f>
        <v>0</v>
      </c>
      <c r="K9" s="40" t="n">
        <f aca="false">+ABS((H9-J9)/H9)</f>
        <v>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G9" s="6"/>
      <c r="AH9" s="6"/>
      <c r="AI9" s="6"/>
      <c r="AJ9" s="6"/>
      <c r="AK9" s="6"/>
      <c r="AL9" s="6"/>
      <c r="AM9" s="6"/>
      <c r="AO9" s="7"/>
      <c r="AQ9" s="8"/>
      <c r="AR9" s="8"/>
      <c r="AS9" s="24"/>
    </row>
    <row r="10" customFormat="false" ht="15" hidden="false" customHeight="false" outlineLevel="0" collapsed="false">
      <c r="A10" s="0" t="n">
        <v>11</v>
      </c>
      <c r="B10" s="0" t="n">
        <f aca="false">+'1+2'!A12</f>
        <v>1</v>
      </c>
      <c r="C10" s="6" t="n">
        <f aca="false">+('1+2'!B12-'1+2'!K$4)/'1+2'!K$5</f>
        <v>0.96078431372549</v>
      </c>
      <c r="D10" s="6" t="n">
        <f aca="false">+('1+2'!C12-'1+2'!L$4)/'1+2'!L$5</f>
        <v>0.951219512195122</v>
      </c>
      <c r="E10" s="6" t="n">
        <f aca="false">+('1+2'!D12-'1+2'!M$4)/'1+2'!M$5</f>
        <v>1</v>
      </c>
      <c r="F10" s="6" t="n">
        <f aca="false">+('1+2'!E12-'1+2'!N$4)/'1+2'!N$5</f>
        <v>-1</v>
      </c>
      <c r="G10" s="6" t="n">
        <f aca="false">+('1+2'!F12-'1+2'!O$4)/'1+2'!O$5</f>
        <v>-1</v>
      </c>
      <c r="H10" s="7" t="n">
        <f aca="false">+'1+2'!G12</f>
        <v>17.8</v>
      </c>
      <c r="I10" s="0" t="n">
        <f aca="false">+'1+2'!H12</f>
        <v>12</v>
      </c>
      <c r="J10" s="0" t="n">
        <f aca="false">+$AE$4+$AE$5*C10+$AE$6*E10+$AE$7*F10</f>
        <v>0</v>
      </c>
      <c r="K10" s="40" t="n">
        <f aca="false">+ABS((H10-J10)/H10)</f>
        <v>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O10" s="7"/>
      <c r="AQ10" s="8"/>
      <c r="AR10" s="8"/>
      <c r="AS10" s="24"/>
    </row>
    <row r="11" customFormat="false" ht="15" hidden="false" customHeight="false" outlineLevel="0" collapsed="false">
      <c r="A11" s="0" t="n">
        <v>9</v>
      </c>
      <c r="B11" s="0" t="n">
        <f aca="false">+'1+2'!A10</f>
        <v>1</v>
      </c>
      <c r="C11" s="6" t="n">
        <f aca="false">+('1+2'!B10-'1+2'!K$4)/'1+2'!K$5</f>
        <v>-1</v>
      </c>
      <c r="D11" s="6" t="n">
        <f aca="false">+('1+2'!C10-'1+2'!L$4)/'1+2'!L$5</f>
        <v>0.951219512195122</v>
      </c>
      <c r="E11" s="6" t="n">
        <f aca="false">+('1+2'!D10-'1+2'!M$4)/'1+2'!M$5</f>
        <v>1</v>
      </c>
      <c r="F11" s="6" t="n">
        <f aca="false">+('1+2'!E10-'1+2'!N$4)/'1+2'!N$5</f>
        <v>-1</v>
      </c>
      <c r="G11" s="6" t="n">
        <f aca="false">+('1+2'!F10-'1+2'!O$4)/'1+2'!O$5</f>
        <v>-1</v>
      </c>
      <c r="H11" s="7" t="n">
        <f aca="false">+'1+2'!G10</f>
        <v>11.8</v>
      </c>
      <c r="I11" s="0" t="n">
        <f aca="false">+'1+2'!H10</f>
        <v>16</v>
      </c>
      <c r="J11" s="0" t="n">
        <f aca="false">+$AE$4+$AE$5*C11+$AE$6*E11+$AE$7*F11</f>
        <v>0</v>
      </c>
      <c r="K11" s="40" t="n">
        <f aca="false">+ABS((H11-J11)/H11)</f>
        <v>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O11" s="7"/>
      <c r="AQ11" s="8"/>
      <c r="AR11" s="8"/>
      <c r="AS11" s="24"/>
    </row>
    <row r="12" customFormat="false" ht="15" hidden="false" customHeight="false" outlineLevel="0" collapsed="false">
      <c r="A12" s="0" t="n">
        <v>53</v>
      </c>
      <c r="B12" s="0" t="n">
        <f aca="false">+'1+2'!A54</f>
        <v>2</v>
      </c>
      <c r="C12" s="6" t="n">
        <f aca="false">+('1+2'!B54-'1+2'!K$4)/'1+2'!K$5</f>
        <v>-1</v>
      </c>
      <c r="D12" s="6" t="n">
        <f aca="false">+('1+2'!C54-'1+2'!L$4)/'1+2'!L$5</f>
        <v>-1</v>
      </c>
      <c r="E12" s="6" t="n">
        <f aca="false">+('1+2'!D54-'1+2'!M$4)/'1+2'!M$5</f>
        <v>-0.333333333333333</v>
      </c>
      <c r="F12" s="6" t="n">
        <f aca="false">+('1+2'!E54-'1+2'!N$4)/'1+2'!N$5</f>
        <v>-0.333333333333333</v>
      </c>
      <c r="G12" s="6" t="n">
        <f aca="false">+('1+2'!F54-'1+2'!O$4)/'1+2'!O$5</f>
        <v>1</v>
      </c>
      <c r="H12" s="7" t="n">
        <f aca="false">+'1+2'!G54</f>
        <v>19.8</v>
      </c>
      <c r="I12" s="0" t="n">
        <f aca="false">+'D.N.2'!H29</f>
        <v>17</v>
      </c>
      <c r="J12" s="0" t="n">
        <f aca="false">+$AE$4+$AE$5*C12+$AE$6*E12+$AE$7*F12</f>
        <v>0</v>
      </c>
      <c r="K12" s="40" t="n">
        <f aca="false">+ABS((H12-J12)/H12)</f>
        <v>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O12" s="7"/>
      <c r="AQ12" s="8"/>
      <c r="AR12" s="8"/>
      <c r="AS12" s="24"/>
    </row>
    <row r="13" customFormat="false" ht="15" hidden="false" customHeight="false" outlineLevel="0" collapsed="false">
      <c r="A13" s="0" t="n">
        <v>55</v>
      </c>
      <c r="B13" s="0" t="n">
        <f aca="false">+'1+2'!A56</f>
        <v>2</v>
      </c>
      <c r="C13" s="6" t="n">
        <f aca="false">+('1+2'!B56-'1+2'!K$4)/'1+2'!K$5</f>
        <v>-1</v>
      </c>
      <c r="D13" s="6" t="n">
        <f aca="false">+('1+2'!C56-'1+2'!L$4)/'1+2'!L$5</f>
        <v>-1</v>
      </c>
      <c r="E13" s="6" t="n">
        <f aca="false">+('1+2'!D56-'1+2'!M$4)/'1+2'!M$5</f>
        <v>0.333333333333333</v>
      </c>
      <c r="F13" s="6" t="n">
        <f aca="false">+('1+2'!E56-'1+2'!N$4)/'1+2'!N$5</f>
        <v>0.333333333333333</v>
      </c>
      <c r="G13" s="6" t="n">
        <f aca="false">+('1+2'!F56-'1+2'!O$4)/'1+2'!O$5</f>
        <v>1</v>
      </c>
      <c r="H13" s="7" t="n">
        <f aca="false">+'1+2'!G56</f>
        <v>19.5</v>
      </c>
      <c r="I13" s="0" t="n">
        <f aca="false">+'D.N.2'!H31</f>
        <v>19</v>
      </c>
      <c r="J13" s="0" t="n">
        <f aca="false">+$AE$4+$AE$5*C13+$AE$6*E13+$AE$7*F13</f>
        <v>0</v>
      </c>
      <c r="K13" s="40" t="n">
        <f aca="false">+ABS((H13-J13)/H13)</f>
        <v>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O13" s="7"/>
      <c r="AQ13" s="8"/>
      <c r="AR13" s="8"/>
      <c r="AS13" s="24"/>
    </row>
    <row r="14" customFormat="false" ht="15" hidden="false" customHeight="false" outlineLevel="0" collapsed="false">
      <c r="A14" s="0" t="n">
        <v>56</v>
      </c>
      <c r="B14" s="0" t="n">
        <f aca="false">+'1+2'!A57</f>
        <v>2</v>
      </c>
      <c r="C14" s="6" t="n">
        <f aca="false">+('1+2'!B57-'1+2'!K$4)/'1+2'!K$5</f>
        <v>0.96078431372549</v>
      </c>
      <c r="D14" s="6" t="n">
        <f aca="false">+('1+2'!C57-'1+2'!L$4)/'1+2'!L$5</f>
        <v>-1</v>
      </c>
      <c r="E14" s="6" t="n">
        <f aca="false">+('1+2'!D57-'1+2'!M$4)/'1+2'!M$5</f>
        <v>-0.333333333333333</v>
      </c>
      <c r="F14" s="6" t="n">
        <f aca="false">+('1+2'!E57-'1+2'!N$4)/'1+2'!N$5</f>
        <v>-0.333333333333333</v>
      </c>
      <c r="G14" s="6" t="n">
        <f aca="false">+('1+2'!F57-'1+2'!O$4)/'1+2'!O$5</f>
        <v>1</v>
      </c>
      <c r="H14" s="7" t="n">
        <f aca="false">+'1+2'!G57</f>
        <v>24.7</v>
      </c>
      <c r="I14" s="0" t="n">
        <f aca="false">+'D.N.2'!H32</f>
        <v>20</v>
      </c>
      <c r="J14" s="0" t="n">
        <f aca="false">+$AE$4+$AE$5*C14+$AE$6*E14+$AE$7*F14</f>
        <v>0</v>
      </c>
      <c r="K14" s="40" t="n">
        <f aca="false">+ABS((H14-J14)/H14)</f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O14" s="7"/>
      <c r="AQ14" s="8"/>
      <c r="AR14" s="8"/>
      <c r="AS14" s="24"/>
    </row>
    <row r="15" customFormat="false" ht="15" hidden="false" customHeight="false" outlineLevel="0" collapsed="false">
      <c r="A15" s="0" t="n">
        <v>57</v>
      </c>
      <c r="B15" s="0" t="n">
        <f aca="false">+'1+2'!A58</f>
        <v>2</v>
      </c>
      <c r="C15" s="6" t="n">
        <f aca="false">+('1+2'!B58-'1+2'!K$4)/'1+2'!K$5</f>
        <v>0.96078431372549</v>
      </c>
      <c r="D15" s="6" t="n">
        <f aca="false">+('1+2'!C58-'1+2'!L$4)/'1+2'!L$5</f>
        <v>-1</v>
      </c>
      <c r="E15" s="6" t="n">
        <f aca="false">+('1+2'!D58-'1+2'!M$4)/'1+2'!M$5</f>
        <v>-0.333333333333333</v>
      </c>
      <c r="F15" s="6" t="n">
        <f aca="false">+('1+2'!E58-'1+2'!N$4)/'1+2'!N$5</f>
        <v>0.333333333333333</v>
      </c>
      <c r="G15" s="6" t="n">
        <f aca="false">+('1+2'!F58-'1+2'!O$4)/'1+2'!O$5</f>
        <v>1</v>
      </c>
      <c r="H15" s="7" t="n">
        <f aca="false">+'1+2'!G58</f>
        <v>26.4</v>
      </c>
      <c r="I15" s="0" t="n">
        <f aca="false">+'D.N.2'!H33</f>
        <v>21</v>
      </c>
      <c r="J15" s="0" t="n">
        <f aca="false">+$AE$4+$AE$5*C15+$AE$6*E15+$AE$7*F15</f>
        <v>0</v>
      </c>
      <c r="K15" s="40" t="n">
        <f aca="false">+ABS((H15-J15)/H15)</f>
        <v>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O15" s="7"/>
      <c r="AQ15" s="8"/>
      <c r="AR15" s="8"/>
      <c r="AS15" s="24"/>
    </row>
    <row r="16" customFormat="false" ht="15" hidden="false" customHeight="false" outlineLevel="0" collapsed="false">
      <c r="A16" s="0" t="n">
        <v>60</v>
      </c>
      <c r="B16" s="0" t="n">
        <f aca="false">+'1+2'!A61</f>
        <v>2</v>
      </c>
      <c r="C16" s="6" t="n">
        <f aca="false">+('1+2'!B61-'1+2'!K$4)/'1+2'!K$5</f>
        <v>0.96078431372549</v>
      </c>
      <c r="D16" s="6" t="n">
        <f aca="false">+('1+2'!C61-'1+2'!L$4)/'1+2'!L$5</f>
        <v>0.951219512195122</v>
      </c>
      <c r="E16" s="6" t="n">
        <f aca="false">+('1+2'!D61-'1+2'!M$4)/'1+2'!M$5</f>
        <v>-0.333333333333333</v>
      </c>
      <c r="F16" s="6" t="n">
        <f aca="false">+('1+2'!E61-'1+2'!N$4)/'1+2'!N$5</f>
        <v>-0.333333333333333</v>
      </c>
      <c r="G16" s="6" t="n">
        <f aca="false">+('1+2'!F61-'1+2'!O$4)/'1+2'!O$5</f>
        <v>1</v>
      </c>
      <c r="H16" s="7" t="n">
        <f aca="false">+'1+2'!G61</f>
        <v>23</v>
      </c>
      <c r="I16" s="0" t="n">
        <f aca="false">+'D.N.2'!H36</f>
        <v>24</v>
      </c>
      <c r="J16" s="0" t="n">
        <f aca="false">+$AE$4+$AE$5*C16+$AE$6*E16+$AE$7*F16</f>
        <v>0</v>
      </c>
      <c r="K16" s="40" t="n">
        <f aca="false">+ABS((H16-J16)/H16)</f>
        <v>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O16" s="7"/>
      <c r="AQ16" s="8"/>
      <c r="AR16" s="8"/>
      <c r="AS16" s="24"/>
    </row>
    <row r="17" customFormat="false" ht="15" hidden="false" customHeight="false" outlineLevel="0" collapsed="false">
      <c r="A17" s="0" t="n">
        <v>26</v>
      </c>
      <c r="B17" s="0" t="n">
        <f aca="false">+'1+2'!A27</f>
        <v>2</v>
      </c>
      <c r="C17" s="6" t="n">
        <f aca="false">+('1+2'!B27-'1+2'!K$4)/'1+2'!K$5</f>
        <v>-1</v>
      </c>
      <c r="D17" s="6" t="n">
        <f aca="false">+('1+2'!C27-'1+2'!L$4)/'1+2'!L$5</f>
        <v>-1</v>
      </c>
      <c r="E17" s="6" t="n">
        <f aca="false">+('1+2'!D27-'1+2'!M$4)/'1+2'!M$5</f>
        <v>-0.333333333333333</v>
      </c>
      <c r="F17" s="6" t="n">
        <f aca="false">+('1+2'!E27-'1+2'!N$4)/'1+2'!N$5</f>
        <v>-0.333333333333333</v>
      </c>
      <c r="G17" s="6" t="n">
        <f aca="false">+('1+2'!F27-'1+2'!O$4)/'1+2'!O$5</f>
        <v>-1</v>
      </c>
      <c r="H17" s="7" t="n">
        <f aca="false">+'1+2'!G27</f>
        <v>19.1</v>
      </c>
      <c r="I17" s="0" t="n">
        <f aca="false">+'D.N.2'!H2</f>
        <v>25</v>
      </c>
      <c r="J17" s="0" t="n">
        <f aca="false">+$AE$4+$AE$5*C17+$AE$6*E17+$AE$7*F17</f>
        <v>0</v>
      </c>
      <c r="K17" s="40" t="n">
        <f aca="false">+ABS((H17-J17)/H17)</f>
        <v>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O17" s="7"/>
      <c r="AQ17" s="8"/>
      <c r="AR17" s="8"/>
      <c r="AS17" s="24"/>
    </row>
    <row r="18" customFormat="false" ht="15" hidden="false" customHeight="false" outlineLevel="0" collapsed="false">
      <c r="A18" s="0" t="n">
        <v>44</v>
      </c>
      <c r="B18" s="0" t="n">
        <f aca="false">+'1+2'!A45</f>
        <v>2</v>
      </c>
      <c r="C18" s="6" t="n">
        <f aca="false">+('1+2'!B45-'1+2'!K$4)/'1+2'!K$5</f>
        <v>-1</v>
      </c>
      <c r="D18" s="6" t="n">
        <f aca="false">+('1+2'!C45-'1+2'!L$4)/'1+2'!L$5</f>
        <v>-0.804878048780488</v>
      </c>
      <c r="E18" s="6" t="n">
        <f aca="false">+('1+2'!D45-'1+2'!M$4)/'1+2'!M$5</f>
        <v>-0.333333333333333</v>
      </c>
      <c r="F18" s="6" t="n">
        <f aca="false">+('1+2'!E45-'1+2'!N$4)/'1+2'!N$5</f>
        <v>0.333333333333333</v>
      </c>
      <c r="G18" s="6" t="n">
        <f aca="false">+('1+2'!F45-'1+2'!O$4)/'1+2'!O$5</f>
        <v>-1</v>
      </c>
      <c r="H18" s="7" t="n">
        <f aca="false">+'1+2'!G45</f>
        <v>21.5</v>
      </c>
      <c r="I18" s="0" t="n">
        <f aca="false">+'D.N.2'!H20</f>
        <v>26</v>
      </c>
      <c r="J18" s="0" t="n">
        <f aca="false">+$AE$4+$AE$5*C18+$AE$6*E18+$AE$7*F18</f>
        <v>0</v>
      </c>
      <c r="K18" s="40" t="n">
        <f aca="false">+ABS((H18-J18)/H18)</f>
        <v>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O18" s="7"/>
      <c r="AQ18" s="8"/>
      <c r="AR18" s="8"/>
      <c r="AS18" s="24"/>
    </row>
    <row r="19" customFormat="false" ht="15" hidden="false" customHeight="false" outlineLevel="0" collapsed="false">
      <c r="A19" s="0" t="n">
        <v>48</v>
      </c>
      <c r="B19" s="0" t="n">
        <f aca="false">+'1+2'!A49</f>
        <v>2</v>
      </c>
      <c r="C19" s="6" t="n">
        <f aca="false">+('1+2'!B49-'1+2'!K$4)/'1+2'!K$5</f>
        <v>-1</v>
      </c>
      <c r="D19" s="6" t="n">
        <f aca="false">+('1+2'!C49-'1+2'!L$4)/'1+2'!L$5</f>
        <v>-0.853658536585366</v>
      </c>
      <c r="E19" s="6" t="n">
        <f aca="false">+('1+2'!D49-'1+2'!M$4)/'1+2'!M$5</f>
        <v>-0.333333333333333</v>
      </c>
      <c r="F19" s="6" t="n">
        <f aca="false">+('1+2'!E49-'1+2'!N$4)/'1+2'!N$5</f>
        <v>0.333333333333333</v>
      </c>
      <c r="G19" s="6" t="n">
        <f aca="false">+('1+2'!F49-'1+2'!O$4)/'1+2'!O$5</f>
        <v>-1</v>
      </c>
      <c r="H19" s="7" t="n">
        <f aca="false">+'1+2'!G49</f>
        <v>21.5</v>
      </c>
      <c r="I19" s="0" t="n">
        <f aca="false">+'D.N.2'!H24</f>
        <v>26</v>
      </c>
      <c r="J19" s="0" t="n">
        <f aca="false">+$AE$4+$AE$5*C19+$AE$6*E19+$AE$7*F19</f>
        <v>0</v>
      </c>
      <c r="K19" s="40" t="n">
        <f aca="false">+ABS((H19-J19)/H19)</f>
        <v>1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O19" s="7"/>
      <c r="AQ19" s="8"/>
      <c r="AR19" s="8"/>
      <c r="AS19" s="24"/>
    </row>
    <row r="20" customFormat="false" ht="15" hidden="false" customHeight="false" outlineLevel="0" collapsed="false">
      <c r="A20" s="0" t="n">
        <v>27</v>
      </c>
      <c r="B20" s="0" t="n">
        <f aca="false">+'1+2'!A28</f>
        <v>2</v>
      </c>
      <c r="C20" s="6" t="n">
        <f aca="false">+('1+2'!B28-'1+2'!K$4)/'1+2'!K$5</f>
        <v>-1</v>
      </c>
      <c r="D20" s="6" t="n">
        <f aca="false">+('1+2'!C28-'1+2'!L$4)/'1+2'!L$5</f>
        <v>-1</v>
      </c>
      <c r="E20" s="6" t="n">
        <f aca="false">+('1+2'!D28-'1+2'!M$4)/'1+2'!M$5</f>
        <v>-0.333333333333333</v>
      </c>
      <c r="F20" s="6" t="n">
        <f aca="false">+('1+2'!E28-'1+2'!N$4)/'1+2'!N$5</f>
        <v>0.333333333333333</v>
      </c>
      <c r="G20" s="6" t="n">
        <f aca="false">+('1+2'!F28-'1+2'!O$4)/'1+2'!O$5</f>
        <v>-1</v>
      </c>
      <c r="H20" s="7" t="n">
        <f aca="false">+'1+2'!G28</f>
        <v>21.6</v>
      </c>
      <c r="I20" s="0" t="n">
        <f aca="false">+'D.N.2'!H3</f>
        <v>26</v>
      </c>
      <c r="J20" s="0" t="n">
        <f aca="false">+$AE$4+$AE$5*C20+$AE$6*E20+$AE$7*F20</f>
        <v>0</v>
      </c>
      <c r="K20" s="40" t="n">
        <f aca="false">+ABS((H20-J20)/H20)</f>
        <v>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O20" s="7"/>
      <c r="AQ20" s="8"/>
      <c r="AR20" s="8"/>
      <c r="AS20" s="24"/>
    </row>
    <row r="21" customFormat="false" ht="15" hidden="false" customHeight="false" outlineLevel="0" collapsed="false">
      <c r="A21" s="0" t="n">
        <v>28</v>
      </c>
      <c r="B21" s="0" t="n">
        <f aca="false">+'1+2'!A29</f>
        <v>2</v>
      </c>
      <c r="C21" s="6" t="n">
        <f aca="false">+('1+2'!B29-'1+2'!K$4)/'1+2'!K$5</f>
        <v>-1</v>
      </c>
      <c r="D21" s="6" t="n">
        <f aca="false">+('1+2'!C29-'1+2'!L$4)/'1+2'!L$5</f>
        <v>-1</v>
      </c>
      <c r="E21" s="6" t="n">
        <f aca="false">+('1+2'!D29-'1+2'!M$4)/'1+2'!M$5</f>
        <v>0.333333333333333</v>
      </c>
      <c r="F21" s="6" t="n">
        <f aca="false">+('1+2'!E29-'1+2'!N$4)/'1+2'!N$5</f>
        <v>0.333333333333333</v>
      </c>
      <c r="G21" s="6" t="n">
        <f aca="false">+('1+2'!F29-'1+2'!O$4)/'1+2'!O$5</f>
        <v>-1</v>
      </c>
      <c r="H21" s="7" t="n">
        <f aca="false">+'1+2'!G29</f>
        <v>18.9</v>
      </c>
      <c r="I21" s="0" t="n">
        <f aca="false">+'D.N.2'!H4</f>
        <v>27</v>
      </c>
      <c r="J21" s="0" t="n">
        <f aca="false">+$AE$4+$AE$5*C21+$AE$6*E21+$AE$7*F21</f>
        <v>0</v>
      </c>
      <c r="K21" s="40" t="n">
        <f aca="false">+ABS((H21-J21)/H21)</f>
        <v>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O21" s="7"/>
      <c r="AQ21" s="8"/>
      <c r="AR21" s="8"/>
      <c r="AS21" s="24"/>
    </row>
    <row r="22" customFormat="false" ht="15" hidden="false" customHeight="false" outlineLevel="0" collapsed="false">
      <c r="A22" s="0" t="n">
        <v>29</v>
      </c>
      <c r="B22" s="0" t="n">
        <f aca="false">+'1+2'!A30</f>
        <v>2</v>
      </c>
      <c r="C22" s="6" t="n">
        <f aca="false">+('1+2'!B30-'1+2'!K$4)/'1+2'!K$5</f>
        <v>-1</v>
      </c>
      <c r="D22" s="6" t="n">
        <f aca="false">+('1+2'!C30-'1+2'!L$4)/'1+2'!L$5</f>
        <v>-1</v>
      </c>
      <c r="E22" s="6" t="n">
        <f aca="false">+('1+2'!D30-'1+2'!M$4)/'1+2'!M$5</f>
        <v>0.333333333333333</v>
      </c>
      <c r="F22" s="6" t="n">
        <f aca="false">+('1+2'!E30-'1+2'!N$4)/'1+2'!N$5</f>
        <v>-0.333333333333333</v>
      </c>
      <c r="G22" s="6" t="n">
        <f aca="false">+('1+2'!F30-'1+2'!O$4)/'1+2'!O$5</f>
        <v>-1</v>
      </c>
      <c r="H22" s="7" t="n">
        <f aca="false">+'1+2'!G30</f>
        <v>17</v>
      </c>
      <c r="I22" s="0" t="n">
        <f aca="false">+'D.N.2'!H5</f>
        <v>28</v>
      </c>
      <c r="J22" s="0" t="n">
        <f aca="false">+$AE$4+$AE$5*C22+$AE$6*E22+$AE$7*F22</f>
        <v>0</v>
      </c>
      <c r="K22" s="40" t="n">
        <f aca="false">+ABS((H22-J22)/H22)</f>
        <v>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O22" s="7"/>
      <c r="AQ22" s="8"/>
      <c r="AR22" s="8"/>
      <c r="AS22" s="24"/>
    </row>
    <row r="23" customFormat="false" ht="15" hidden="false" customHeight="false" outlineLevel="0" collapsed="false">
      <c r="A23" s="0" t="n">
        <v>49</v>
      </c>
      <c r="B23" s="0" t="n">
        <f aca="false">+'1+2'!A50</f>
        <v>2</v>
      </c>
      <c r="C23" s="6" t="n">
        <f aca="false">+('1+2'!B50-'1+2'!K$4)/'1+2'!K$5</f>
        <v>0.882352941176471</v>
      </c>
      <c r="D23" s="6" t="n">
        <f aca="false">+('1+2'!C50-'1+2'!L$4)/'1+2'!L$5</f>
        <v>-0.560975609756098</v>
      </c>
      <c r="E23" s="6" t="n">
        <f aca="false">+('1+2'!D50-'1+2'!M$4)/'1+2'!M$5</f>
        <v>-0.333333333333333</v>
      </c>
      <c r="F23" s="6" t="n">
        <f aca="false">+('1+2'!E50-'1+2'!N$4)/'1+2'!N$5</f>
        <v>-0.333333333333333</v>
      </c>
      <c r="G23" s="6" t="n">
        <f aca="false">+('1+2'!F50-'1+2'!O$4)/'1+2'!O$5</f>
        <v>-1</v>
      </c>
      <c r="H23" s="7" t="n">
        <f aca="false">+'1+2'!G50</f>
        <v>23.6</v>
      </c>
      <c r="I23" s="0" t="n">
        <f aca="false">+'D.N.2'!H25</f>
        <v>29</v>
      </c>
      <c r="J23" s="0" t="n">
        <f aca="false">+$AE$4+$AE$5*C23+$AE$6*E23+$AE$7*F23</f>
        <v>0</v>
      </c>
      <c r="K23" s="40" t="n">
        <f aca="false">+ABS((H23-J23)/H23)</f>
        <v>1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O23" s="7"/>
      <c r="AQ23" s="8"/>
      <c r="AR23" s="8"/>
      <c r="AS23" s="24"/>
    </row>
    <row r="24" customFormat="false" ht="15" hidden="false" customHeight="false" outlineLevel="0" collapsed="false">
      <c r="A24" s="0" t="n">
        <v>45</v>
      </c>
      <c r="B24" s="0" t="n">
        <f aca="false">+'1+2'!A46</f>
        <v>2</v>
      </c>
      <c r="C24" s="6" t="n">
        <f aca="false">+('1+2'!B46-'1+2'!K$4)/'1+2'!K$5</f>
        <v>0.882352941176471</v>
      </c>
      <c r="D24" s="6" t="n">
        <f aca="false">+('1+2'!C46-'1+2'!L$4)/'1+2'!L$5</f>
        <v>-0.804878048780488</v>
      </c>
      <c r="E24" s="6" t="n">
        <f aca="false">+('1+2'!D46-'1+2'!M$4)/'1+2'!M$5</f>
        <v>-0.333333333333333</v>
      </c>
      <c r="F24" s="6" t="n">
        <f aca="false">+('1+2'!E46-'1+2'!N$4)/'1+2'!N$5</f>
        <v>-0.333333333333333</v>
      </c>
      <c r="G24" s="6" t="n">
        <f aca="false">+('1+2'!F46-'1+2'!O$4)/'1+2'!O$5</f>
        <v>-1</v>
      </c>
      <c r="H24" s="7" t="n">
        <f aca="false">+'1+2'!G46</f>
        <v>23.9</v>
      </c>
      <c r="I24" s="0" t="n">
        <f aca="false">+'D.N.2'!H21</f>
        <v>29</v>
      </c>
      <c r="J24" s="0" t="n">
        <f aca="false">+$AE$4+$AE$5*C24+$AE$6*E24+$AE$7*F24</f>
        <v>0</v>
      </c>
      <c r="K24" s="40" t="n">
        <f aca="false">+ABS((H24-J24)/H24)</f>
        <v>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O24" s="7"/>
      <c r="AQ24" s="8"/>
      <c r="AR24" s="8"/>
      <c r="AS24" s="24"/>
    </row>
    <row r="25" customFormat="false" ht="15" hidden="false" customHeight="false" outlineLevel="0" collapsed="false">
      <c r="A25" s="0" t="n">
        <v>30</v>
      </c>
      <c r="B25" s="0" t="n">
        <f aca="false">+'1+2'!A31</f>
        <v>2</v>
      </c>
      <c r="C25" s="6" t="n">
        <f aca="false">+('1+2'!B31-'1+2'!K$4)/'1+2'!K$5</f>
        <v>0.96078431372549</v>
      </c>
      <c r="D25" s="6" t="n">
        <f aca="false">+('1+2'!C31-'1+2'!L$4)/'1+2'!L$5</f>
        <v>-1</v>
      </c>
      <c r="E25" s="6" t="n">
        <f aca="false">+('1+2'!D31-'1+2'!M$4)/'1+2'!M$5</f>
        <v>-0.333333333333333</v>
      </c>
      <c r="F25" s="6" t="n">
        <f aca="false">+('1+2'!E31-'1+2'!N$4)/'1+2'!N$5</f>
        <v>-0.333333333333333</v>
      </c>
      <c r="G25" s="6" t="n">
        <f aca="false">+('1+2'!F31-'1+2'!O$4)/'1+2'!O$5</f>
        <v>-1</v>
      </c>
      <c r="H25" s="7" t="n">
        <f aca="false">+'1+2'!G31</f>
        <v>24.1</v>
      </c>
      <c r="I25" s="0" t="n">
        <f aca="false">+'D.N.2'!H6</f>
        <v>29</v>
      </c>
      <c r="J25" s="0" t="n">
        <f aca="false">+$AE$4+$AE$5*C25+$AE$6*E25+$AE$7*F25</f>
        <v>0</v>
      </c>
      <c r="K25" s="40" t="n">
        <f aca="false">+ABS((H25-J25)/H25)</f>
        <v>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O25" s="7"/>
      <c r="AQ25" s="8"/>
      <c r="AR25" s="8"/>
      <c r="AS25" s="24"/>
    </row>
    <row r="26" customFormat="false" ht="15" hidden="false" customHeight="false" outlineLevel="0" collapsed="false">
      <c r="A26" s="0" t="n">
        <v>46</v>
      </c>
      <c r="B26" s="0" t="n">
        <f aca="false">+'1+2'!A47</f>
        <v>2</v>
      </c>
      <c r="C26" s="6" t="n">
        <f aca="false">+('1+2'!B47-'1+2'!K$4)/'1+2'!K$5</f>
        <v>0.882352941176471</v>
      </c>
      <c r="D26" s="6" t="n">
        <f aca="false">+('1+2'!C47-'1+2'!L$4)/'1+2'!L$5</f>
        <v>-0.804878048780488</v>
      </c>
      <c r="E26" s="6" t="n">
        <f aca="false">+('1+2'!D47-'1+2'!M$4)/'1+2'!M$5</f>
        <v>-0.333333333333333</v>
      </c>
      <c r="F26" s="6" t="n">
        <f aca="false">+('1+2'!E47-'1+2'!N$4)/'1+2'!N$5</f>
        <v>0.333333333333333</v>
      </c>
      <c r="G26" s="6" t="n">
        <f aca="false">+('1+2'!F47-'1+2'!O$4)/'1+2'!O$5</f>
        <v>-1</v>
      </c>
      <c r="H26" s="7" t="n">
        <f aca="false">+'1+2'!G47</f>
        <v>25.7</v>
      </c>
      <c r="I26" s="0" t="n">
        <f aca="false">+'D.N.2'!H22</f>
        <v>30</v>
      </c>
      <c r="J26" s="0" t="n">
        <f aca="false">+$AE$4+$AE$5*C26+$AE$6*E26+$AE$7*F26</f>
        <v>0</v>
      </c>
      <c r="K26" s="40" t="n">
        <f aca="false">+ABS((H26-J26)/H26)</f>
        <v>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O26" s="7"/>
      <c r="AQ26" s="8"/>
      <c r="AR26" s="8"/>
      <c r="AS26" s="8"/>
    </row>
    <row r="27" customFormat="false" ht="15" hidden="false" customHeight="false" outlineLevel="0" collapsed="false">
      <c r="A27" s="0" t="n">
        <v>51</v>
      </c>
      <c r="B27" s="0" t="n">
        <f aca="false">+'1+2'!A52</f>
        <v>2</v>
      </c>
      <c r="C27" s="6" t="n">
        <f aca="false">+('1+2'!B52-'1+2'!K$4)/'1+2'!K$5</f>
        <v>0.882352941176471</v>
      </c>
      <c r="D27" s="6" t="n">
        <f aca="false">+('1+2'!C52-'1+2'!L$4)/'1+2'!L$5</f>
        <v>-0.853658536585366</v>
      </c>
      <c r="E27" s="6" t="n">
        <f aca="false">+('1+2'!D52-'1+2'!M$4)/'1+2'!M$5</f>
        <v>-0.333333333333333</v>
      </c>
      <c r="F27" s="6" t="n">
        <f aca="false">+('1+2'!E52-'1+2'!N$4)/'1+2'!N$5</f>
        <v>0.333333333333333</v>
      </c>
      <c r="G27" s="6" t="n">
        <f aca="false">+('1+2'!F52-'1+2'!O$4)/'1+2'!O$5</f>
        <v>-1</v>
      </c>
      <c r="H27" s="7" t="n">
        <f aca="false">+'1+2'!G52</f>
        <v>25.7</v>
      </c>
      <c r="I27" s="0" t="n">
        <f aca="false">+'D.N.2'!H27</f>
        <v>30</v>
      </c>
      <c r="J27" s="0" t="n">
        <f aca="false">+$AE$4+$AE$5*C27+$AE$6*E27+$AE$7*F27</f>
        <v>0</v>
      </c>
      <c r="K27" s="40" t="n">
        <f aca="false">+ABS((H27-J27)/H27)</f>
        <v>1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O27" s="7"/>
      <c r="AQ27" s="8"/>
      <c r="AR27" s="8"/>
      <c r="AS27" s="8"/>
    </row>
    <row r="28" customFormat="false" ht="15" hidden="false" customHeight="false" outlineLevel="0" collapsed="false">
      <c r="A28" s="0" t="n">
        <v>31</v>
      </c>
      <c r="B28" s="0" t="n">
        <f aca="false">+'1+2'!A32</f>
        <v>2</v>
      </c>
      <c r="C28" s="6" t="n">
        <f aca="false">+('1+2'!B32-'1+2'!K$4)/'1+2'!K$5</f>
        <v>0.96078431372549</v>
      </c>
      <c r="D28" s="6" t="n">
        <f aca="false">+('1+2'!C32-'1+2'!L$4)/'1+2'!L$5</f>
        <v>-1</v>
      </c>
      <c r="E28" s="6" t="n">
        <f aca="false">+('1+2'!D32-'1+2'!M$4)/'1+2'!M$5</f>
        <v>-0.333333333333333</v>
      </c>
      <c r="F28" s="6" t="n">
        <f aca="false">+('1+2'!E32-'1+2'!N$4)/'1+2'!N$5</f>
        <v>0.333333333333333</v>
      </c>
      <c r="G28" s="6" t="n">
        <f aca="false">+('1+2'!F32-'1+2'!O$4)/'1+2'!O$5</f>
        <v>-1</v>
      </c>
      <c r="H28" s="7" t="n">
        <f aca="false">+'1+2'!G32</f>
        <v>26</v>
      </c>
      <c r="I28" s="0" t="n">
        <f aca="false">+'D.N.2'!H7</f>
        <v>30</v>
      </c>
      <c r="J28" s="0" t="n">
        <f aca="false">+$AE$4+$AE$5*C28+$AE$6*E28+$AE$7*F28</f>
        <v>0</v>
      </c>
      <c r="K28" s="40" t="n">
        <f aca="false">+ABS((H28-J28)/H28)</f>
        <v>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O28" s="7"/>
      <c r="AQ28" s="8"/>
      <c r="AR28" s="8"/>
      <c r="AS28" s="8"/>
    </row>
    <row r="29" customFormat="false" ht="15" hidden="false" customHeight="false" outlineLevel="0" collapsed="false">
      <c r="A29" s="0" t="n">
        <v>42</v>
      </c>
      <c r="B29" s="0" t="n">
        <f aca="false">+'1+2'!A43</f>
        <v>2</v>
      </c>
      <c r="C29" s="6" t="n">
        <f aca="false">+('1+2'!B43-'1+2'!K$4)/'1+2'!K$5</f>
        <v>0.882352941176471</v>
      </c>
      <c r="D29" s="6" t="n">
        <f aca="false">+('1+2'!C43-'1+2'!L$4)/'1+2'!L$5</f>
        <v>-0.804878048780488</v>
      </c>
      <c r="E29" s="6" t="n">
        <f aca="false">+('1+2'!D43-'1+2'!M$4)/'1+2'!M$5</f>
        <v>0.333333333333333</v>
      </c>
      <c r="F29" s="6" t="n">
        <f aca="false">+('1+2'!E43-'1+2'!N$4)/'1+2'!N$5</f>
        <v>-0.333333333333333</v>
      </c>
      <c r="G29" s="6" t="n">
        <f aca="false">+('1+2'!F43-'1+2'!O$4)/'1+2'!O$5</f>
        <v>-1</v>
      </c>
      <c r="H29" s="7" t="n">
        <f aca="false">+'1+2'!G43</f>
        <v>22.2</v>
      </c>
      <c r="I29" s="0" t="n">
        <f aca="false">+'D.N.2'!H18</f>
        <v>31</v>
      </c>
      <c r="J29" s="0" t="n">
        <f aca="false">+$AE$4+$AE$5*C29+$AE$6*E29+$AE$7*F29</f>
        <v>0</v>
      </c>
      <c r="K29" s="40" t="n">
        <f aca="false">+ABS((H29-J29)/H29)</f>
        <v>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O29" s="7"/>
      <c r="AQ29" s="8"/>
      <c r="AR29" s="8"/>
      <c r="AS29" s="8"/>
    </row>
    <row r="30" customFormat="false" ht="15" hidden="false" customHeight="false" outlineLevel="0" collapsed="false">
      <c r="A30" s="0" t="n">
        <v>43</v>
      </c>
      <c r="B30" s="0" t="n">
        <f aca="false">+'1+2'!A44</f>
        <v>2</v>
      </c>
      <c r="C30" s="6" t="n">
        <f aca="false">+('1+2'!B44-'1+2'!K$4)/'1+2'!K$5</f>
        <v>0.882352941176471</v>
      </c>
      <c r="D30" s="6" t="n">
        <f aca="false">+('1+2'!C44-'1+2'!L$4)/'1+2'!L$5</f>
        <v>-0.804878048780488</v>
      </c>
      <c r="E30" s="6" t="n">
        <f aca="false">+('1+2'!D44-'1+2'!M$4)/'1+2'!M$5</f>
        <v>0.333333333333333</v>
      </c>
      <c r="F30" s="6" t="n">
        <f aca="false">+('1+2'!E44-'1+2'!N$4)/'1+2'!N$5</f>
        <v>0.333333333333333</v>
      </c>
      <c r="G30" s="6" t="n">
        <f aca="false">+('1+2'!F44-'1+2'!O$4)/'1+2'!O$5</f>
        <v>-1</v>
      </c>
      <c r="H30" s="7" t="n">
        <f aca="false">+'1+2'!G44</f>
        <v>23.7</v>
      </c>
      <c r="I30" s="0" t="n">
        <f aca="false">+'D.N.2'!H19</f>
        <v>32</v>
      </c>
      <c r="J30" s="0" t="n">
        <f aca="false">+$AE$4+$AE$5*C30+$AE$6*E30+$AE$7*F30</f>
        <v>0</v>
      </c>
      <c r="K30" s="40" t="n">
        <f aca="false">+ABS((H30-J30)/H30)</f>
        <v>1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O30" s="7"/>
      <c r="AQ30" s="8"/>
      <c r="AR30" s="8"/>
      <c r="AS30" s="8"/>
    </row>
    <row r="31" customFormat="false" ht="15" hidden="false" customHeight="false" outlineLevel="0" collapsed="false">
      <c r="A31" s="0" t="n">
        <v>47</v>
      </c>
      <c r="B31" s="0" t="n">
        <f aca="false">+'1+2'!A48</f>
        <v>2</v>
      </c>
      <c r="C31" s="6" t="n">
        <f aca="false">+('1+2'!B48-'1+2'!K$4)/'1+2'!K$5</f>
        <v>0.882352941176471</v>
      </c>
      <c r="D31" s="6" t="n">
        <f aca="false">+('1+2'!C48-'1+2'!L$4)/'1+2'!L$5</f>
        <v>-0.560975609756098</v>
      </c>
      <c r="E31" s="6" t="n">
        <f aca="false">+('1+2'!D48-'1+2'!M$4)/'1+2'!M$5</f>
        <v>0.333333333333333</v>
      </c>
      <c r="F31" s="6" t="n">
        <f aca="false">+('1+2'!E48-'1+2'!N$4)/'1+2'!N$5</f>
        <v>0.333333333333333</v>
      </c>
      <c r="G31" s="6" t="n">
        <f aca="false">+('1+2'!F48-'1+2'!O$4)/'1+2'!O$5</f>
        <v>-1</v>
      </c>
      <c r="H31" s="7" t="n">
        <f aca="false">+'1+2'!G48</f>
        <v>23.7</v>
      </c>
      <c r="I31" s="0" t="n">
        <f aca="false">+'D.N.2'!H23</f>
        <v>32</v>
      </c>
      <c r="J31" s="0" t="n">
        <f aca="false">+$AE$4+$AE$5*C31+$AE$6*E31+$AE$7*F31</f>
        <v>0</v>
      </c>
      <c r="K31" s="40" t="n">
        <f aca="false">+ABS((H31-J31)/H31)</f>
        <v>1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O31" s="7"/>
      <c r="AQ31" s="8"/>
      <c r="AR31" s="8"/>
      <c r="AS31" s="8"/>
    </row>
    <row r="32" customFormat="false" ht="15" hidden="false" customHeight="false" outlineLevel="0" collapsed="false">
      <c r="A32" s="0" t="n">
        <v>52</v>
      </c>
      <c r="B32" s="0" t="n">
        <f aca="false">+'1+2'!A53</f>
        <v>2</v>
      </c>
      <c r="C32" s="6" t="n">
        <f aca="false">+('1+2'!B53-'1+2'!K$4)/'1+2'!K$5</f>
        <v>0.96078431372549</v>
      </c>
      <c r="D32" s="6" t="n">
        <f aca="false">+('1+2'!C53-'1+2'!L$4)/'1+2'!L$5</f>
        <v>-0.853658536585366</v>
      </c>
      <c r="E32" s="6" t="n">
        <f aca="false">+('1+2'!D53-'1+2'!M$4)/'1+2'!M$5</f>
        <v>0.333333333333333</v>
      </c>
      <c r="F32" s="6" t="n">
        <f aca="false">+('1+2'!E53-'1+2'!N$4)/'1+2'!N$5</f>
        <v>0.333333333333333</v>
      </c>
      <c r="G32" s="6" t="n">
        <f aca="false">+('1+2'!F53-'1+2'!O$4)/'1+2'!O$5</f>
        <v>-1</v>
      </c>
      <c r="H32" s="7" t="n">
        <f aca="false">+'1+2'!G53</f>
        <v>23.9</v>
      </c>
      <c r="I32" s="0" t="n">
        <f aca="false">+'D.N.2'!H28</f>
        <v>32</v>
      </c>
      <c r="J32" s="0" t="n">
        <f aca="false">+$AE$4+$AE$5*C32+$AE$6*E32+$AE$7*F32</f>
        <v>0</v>
      </c>
      <c r="K32" s="40" t="n">
        <f aca="false">+ABS((H32-J32)/H32)</f>
        <v>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O32" s="7"/>
      <c r="AQ32" s="8"/>
      <c r="AR32" s="8"/>
      <c r="AS32" s="8"/>
    </row>
    <row r="33" customFormat="false" ht="15" hidden="false" customHeight="false" outlineLevel="0" collapsed="false">
      <c r="A33" s="0" t="n">
        <v>33</v>
      </c>
      <c r="B33" s="0" t="n">
        <f aca="false">+'1+2'!A34</f>
        <v>2</v>
      </c>
      <c r="C33" s="6" t="n">
        <f aca="false">+('1+2'!B34-'1+2'!K$4)/'1+2'!K$5</f>
        <v>0.96078431372549</v>
      </c>
      <c r="D33" s="6" t="n">
        <f aca="false">+('1+2'!C34-'1+2'!L$4)/'1+2'!L$5</f>
        <v>-1</v>
      </c>
      <c r="E33" s="6" t="n">
        <f aca="false">+('1+2'!D34-'1+2'!M$4)/'1+2'!M$5</f>
        <v>0.333333333333333</v>
      </c>
      <c r="F33" s="6" t="n">
        <f aca="false">+('1+2'!E34-'1+2'!N$4)/'1+2'!N$5</f>
        <v>0.333333333333333</v>
      </c>
      <c r="G33" s="6" t="n">
        <f aca="false">+('1+2'!F34-'1+2'!O$4)/'1+2'!O$5</f>
        <v>-1</v>
      </c>
      <c r="H33" s="7" t="n">
        <f aca="false">+'1+2'!G34</f>
        <v>24</v>
      </c>
      <c r="I33" s="0" t="n">
        <f aca="false">+'D.N.2'!H9</f>
        <v>32</v>
      </c>
      <c r="J33" s="0" t="n">
        <f aca="false">+$AE$4+$AE$5*C33+$AE$6*E33+$AE$7*F33</f>
        <v>0</v>
      </c>
      <c r="K33" s="40" t="n">
        <f aca="false">+ABS((H33-J33)/H33)</f>
        <v>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O33" s="7"/>
      <c r="AQ33" s="8"/>
      <c r="AR33" s="8"/>
      <c r="AS33" s="8"/>
    </row>
    <row r="34" customFormat="false" ht="15" hidden="false" customHeight="false" outlineLevel="0" collapsed="false">
      <c r="A34" s="0" t="n">
        <v>39</v>
      </c>
      <c r="B34" s="0" t="n">
        <f aca="false">+'1+2'!A40</f>
        <v>2</v>
      </c>
      <c r="C34" s="6" t="n">
        <f aca="false">+('1+2'!B40-'1+2'!K$4)/'1+2'!K$5</f>
        <v>0.96078431372549</v>
      </c>
      <c r="D34" s="6" t="n">
        <f aca="false">+('1+2'!C40-'1+2'!L$4)/'1+2'!L$5</f>
        <v>0.951219512195122</v>
      </c>
      <c r="E34" s="6" t="n">
        <f aca="false">+('1+2'!D40-'1+2'!M$4)/'1+2'!M$5</f>
        <v>0.333333333333333</v>
      </c>
      <c r="F34" s="6" t="n">
        <f aca="false">+('1+2'!E40-'1+2'!N$4)/'1+2'!N$5</f>
        <v>-0.333333333333333</v>
      </c>
      <c r="G34" s="6" t="n">
        <f aca="false">+('1+2'!F40-'1+2'!O$4)/'1+2'!O$5</f>
        <v>-1</v>
      </c>
      <c r="H34" s="7" t="n">
        <f aca="false">+'1+2'!G40</f>
        <v>20.4</v>
      </c>
      <c r="I34" s="0" t="n">
        <f aca="false">+'D.N.2'!H15</f>
        <v>38</v>
      </c>
      <c r="J34" s="0" t="n">
        <f aca="false">+$AE$4+$AE$5*C34+$AE$6*E34+$AE$7*F34</f>
        <v>0</v>
      </c>
      <c r="K34" s="40" t="n">
        <f aca="false">+ABS((H34-J34)/H34)</f>
        <v>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O34" s="7"/>
    </row>
    <row r="35" customFormat="false" ht="15" hidden="false" customHeight="false" outlineLevel="0" collapsed="false">
      <c r="A35" s="0" t="n">
        <v>41</v>
      </c>
      <c r="B35" s="0" t="n">
        <f aca="false">+'1+2'!A42</f>
        <v>2</v>
      </c>
      <c r="C35" s="6" t="n">
        <f aca="false">+('1+2'!B42-'1+2'!K$4)/'1+2'!K$5</f>
        <v>0.96078431372549</v>
      </c>
      <c r="D35" s="6" t="n">
        <f aca="false">+('1+2'!C42-'1+2'!L$4)/'1+2'!L$5</f>
        <v>0.951219512195122</v>
      </c>
      <c r="E35" s="6" t="n">
        <f aca="false">+('1+2'!D42-'1+2'!M$4)/'1+2'!M$5</f>
        <v>-0.333333333333333</v>
      </c>
      <c r="F35" s="6" t="n">
        <f aca="false">+('1+2'!E42-'1+2'!N$4)/'1+2'!N$5</f>
        <v>0.333333333333333</v>
      </c>
      <c r="G35" s="6" t="n">
        <f aca="false">+('1+2'!F42-'1+2'!O$4)/'1+2'!O$5</f>
        <v>-1</v>
      </c>
      <c r="H35" s="7" t="n">
        <f aca="false">+'1+2'!G42</f>
        <v>24.4</v>
      </c>
      <c r="I35" s="0" t="n">
        <f aca="false">+'D.N.2'!H17</f>
        <v>40</v>
      </c>
      <c r="J35" s="0" t="n">
        <f aca="false">+$AE$4+$AE$5*C35+$AE$6*E35+$AE$7*F35</f>
        <v>0</v>
      </c>
      <c r="K35" s="40" t="n">
        <f aca="false">+ABS((H35-J35)/H35)</f>
        <v>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O35" s="7"/>
    </row>
    <row r="36" customFormat="false" ht="15" hidden="false" customHeight="false" outlineLevel="0" collapsed="false">
      <c r="C36" s="6"/>
      <c r="D36" s="6"/>
      <c r="E36" s="6"/>
      <c r="F36" s="6"/>
      <c r="G36" s="6"/>
      <c r="H36" s="7"/>
      <c r="K36" s="40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O36" s="7"/>
    </row>
    <row r="37" customFormat="false" ht="15" hidden="false" customHeight="false" outlineLevel="0" collapsed="false">
      <c r="C37" s="6"/>
      <c r="D37" s="6"/>
      <c r="E37" s="6"/>
      <c r="F37" s="6"/>
      <c r="G37" s="6"/>
      <c r="H37" s="7"/>
      <c r="K37" s="41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O37" s="7"/>
    </row>
    <row r="38" customFormat="false" ht="15" hidden="false" customHeight="false" outlineLevel="0" collapsed="false">
      <c r="C38" s="6"/>
      <c r="D38" s="6"/>
      <c r="E38" s="6"/>
      <c r="F38" s="6"/>
      <c r="G38" s="6"/>
      <c r="H38" s="7"/>
      <c r="K38" s="41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O38" s="7"/>
    </row>
    <row r="39" customFormat="false" ht="15" hidden="false" customHeight="false" outlineLevel="0" collapsed="false">
      <c r="C39" s="6"/>
      <c r="D39" s="6"/>
      <c r="E39" s="6"/>
      <c r="F39" s="6"/>
      <c r="G39" s="6"/>
      <c r="H39" s="7"/>
      <c r="K39" s="41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O39" s="7"/>
    </row>
    <row r="40" customFormat="false" ht="15" hidden="false" customHeight="false" outlineLevel="0" collapsed="false">
      <c r="C40" s="6"/>
      <c r="D40" s="6"/>
      <c r="E40" s="6"/>
      <c r="F40" s="6"/>
      <c r="G40" s="6"/>
      <c r="H40" s="7"/>
      <c r="K40" s="41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O40" s="7"/>
    </row>
    <row r="41" customFormat="false" ht="15" hidden="false" customHeight="false" outlineLevel="0" collapsed="false">
      <c r="C41" s="6"/>
      <c r="D41" s="6"/>
      <c r="E41" s="6"/>
      <c r="F41" s="6"/>
      <c r="G41" s="6"/>
      <c r="H41" s="7"/>
      <c r="K41" s="41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O41" s="7"/>
    </row>
    <row r="42" customFormat="false" ht="15" hidden="false" customHeight="false" outlineLevel="0" collapsed="false">
      <c r="C42" s="6"/>
      <c r="D42" s="6"/>
      <c r="E42" s="6"/>
      <c r="F42" s="6"/>
      <c r="G42" s="6"/>
      <c r="H42" s="7"/>
      <c r="K42" s="41"/>
      <c r="P42" s="6"/>
      <c r="Q42" s="6"/>
      <c r="S42" s="6"/>
      <c r="T42" s="6"/>
      <c r="V42" s="6"/>
      <c r="W42" s="6"/>
      <c r="Y42" s="6"/>
      <c r="Z42" s="6"/>
      <c r="AB42" s="6"/>
      <c r="AC42" s="6"/>
      <c r="AE42" s="6"/>
      <c r="AF42" s="6"/>
      <c r="AH42" s="6"/>
      <c r="AI42" s="6"/>
      <c r="AK42" s="6"/>
      <c r="AL42" s="6"/>
    </row>
    <row r="43" customFormat="false" ht="15" hidden="false" customHeight="false" outlineLevel="0" collapsed="false">
      <c r="C43" s="6"/>
      <c r="D43" s="6"/>
      <c r="E43" s="6"/>
      <c r="F43" s="6"/>
      <c r="G43" s="6"/>
      <c r="H43" s="7"/>
      <c r="K43" s="41"/>
    </row>
    <row r="44" customFormat="false" ht="15" hidden="false" customHeight="false" outlineLevel="0" collapsed="false">
      <c r="C44" s="6"/>
      <c r="D44" s="6"/>
      <c r="E44" s="6"/>
      <c r="F44" s="6"/>
      <c r="G44" s="6"/>
      <c r="H44" s="7"/>
      <c r="K44" s="41"/>
    </row>
    <row r="45" customFormat="false" ht="15" hidden="false" customHeight="false" outlineLevel="0" collapsed="false">
      <c r="C45" s="6"/>
      <c r="D45" s="6"/>
      <c r="E45" s="6"/>
      <c r="F45" s="6"/>
      <c r="G45" s="6"/>
      <c r="H45" s="7"/>
      <c r="K45" s="41"/>
    </row>
    <row r="46" customFormat="false" ht="15" hidden="false" customHeight="false" outlineLevel="0" collapsed="false">
      <c r="C46" s="6"/>
      <c r="D46" s="6"/>
      <c r="E46" s="6"/>
      <c r="F46" s="6"/>
      <c r="G46" s="6"/>
      <c r="H46" s="7"/>
      <c r="K46" s="41"/>
    </row>
    <row r="47" customFormat="false" ht="15" hidden="false" customHeight="false" outlineLevel="0" collapsed="false">
      <c r="C47" s="6"/>
      <c r="D47" s="6"/>
      <c r="E47" s="6"/>
      <c r="F47" s="6"/>
      <c r="G47" s="6"/>
      <c r="H47" s="7"/>
      <c r="K47" s="41"/>
    </row>
    <row r="48" customFormat="false" ht="15" hidden="false" customHeight="false" outlineLevel="0" collapsed="false">
      <c r="C48" s="6"/>
      <c r="D48" s="6"/>
      <c r="E48" s="6"/>
      <c r="F48" s="6"/>
      <c r="G48" s="6"/>
      <c r="H48" s="7"/>
      <c r="K48" s="41"/>
    </row>
    <row r="49" customFormat="false" ht="15" hidden="false" customHeight="false" outlineLevel="0" collapsed="false">
      <c r="C49" s="6"/>
      <c r="D49" s="6"/>
      <c r="E49" s="6"/>
      <c r="F49" s="6"/>
      <c r="G49" s="6"/>
      <c r="H49" s="7"/>
      <c r="K49" s="41"/>
    </row>
    <row r="50" customFormat="false" ht="15" hidden="false" customHeight="false" outlineLevel="0" collapsed="false">
      <c r="C50" s="6"/>
      <c r="D50" s="6"/>
      <c r="E50" s="6"/>
      <c r="F50" s="6"/>
      <c r="G50" s="6"/>
      <c r="H50" s="7"/>
      <c r="K50" s="41"/>
    </row>
    <row r="51" customFormat="false" ht="15" hidden="false" customHeight="false" outlineLevel="0" collapsed="false">
      <c r="C51" s="6"/>
      <c r="D51" s="6"/>
      <c r="E51" s="6"/>
      <c r="F51" s="6"/>
      <c r="G51" s="6"/>
      <c r="H51" s="7"/>
      <c r="K51" s="41"/>
    </row>
    <row r="52" customFormat="false" ht="15" hidden="false" customHeight="false" outlineLevel="0" collapsed="false">
      <c r="C52" s="6"/>
      <c r="D52" s="6"/>
      <c r="E52" s="6"/>
      <c r="F52" s="6"/>
      <c r="G52" s="6"/>
      <c r="H52" s="7"/>
      <c r="K52" s="41"/>
    </row>
    <row r="53" customFormat="false" ht="15" hidden="false" customHeight="false" outlineLevel="0" collapsed="false">
      <c r="C53" s="6"/>
      <c r="D53" s="6"/>
      <c r="E53" s="6"/>
      <c r="F53" s="6"/>
      <c r="G53" s="6"/>
      <c r="H53" s="7"/>
      <c r="K53" s="41"/>
    </row>
    <row r="54" customFormat="false" ht="15" hidden="false" customHeight="false" outlineLevel="0" collapsed="false">
      <c r="C54" s="6"/>
      <c r="D54" s="6"/>
      <c r="E54" s="6"/>
      <c r="F54" s="6"/>
      <c r="G54" s="6"/>
      <c r="H54" s="7"/>
      <c r="K54" s="41"/>
    </row>
    <row r="55" customFormat="false" ht="15" hidden="false" customHeight="false" outlineLevel="0" collapsed="false">
      <c r="C55" s="6"/>
      <c r="D55" s="6"/>
      <c r="E55" s="6"/>
      <c r="F55" s="6"/>
      <c r="G55" s="6"/>
      <c r="H55" s="7"/>
      <c r="K55" s="41"/>
    </row>
    <row r="56" customFormat="false" ht="15" hidden="false" customHeight="false" outlineLevel="0" collapsed="false">
      <c r="C56" s="6"/>
      <c r="D56" s="6"/>
      <c r="E56" s="6"/>
      <c r="F56" s="6"/>
      <c r="G56" s="6"/>
      <c r="H56" s="7"/>
      <c r="K56" s="41"/>
    </row>
    <row r="57" customFormat="false" ht="15" hidden="false" customHeight="false" outlineLevel="0" collapsed="false">
      <c r="C57" s="6"/>
      <c r="D57" s="6"/>
      <c r="E57" s="6"/>
      <c r="F57" s="6"/>
      <c r="G57" s="6"/>
      <c r="H57" s="7"/>
      <c r="K57" s="41"/>
    </row>
    <row r="58" customFormat="false" ht="15" hidden="false" customHeight="false" outlineLevel="0" collapsed="false">
      <c r="C58" s="6"/>
      <c r="D58" s="6"/>
      <c r="E58" s="6"/>
      <c r="F58" s="6"/>
      <c r="G58" s="6"/>
      <c r="H58" s="7"/>
      <c r="K58" s="41"/>
    </row>
    <row r="59" customFormat="false" ht="15" hidden="false" customHeight="false" outlineLevel="0" collapsed="false">
      <c r="C59" s="6"/>
      <c r="D59" s="6"/>
      <c r="E59" s="6"/>
      <c r="F59" s="6"/>
      <c r="G59" s="6"/>
      <c r="H59" s="7"/>
      <c r="K59" s="41"/>
    </row>
    <row r="60" customFormat="false" ht="15" hidden="false" customHeight="false" outlineLevel="0" collapsed="false">
      <c r="C60" s="6"/>
      <c r="D60" s="6"/>
      <c r="E60" s="6"/>
      <c r="F60" s="6"/>
      <c r="G60" s="6"/>
      <c r="H60" s="7"/>
      <c r="K60" s="41"/>
    </row>
    <row r="61" customFormat="false" ht="15" hidden="false" customHeight="false" outlineLevel="0" collapsed="false">
      <c r="C61" s="6"/>
      <c r="D61" s="6"/>
      <c r="E61" s="6"/>
      <c r="F61" s="6"/>
      <c r="G61" s="6"/>
      <c r="H61" s="7"/>
      <c r="K61" s="41"/>
    </row>
  </sheetData>
  <autoFilter ref="A1:K6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42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I25" activeCellId="1" sqref="AC2:AE11 I25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8.85"/>
    <col collapsed="false" customWidth="true" hidden="false" outlineLevel="0" max="3" min="3" style="0" width="19.14"/>
    <col collapsed="false" customWidth="true" hidden="false" outlineLevel="0" max="4" min="4" style="0" width="11.85"/>
    <col collapsed="false" customWidth="true" hidden="false" outlineLevel="0" max="5" min="5" style="0" width="9.14"/>
    <col collapsed="false" customWidth="true" hidden="false" outlineLevel="0" max="6" min="6" style="0" width="6.43"/>
    <col collapsed="false" customWidth="true" hidden="false" outlineLevel="0" max="7" min="7" style="0" width="7.85"/>
    <col collapsed="false" customWidth="true" hidden="false" outlineLevel="0" max="8" min="8" style="0" width="17.43"/>
    <col collapsed="false" customWidth="true" hidden="false" outlineLevel="0" max="9" min="9" style="0" width="10.28"/>
    <col collapsed="false" customWidth="true" hidden="false" outlineLevel="0" max="10" min="10" style="0" width="13.57"/>
    <col collapsed="false" customWidth="true" hidden="false" outlineLevel="0" max="11" min="11" style="0" width="6.57"/>
    <col collapsed="false" customWidth="true" hidden="false" outlineLevel="0" max="12" min="12" style="0" width="14.57"/>
    <col collapsed="false" customWidth="true" hidden="false" outlineLevel="0" max="13" min="13" style="0" width="10.53"/>
    <col collapsed="false" customWidth="true" hidden="false" outlineLevel="0" max="14" min="14" style="0" width="3"/>
    <col collapsed="false" customWidth="true" hidden="false" outlineLevel="0" max="15" min="15" style="0" width="2"/>
    <col collapsed="false" customWidth="true" hidden="false" outlineLevel="0" max="30" min="16" style="0" width="6.28"/>
    <col collapsed="false" customWidth="true" hidden="false" outlineLevel="0" max="40" min="31" style="0" width="9"/>
    <col collapsed="false" customWidth="true" hidden="false" outlineLevel="0" max="45" min="41" style="0" width="12"/>
    <col collapsed="false" customWidth="true" hidden="false" outlineLevel="0" max="46" min="46" style="0" width="15"/>
    <col collapsed="false" customWidth="true" hidden="false" outlineLevel="0" max="49" min="47" style="0" width="10.53"/>
    <col collapsed="false" customWidth="true" hidden="false" outlineLevel="0" max="50" min="50" style="0" width="15"/>
    <col collapsed="false" customWidth="true" hidden="false" outlineLevel="0" max="1025" min="51" style="0" width="10.53"/>
  </cols>
  <sheetData>
    <row r="1" customFormat="false" ht="15" hidden="false" customHeight="false" outlineLevel="0" collapsed="false">
      <c r="A1" s="22" t="s">
        <v>0</v>
      </c>
      <c r="B1" s="9" t="s">
        <v>14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159</v>
      </c>
      <c r="I1" s="3" t="s">
        <v>156</v>
      </c>
      <c r="J1" s="3" t="s">
        <v>157</v>
      </c>
      <c r="K1" s="3" t="s">
        <v>158</v>
      </c>
      <c r="AQ1" s="8"/>
      <c r="AR1" s="8"/>
      <c r="AS1" s="8"/>
    </row>
    <row r="2" customFormat="false" ht="15" hidden="false" customHeight="false" outlineLevel="0" collapsed="false">
      <c r="A2" s="0" t="n">
        <v>59</v>
      </c>
      <c r="B2" s="0" t="n">
        <f aca="false">+'1+2'!A60</f>
        <v>2</v>
      </c>
      <c r="C2" s="6" t="n">
        <f aca="false">+('1+2'!B60-'1+2'!K$4)/'1+2'!K$5</f>
        <v>0.96078431372549</v>
      </c>
      <c r="D2" s="6" t="n">
        <f aca="false">+('1+2'!C60-'1+2'!L$4)/'1+2'!L$5</f>
        <v>-1</v>
      </c>
      <c r="E2" s="6" t="n">
        <f aca="false">+('1+2'!D60-'1+2'!M$4)/'1+2'!M$5</f>
        <v>0.333333333333333</v>
      </c>
      <c r="F2" s="6" t="n">
        <f aca="false">+('1+2'!E60-'1+2'!N$4)/'1+2'!N$5</f>
        <v>0.333333333333333</v>
      </c>
      <c r="G2" s="6" t="n">
        <f aca="false">+('1+2'!F60-'1+2'!O$4)/'1+2'!O$5</f>
        <v>1</v>
      </c>
      <c r="H2" s="7" t="n">
        <f aca="false">+'1+2'!G60</f>
        <v>24.5</v>
      </c>
      <c r="I2" s="0" t="n">
        <f aca="false">+'D.N.2'!H35</f>
        <v>23</v>
      </c>
      <c r="J2" s="0" t="n">
        <f aca="false">+$AE$4+$AE$5*C2+$AE$6*E2+$AE$7*F2</f>
        <v>0</v>
      </c>
      <c r="K2" s="42" t="n">
        <f aca="false">+ABS((H2-J2)/H2)</f>
        <v>1</v>
      </c>
      <c r="P2" s="6"/>
      <c r="Q2" s="6"/>
      <c r="R2" s="6"/>
      <c r="S2" s="6"/>
      <c r="T2" s="6"/>
      <c r="U2" s="6"/>
      <c r="V2" s="6"/>
      <c r="W2" s="6"/>
      <c r="AA2" s="6"/>
      <c r="AB2" s="6"/>
      <c r="AF2" s="6"/>
      <c r="AG2" s="6"/>
      <c r="AH2" s="6"/>
      <c r="AI2" s="6"/>
      <c r="AJ2" s="6"/>
      <c r="AK2" s="6"/>
      <c r="AL2" s="6"/>
      <c r="AM2" s="6"/>
      <c r="AO2" s="7"/>
      <c r="AQ2" s="8"/>
      <c r="AR2" s="8"/>
      <c r="AS2" s="24"/>
    </row>
    <row r="3" customFormat="false" ht="13.8" hidden="false" customHeight="false" outlineLevel="0" collapsed="false">
      <c r="A3" s="0" t="n">
        <v>32</v>
      </c>
      <c r="B3" s="0" t="n">
        <f aca="false">+'1+2'!A33</f>
        <v>2</v>
      </c>
      <c r="C3" s="6" t="n">
        <f aca="false">+('1+2'!B33-'1+2'!K$4)/'1+2'!K$5</f>
        <v>0.96078431372549</v>
      </c>
      <c r="D3" s="6" t="n">
        <f aca="false">+('1+2'!C33-'1+2'!L$4)/'1+2'!L$5</f>
        <v>-1</v>
      </c>
      <c r="E3" s="6" t="n">
        <f aca="false">+('1+2'!D33-'1+2'!M$4)/'1+2'!M$5</f>
        <v>0.333333333333333</v>
      </c>
      <c r="F3" s="6" t="n">
        <f aca="false">+('1+2'!E33-'1+2'!N$4)/'1+2'!N$5</f>
        <v>-0.333333333333333</v>
      </c>
      <c r="G3" s="6" t="n">
        <f aca="false">+('1+2'!F33-'1+2'!O$4)/'1+2'!O$5</f>
        <v>-1</v>
      </c>
      <c r="H3" s="7" t="n">
        <f aca="false">+'1+2'!G33</f>
        <v>22.5</v>
      </c>
      <c r="I3" s="0" t="n">
        <f aca="false">+'D.N.2'!H8</f>
        <v>31</v>
      </c>
      <c r="J3" s="0" t="n">
        <f aca="false">+$AE$4+$AE$5*C3+$AE$6*E3+$AE$7*F3</f>
        <v>0</v>
      </c>
      <c r="K3" s="42" t="n">
        <f aca="false">+ABS((H3-J3)/H3)</f>
        <v>1</v>
      </c>
      <c r="P3" s="6"/>
      <c r="Q3" s="6"/>
      <c r="R3" s="6"/>
      <c r="S3" s="6"/>
      <c r="T3" s="6"/>
      <c r="U3" s="6"/>
      <c r="V3" s="6"/>
      <c r="W3" s="6"/>
      <c r="AA3" s="6"/>
      <c r="AB3" s="6"/>
      <c r="AF3" s="6"/>
      <c r="AG3" s="6"/>
      <c r="AH3" s="6"/>
      <c r="AI3" s="6"/>
      <c r="AJ3" s="6"/>
      <c r="AK3" s="6"/>
      <c r="AL3" s="6"/>
      <c r="AM3" s="6"/>
      <c r="AO3" s="7"/>
      <c r="AQ3" s="8"/>
      <c r="AR3" s="8"/>
      <c r="AS3" s="24"/>
    </row>
    <row r="4" customFormat="false" ht="13.8" hidden="false" customHeight="false" outlineLevel="0" collapsed="false">
      <c r="A4" s="0" t="n">
        <v>6</v>
      </c>
      <c r="B4" s="0" t="n">
        <f aca="false">+'1+2'!A7</f>
        <v>1</v>
      </c>
      <c r="C4" s="6" t="n">
        <f aca="false">+('1+2'!B7-'1+2'!K$4)/'1+2'!K$5</f>
        <v>0.921568627450981</v>
      </c>
      <c r="D4" s="6" t="n">
        <f aca="false">+('1+2'!C7-'1+2'!L$4)/'1+2'!L$5</f>
        <v>1</v>
      </c>
      <c r="E4" s="6" t="n">
        <f aca="false">+('1+2'!D7-'1+2'!M$4)/'1+2'!M$5</f>
        <v>-1</v>
      </c>
      <c r="F4" s="6" t="n">
        <f aca="false">+('1+2'!E7-'1+2'!N$4)/'1+2'!N$5</f>
        <v>-1</v>
      </c>
      <c r="G4" s="6" t="n">
        <f aca="false">+('1+2'!F7-'1+2'!O$4)/'1+2'!O$5</f>
        <v>-1</v>
      </c>
      <c r="H4" s="7" t="n">
        <f aca="false">+'1+2'!G7</f>
        <v>22.7</v>
      </c>
      <c r="I4" s="0" t="n">
        <f aca="false">+'1+2'!H7</f>
        <v>9</v>
      </c>
      <c r="J4" s="0" t="n">
        <f aca="false">+$AE$4+$AE$5*C4+$AE$6*E4+$AE$7*F4</f>
        <v>0</v>
      </c>
      <c r="K4" s="42" t="n">
        <f aca="false">+ABS((H4-J4)/H4)</f>
        <v>1</v>
      </c>
      <c r="P4" s="6"/>
      <c r="Q4" s="6"/>
      <c r="R4" s="6"/>
      <c r="S4" s="6"/>
      <c r="T4" s="6"/>
      <c r="U4" s="6"/>
      <c r="V4" s="6"/>
      <c r="W4" s="6"/>
      <c r="AA4" s="6"/>
      <c r="AB4" s="6"/>
      <c r="AF4" s="6"/>
      <c r="AG4" s="6"/>
      <c r="AH4" s="6"/>
      <c r="AI4" s="6"/>
      <c r="AJ4" s="6"/>
      <c r="AK4" s="6"/>
      <c r="AL4" s="6"/>
      <c r="AM4" s="6"/>
      <c r="AO4" s="7"/>
      <c r="AQ4" s="8"/>
      <c r="AR4" s="8"/>
      <c r="AS4" s="24"/>
    </row>
    <row r="5" customFormat="false" ht="13.8" hidden="false" customHeight="false" outlineLevel="0" collapsed="false">
      <c r="A5" s="0" t="n">
        <v>10</v>
      </c>
      <c r="B5" s="0" t="n">
        <f aca="false">+'1+2'!A11</f>
        <v>1</v>
      </c>
      <c r="C5" s="6" t="n">
        <f aca="false">+('1+2'!B11-'1+2'!K$4)/'1+2'!K$5</f>
        <v>-0.960784313725491</v>
      </c>
      <c r="D5" s="6" t="n">
        <f aca="false">+('1+2'!C11-'1+2'!L$4)/'1+2'!L$5</f>
        <v>1</v>
      </c>
      <c r="E5" s="6" t="n">
        <f aca="false">+('1+2'!D11-'1+2'!M$4)/'1+2'!M$5</f>
        <v>1</v>
      </c>
      <c r="F5" s="6" t="n">
        <f aca="false">+('1+2'!E11-'1+2'!N$4)/'1+2'!N$5</f>
        <v>-1</v>
      </c>
      <c r="G5" s="6" t="n">
        <f aca="false">+('1+2'!F11-'1+2'!O$4)/'1+2'!O$5</f>
        <v>-1</v>
      </c>
      <c r="H5" s="7" t="n">
        <f aca="false">+'1+2'!G11</f>
        <v>11.8</v>
      </c>
      <c r="I5" s="0" t="n">
        <f aca="false">+'1+2'!H11</f>
        <v>16</v>
      </c>
      <c r="J5" s="0" t="n">
        <f aca="false">+$AE$4+$AE$5*C5+$AE$6*E5+$AE$7*F5</f>
        <v>0</v>
      </c>
      <c r="K5" s="42" t="n">
        <f aca="false">+ABS((H5-J5)/H5)</f>
        <v>1</v>
      </c>
      <c r="P5" s="6"/>
      <c r="Q5" s="6"/>
      <c r="R5" s="6"/>
      <c r="S5" s="6"/>
      <c r="T5" s="6"/>
      <c r="U5" s="6"/>
      <c r="V5" s="6"/>
      <c r="W5" s="6"/>
      <c r="AA5" s="6"/>
      <c r="AB5" s="6"/>
      <c r="AF5" s="6"/>
      <c r="AG5" s="6"/>
      <c r="AH5" s="6"/>
      <c r="AI5" s="6"/>
      <c r="AJ5" s="6"/>
      <c r="AK5" s="6"/>
      <c r="AL5" s="6"/>
      <c r="AM5" s="6"/>
      <c r="AO5" s="7"/>
      <c r="AQ5" s="8"/>
      <c r="AR5" s="8"/>
      <c r="AS5" s="24"/>
    </row>
    <row r="6" customFormat="false" ht="13.8" hidden="false" customHeight="false" outlineLevel="0" collapsed="false">
      <c r="A6" s="0" t="n">
        <v>38</v>
      </c>
      <c r="B6" s="0" t="n">
        <f aca="false">+'1+2'!A39</f>
        <v>2</v>
      </c>
      <c r="C6" s="6" t="n">
        <f aca="false">+('1+2'!B39-'1+2'!K$4)/'1+2'!K$5</f>
        <v>0.96078431372549</v>
      </c>
      <c r="D6" s="6" t="n">
        <f aca="false">+('1+2'!C39-'1+2'!L$4)/'1+2'!L$5</f>
        <v>0.951219512195122</v>
      </c>
      <c r="E6" s="6" t="n">
        <f aca="false">+('1+2'!D39-'1+2'!M$4)/'1+2'!M$5</f>
        <v>-0.333333333333333</v>
      </c>
      <c r="F6" s="6" t="n">
        <f aca="false">+('1+2'!E39-'1+2'!N$4)/'1+2'!N$5</f>
        <v>-0.333333333333333</v>
      </c>
      <c r="G6" s="6" t="n">
        <f aca="false">+('1+2'!F39-'1+2'!O$4)/'1+2'!O$5</f>
        <v>-1</v>
      </c>
      <c r="H6" s="7" t="n">
        <f aca="false">+'1+2'!G39</f>
        <v>22.4</v>
      </c>
      <c r="I6" s="0" t="n">
        <f aca="false">+'D.N.2'!H14</f>
        <v>37</v>
      </c>
      <c r="J6" s="0" t="n">
        <f aca="false">+$AE$4+$AE$5*C6+$AE$6*E6+$AE$7*F6</f>
        <v>0</v>
      </c>
      <c r="K6" s="42" t="n">
        <f aca="false">+ABS((H6-J6)/H6)</f>
        <v>1</v>
      </c>
      <c r="P6" s="6"/>
      <c r="Q6" s="6"/>
      <c r="R6" s="6"/>
      <c r="S6" s="6"/>
      <c r="T6" s="6"/>
      <c r="U6" s="6"/>
      <c r="V6" s="6"/>
      <c r="W6" s="6"/>
      <c r="AA6" s="6"/>
      <c r="AB6" s="6"/>
      <c r="AF6" s="6"/>
      <c r="AG6" s="6"/>
      <c r="AH6" s="6"/>
      <c r="AI6" s="6"/>
      <c r="AJ6" s="6"/>
      <c r="AK6" s="6"/>
      <c r="AL6" s="6"/>
      <c r="AM6" s="6"/>
      <c r="AO6" s="7"/>
      <c r="AQ6" s="8"/>
      <c r="AR6" s="8"/>
      <c r="AS6" s="24"/>
    </row>
    <row r="7" customFormat="false" ht="13.8" hidden="false" customHeight="false" outlineLevel="0" collapsed="false">
      <c r="A7" s="0" t="n">
        <v>54</v>
      </c>
      <c r="B7" s="0" t="n">
        <f aca="false">+'1+2'!A55</f>
        <v>2</v>
      </c>
      <c r="C7" s="6" t="n">
        <f aca="false">+('1+2'!B55-'1+2'!K$4)/'1+2'!K$5</f>
        <v>-1</v>
      </c>
      <c r="D7" s="6" t="n">
        <f aca="false">+('1+2'!C55-'1+2'!L$4)/'1+2'!L$5</f>
        <v>-1</v>
      </c>
      <c r="E7" s="6" t="n">
        <f aca="false">+('1+2'!D55-'1+2'!M$4)/'1+2'!M$5</f>
        <v>-0.333333333333333</v>
      </c>
      <c r="F7" s="6" t="n">
        <f aca="false">+('1+2'!E55-'1+2'!N$4)/'1+2'!N$5</f>
        <v>0.333333333333333</v>
      </c>
      <c r="G7" s="6" t="n">
        <f aca="false">+('1+2'!F55-'1+2'!O$4)/'1+2'!O$5</f>
        <v>1</v>
      </c>
      <c r="H7" s="7" t="n">
        <f aca="false">+'1+2'!G55</f>
        <v>22.2</v>
      </c>
      <c r="I7" s="0" t="n">
        <f aca="false">+'D.N.2'!H30</f>
        <v>18</v>
      </c>
      <c r="J7" s="0" t="n">
        <f aca="false">+$AE$4+$AE$5*C7+$AE$6*E7+$AE$7*F7</f>
        <v>0</v>
      </c>
      <c r="K7" s="42" t="n">
        <f aca="false">+ABS((H7-J7)/H7)</f>
        <v>1</v>
      </c>
      <c r="P7" s="6"/>
      <c r="Q7" s="6"/>
      <c r="R7" s="6"/>
      <c r="S7" s="6"/>
      <c r="T7" s="6"/>
      <c r="U7" s="6"/>
      <c r="V7" s="6"/>
      <c r="W7" s="6"/>
      <c r="AA7" s="6"/>
      <c r="AB7" s="6"/>
      <c r="AF7" s="6"/>
      <c r="AG7" s="6"/>
      <c r="AH7" s="6"/>
      <c r="AI7" s="6"/>
      <c r="AJ7" s="6"/>
      <c r="AK7" s="6"/>
      <c r="AL7" s="6"/>
      <c r="AM7" s="6"/>
      <c r="AO7" s="7"/>
      <c r="AQ7" s="8"/>
      <c r="AR7" s="8"/>
      <c r="AS7" s="24"/>
    </row>
    <row r="8" customFormat="false" ht="13.8" hidden="false" customHeight="false" outlineLevel="0" collapsed="false">
      <c r="A8" s="0" t="n">
        <v>40</v>
      </c>
      <c r="B8" s="0" t="n">
        <f aca="false">+'1+2'!A41</f>
        <v>2</v>
      </c>
      <c r="C8" s="6" t="n">
        <f aca="false">+('1+2'!B41-'1+2'!K$4)/'1+2'!K$5</f>
        <v>0.96078431372549</v>
      </c>
      <c r="D8" s="6" t="n">
        <f aca="false">+('1+2'!C41-'1+2'!L$4)/'1+2'!L$5</f>
        <v>0.951219512195122</v>
      </c>
      <c r="E8" s="6" t="n">
        <f aca="false">+('1+2'!D41-'1+2'!M$4)/'1+2'!M$5</f>
        <v>0.333333333333333</v>
      </c>
      <c r="F8" s="6" t="n">
        <f aca="false">+('1+2'!E41-'1+2'!N$4)/'1+2'!N$5</f>
        <v>0.333333333333333</v>
      </c>
      <c r="G8" s="6" t="n">
        <f aca="false">+('1+2'!F41-'1+2'!O$4)/'1+2'!O$5</f>
        <v>-1</v>
      </c>
      <c r="H8" s="7" t="n">
        <f aca="false">+'1+2'!G41</f>
        <v>22</v>
      </c>
      <c r="I8" s="0" t="n">
        <f aca="false">+'D.N.2'!H16</f>
        <v>39</v>
      </c>
      <c r="J8" s="0" t="n">
        <f aca="false">+$AE$4+$AE$5*C8+$AE$6*E8+$AE$7*F8</f>
        <v>0</v>
      </c>
      <c r="K8" s="42" t="n">
        <f aca="false">+ABS((H8-J8)/H8)</f>
        <v>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F8" s="6"/>
      <c r="AG8" s="6"/>
      <c r="AH8" s="6"/>
      <c r="AI8" s="6"/>
      <c r="AJ8" s="6"/>
      <c r="AK8" s="6"/>
      <c r="AL8" s="6"/>
      <c r="AM8" s="6"/>
      <c r="AO8" s="7"/>
      <c r="AQ8" s="8"/>
      <c r="AR8" s="8"/>
      <c r="AS8" s="24"/>
    </row>
    <row r="9" customFormat="false" ht="13.8" hidden="false" customHeight="false" outlineLevel="0" collapsed="false">
      <c r="A9" s="0" t="n">
        <v>5</v>
      </c>
      <c r="B9" s="0" t="n">
        <f aca="false">+'1+2'!A6</f>
        <v>1</v>
      </c>
      <c r="C9" s="6" t="n">
        <f aca="false">+('1+2'!B6-'1+2'!K$4)/'1+2'!K$5</f>
        <v>1</v>
      </c>
      <c r="D9" s="6" t="n">
        <f aca="false">+('1+2'!C6-'1+2'!L$4)/'1+2'!L$5</f>
        <v>0.902439024390244</v>
      </c>
      <c r="E9" s="6" t="n">
        <f aca="false">+('1+2'!D6-'1+2'!M$4)/'1+2'!M$5</f>
        <v>-1</v>
      </c>
      <c r="F9" s="6" t="n">
        <f aca="false">+('1+2'!E6-'1+2'!N$4)/'1+2'!N$5</f>
        <v>-1</v>
      </c>
      <c r="G9" s="6" t="n">
        <f aca="false">+('1+2'!F6-'1+2'!O$4)/'1+2'!O$5</f>
        <v>-1</v>
      </c>
      <c r="H9" s="7" t="n">
        <f aca="false">+'1+2'!G6</f>
        <v>22.7</v>
      </c>
      <c r="I9" s="0" t="n">
        <f aca="false">+'1+2'!H6</f>
        <v>9</v>
      </c>
      <c r="J9" s="0" t="n">
        <f aca="false">+$AE$4+$AE$5*C9+$AE$6*E9+$AE$7*F9</f>
        <v>0</v>
      </c>
      <c r="K9" s="42" t="n">
        <f aca="false">+ABS((H9-J9)/H9)</f>
        <v>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F9" s="6"/>
      <c r="AG9" s="6"/>
      <c r="AH9" s="6"/>
      <c r="AI9" s="6"/>
      <c r="AJ9" s="6"/>
      <c r="AK9" s="6"/>
      <c r="AL9" s="6"/>
      <c r="AM9" s="6"/>
      <c r="AO9" s="7"/>
      <c r="AQ9" s="8"/>
      <c r="AR9" s="8"/>
      <c r="AS9" s="24"/>
    </row>
    <row r="10" customFormat="false" ht="15" hidden="false" customHeight="false" outlineLevel="0" collapsed="false">
      <c r="A10" s="0" t="n">
        <v>4</v>
      </c>
      <c r="B10" s="0" t="n">
        <f aca="false">+'1+2'!A5</f>
        <v>1</v>
      </c>
      <c r="C10" s="6" t="n">
        <f aca="false">+('1+2'!B5-'1+2'!K$4)/'1+2'!K$5</f>
        <v>0.96078431372549</v>
      </c>
      <c r="D10" s="6" t="n">
        <f aca="false">+('1+2'!C5-'1+2'!L$4)/'1+2'!L$5</f>
        <v>0.951219512195122</v>
      </c>
      <c r="E10" s="6" t="n">
        <f aca="false">+('1+2'!D5-'1+2'!M$4)/'1+2'!M$5</f>
        <v>-1</v>
      </c>
      <c r="F10" s="6" t="n">
        <f aca="false">+('1+2'!E5-'1+2'!N$4)/'1+2'!N$5</f>
        <v>-1</v>
      </c>
      <c r="G10" s="6" t="n">
        <f aca="false">+('1+2'!F5-'1+2'!O$4)/'1+2'!O$5</f>
        <v>-1</v>
      </c>
      <c r="H10" s="7" t="n">
        <f aca="false">+'1+2'!G5</f>
        <v>22.6</v>
      </c>
      <c r="I10" s="0" t="n">
        <f aca="false">+'1+2'!H5</f>
        <v>9</v>
      </c>
      <c r="J10" s="0" t="n">
        <f aca="false">+$AE$4+$AE$5*C10+$AE$6*E10+$AE$7*F10</f>
        <v>0</v>
      </c>
      <c r="K10" s="42" t="n">
        <f aca="false">+ABS((H10-J10)/H10)</f>
        <v>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O10" s="7"/>
      <c r="AQ10" s="8"/>
      <c r="AR10" s="8"/>
      <c r="AS10" s="24"/>
    </row>
    <row r="11" customFormat="false" ht="15" hidden="false" customHeight="false" outlineLevel="0" collapsed="false">
      <c r="A11" s="0" t="n">
        <v>24</v>
      </c>
      <c r="B11" s="0" t="n">
        <f aca="false">+'1+2'!A25</f>
        <v>1</v>
      </c>
      <c r="C11" s="6" t="n">
        <f aca="false">+('1+2'!B25-'1+2'!K$4)/'1+2'!K$5</f>
        <v>1</v>
      </c>
      <c r="D11" s="6" t="n">
        <f aca="false">+('1+2'!C25-'1+2'!L$4)/'1+2'!L$5</f>
        <v>0.902439024390244</v>
      </c>
      <c r="E11" s="6" t="n">
        <f aca="false">+('1+2'!D25-'1+2'!M$4)/'1+2'!M$5</f>
        <v>1</v>
      </c>
      <c r="F11" s="6" t="n">
        <f aca="false">+('1+2'!E25-'1+2'!N$4)/'1+2'!N$5</f>
        <v>1</v>
      </c>
      <c r="G11" s="6" t="n">
        <f aca="false">+('1+2'!F25-'1+2'!O$4)/'1+2'!O$5</f>
        <v>-1</v>
      </c>
      <c r="H11" s="7" t="n">
        <f aca="false">+'1+2'!G25</f>
        <v>21.6</v>
      </c>
      <c r="I11" s="0" t="n">
        <f aca="false">+'1+2'!H25</f>
        <v>11</v>
      </c>
      <c r="J11" s="0" t="n">
        <f aca="false">+$AE$4+$AE$5*C11+$AE$6*E11+$AE$7*F11</f>
        <v>0</v>
      </c>
      <c r="K11" s="42" t="n">
        <f aca="false">+ABS((H11-J11)/H11)</f>
        <v>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O11" s="7"/>
      <c r="AQ11" s="8"/>
      <c r="AR11" s="8"/>
      <c r="AS11" s="24"/>
    </row>
    <row r="12" customFormat="false" ht="15" hidden="false" customHeight="false" outlineLevel="0" collapsed="false">
      <c r="A12" s="0" t="n">
        <v>25</v>
      </c>
      <c r="B12" s="0" t="n">
        <f aca="false">+'1+2'!A26</f>
        <v>1</v>
      </c>
      <c r="C12" s="6" t="n">
        <f aca="false">+('1+2'!B26-'1+2'!K$4)/'1+2'!K$5</f>
        <v>0.921568627450981</v>
      </c>
      <c r="D12" s="6" t="n">
        <f aca="false">+('1+2'!C26-'1+2'!L$4)/'1+2'!L$5</f>
        <v>1</v>
      </c>
      <c r="E12" s="6" t="n">
        <f aca="false">+('1+2'!D26-'1+2'!M$4)/'1+2'!M$5</f>
        <v>1</v>
      </c>
      <c r="F12" s="6" t="n">
        <f aca="false">+('1+2'!E26-'1+2'!N$4)/'1+2'!N$5</f>
        <v>1</v>
      </c>
      <c r="G12" s="6" t="n">
        <f aca="false">+('1+2'!F26-'1+2'!O$4)/'1+2'!O$5</f>
        <v>-1</v>
      </c>
      <c r="H12" s="7" t="n">
        <f aca="false">+'1+2'!G26</f>
        <v>21.4</v>
      </c>
      <c r="I12" s="0" t="n">
        <f aca="false">+'1+2'!H26</f>
        <v>11</v>
      </c>
      <c r="J12" s="0" t="n">
        <f aca="false">+$AE$4+$AE$5*C12+$AE$6*E12+$AE$7*F12</f>
        <v>0</v>
      </c>
      <c r="K12" s="42" t="n">
        <f aca="false">+ABS((H12-J12)/H12)</f>
        <v>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O12" s="7"/>
      <c r="AQ12" s="8"/>
      <c r="AR12" s="8"/>
      <c r="AS12" s="24"/>
    </row>
    <row r="13" customFormat="false" ht="15" hidden="false" customHeight="false" outlineLevel="0" collapsed="false">
      <c r="A13" s="0" t="n">
        <v>23</v>
      </c>
      <c r="B13" s="0" t="n">
        <f aca="false">+'1+2'!A24</f>
        <v>1</v>
      </c>
      <c r="C13" s="6" t="n">
        <f aca="false">+('1+2'!B24-'1+2'!K$4)/'1+2'!K$5</f>
        <v>0.96078431372549</v>
      </c>
      <c r="D13" s="6" t="n">
        <f aca="false">+('1+2'!C24-'1+2'!L$4)/'1+2'!L$5</f>
        <v>0.951219512195122</v>
      </c>
      <c r="E13" s="6" t="n">
        <f aca="false">+('1+2'!D24-'1+2'!M$4)/'1+2'!M$5</f>
        <v>1</v>
      </c>
      <c r="F13" s="6" t="n">
        <f aca="false">+('1+2'!E24-'1+2'!N$4)/'1+2'!N$5</f>
        <v>1</v>
      </c>
      <c r="G13" s="6" t="n">
        <f aca="false">+('1+2'!F24-'1+2'!O$4)/'1+2'!O$5</f>
        <v>-1</v>
      </c>
      <c r="H13" s="7" t="n">
        <f aca="false">+'1+2'!G24</f>
        <v>21.4</v>
      </c>
      <c r="I13" s="0" t="n">
        <f aca="false">+'1+2'!H24</f>
        <v>11</v>
      </c>
      <c r="J13" s="0" t="n">
        <f aca="false">+$AE$4+$AE$5*C13+$AE$6*E13+$AE$7*F13</f>
        <v>0</v>
      </c>
      <c r="K13" s="42" t="n">
        <f aca="false">+ABS((H13-J13)/H13)</f>
        <v>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O13" s="7"/>
      <c r="AQ13" s="8"/>
      <c r="AR13" s="8"/>
      <c r="AS13" s="24"/>
    </row>
    <row r="14" customFormat="false" ht="15" hidden="false" customHeight="false" outlineLevel="0" collapsed="false">
      <c r="A14" s="0" t="n">
        <v>2</v>
      </c>
      <c r="B14" s="0" t="n">
        <f aca="false">+'1+2'!A3</f>
        <v>1</v>
      </c>
      <c r="C14" s="6" t="n">
        <f aca="false">+('1+2'!B3-'1+2'!K$4)/'1+2'!K$5</f>
        <v>0.96078431372549</v>
      </c>
      <c r="D14" s="6" t="n">
        <f aca="false">+('1+2'!C3-'1+2'!L$4)/'1+2'!L$5</f>
        <v>-1</v>
      </c>
      <c r="E14" s="6" t="n">
        <f aca="false">+('1+2'!D3-'1+2'!M$4)/'1+2'!M$5</f>
        <v>-1</v>
      </c>
      <c r="F14" s="6" t="n">
        <f aca="false">+('1+2'!E3-'1+2'!N$4)/'1+2'!N$5</f>
        <v>-1</v>
      </c>
      <c r="G14" s="6" t="n">
        <f aca="false">+('1+2'!F3-'1+2'!O$4)/'1+2'!O$5</f>
        <v>-1</v>
      </c>
      <c r="H14" s="7" t="n">
        <f aca="false">+'1+2'!G3</f>
        <v>22.4</v>
      </c>
      <c r="I14" s="0" t="n">
        <f aca="false">+'1+2'!H3</f>
        <v>1</v>
      </c>
      <c r="J14" s="0" t="n">
        <f aca="false">+$AE$4+$AE$5*C14+$AE$6*E14+$AE$7*F14</f>
        <v>0</v>
      </c>
      <c r="K14" s="42" t="n">
        <f aca="false">+ABS((H14-J14)/H14)</f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O14" s="7"/>
      <c r="AQ14" s="8"/>
      <c r="AR14" s="8"/>
      <c r="AS14" s="24"/>
    </row>
    <row r="15" customFormat="false" ht="15" hidden="false" customHeight="false" outlineLevel="0" collapsed="false">
      <c r="A15" s="0" t="n">
        <v>58</v>
      </c>
      <c r="B15" s="0" t="n">
        <f aca="false">+'1+2'!A59</f>
        <v>2</v>
      </c>
      <c r="C15" s="6" t="n">
        <f aca="false">+('1+2'!B59-'1+2'!K$4)/'1+2'!K$5</f>
        <v>0.96078431372549</v>
      </c>
      <c r="D15" s="6" t="n">
        <f aca="false">+('1+2'!C59-'1+2'!L$4)/'1+2'!L$5</f>
        <v>-1</v>
      </c>
      <c r="E15" s="6" t="n">
        <f aca="false">+('1+2'!D59-'1+2'!M$4)/'1+2'!M$5</f>
        <v>0.333333333333333</v>
      </c>
      <c r="F15" s="6" t="n">
        <f aca="false">+('1+2'!E59-'1+2'!N$4)/'1+2'!N$5</f>
        <v>-0.333333333333333</v>
      </c>
      <c r="G15" s="6" t="n">
        <f aca="false">+('1+2'!F59-'1+2'!O$4)/'1+2'!O$5</f>
        <v>1</v>
      </c>
      <c r="H15" s="7" t="n">
        <f aca="false">+'1+2'!G59</f>
        <v>23.1</v>
      </c>
      <c r="I15" s="0" t="n">
        <f aca="false">+'D.N.2'!H34</f>
        <v>22</v>
      </c>
      <c r="J15" s="0" t="n">
        <f aca="false">+$AE$4+$AE$5*C15+$AE$6*E15+$AE$7*F15</f>
        <v>0</v>
      </c>
      <c r="K15" s="42" t="n">
        <f aca="false">+ABS((H15-J15)/H15)</f>
        <v>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O15" s="7"/>
      <c r="AQ15" s="8"/>
      <c r="AR15" s="8"/>
      <c r="AS15" s="24"/>
    </row>
    <row r="16" customFormat="false" ht="15" hidden="false" customHeight="false" outlineLevel="0" collapsed="false">
      <c r="A16" s="0" t="n">
        <v>35</v>
      </c>
      <c r="B16" s="0" t="n">
        <f aca="false">+'1+2'!A36</f>
        <v>2</v>
      </c>
      <c r="C16" s="6" t="n">
        <f aca="false">+('1+2'!B36-'1+2'!K$4)/'1+2'!K$5</f>
        <v>-1</v>
      </c>
      <c r="D16" s="6" t="n">
        <f aca="false">+('1+2'!C36-'1+2'!L$4)/'1+2'!L$5</f>
        <v>0.951219512195122</v>
      </c>
      <c r="E16" s="6" t="n">
        <f aca="false">+('1+2'!D36-'1+2'!M$4)/'1+2'!M$5</f>
        <v>-0.333333333333333</v>
      </c>
      <c r="F16" s="6" t="n">
        <f aca="false">+('1+2'!E36-'1+2'!N$4)/'1+2'!N$5</f>
        <v>0.333333333333333</v>
      </c>
      <c r="G16" s="6" t="n">
        <f aca="false">+('1+2'!F36-'1+2'!O$4)/'1+2'!O$5</f>
        <v>-1</v>
      </c>
      <c r="H16" s="7" t="n">
        <f aca="false">+'1+2'!G36</f>
        <v>19.3</v>
      </c>
      <c r="I16" s="0" t="n">
        <f aca="false">+'D.N.2'!H11</f>
        <v>34</v>
      </c>
      <c r="J16" s="0" t="n">
        <f aca="false">+$AE$4+$AE$5*C16+$AE$6*E16+$AE$7*F16</f>
        <v>0</v>
      </c>
      <c r="K16" s="42" t="n">
        <f aca="false">+ABS((H16-J16)/H16)</f>
        <v>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O16" s="7"/>
      <c r="AQ16" s="8"/>
      <c r="AR16" s="8"/>
      <c r="AS16" s="24"/>
    </row>
    <row r="17" customFormat="false" ht="15" hidden="false" customHeight="false" outlineLevel="0" collapsed="false">
      <c r="A17" s="0" t="n">
        <v>15</v>
      </c>
      <c r="B17" s="0" t="n">
        <f aca="false">+'1+2'!A16</f>
        <v>1</v>
      </c>
      <c r="C17" s="6" t="n">
        <f aca="false">+('1+2'!B16-'1+2'!K$4)/'1+2'!K$5</f>
        <v>-1</v>
      </c>
      <c r="D17" s="6" t="n">
        <f aca="false">+('1+2'!C16-'1+2'!L$4)/'1+2'!L$5</f>
        <v>0.951219512195122</v>
      </c>
      <c r="E17" s="6" t="n">
        <f aca="false">+('1+2'!D16-'1+2'!M$4)/'1+2'!M$5</f>
        <v>-1</v>
      </c>
      <c r="F17" s="6" t="n">
        <f aca="false">+('1+2'!E16-'1+2'!N$4)/'1+2'!N$5</f>
        <v>1</v>
      </c>
      <c r="G17" s="6" t="n">
        <f aca="false">+('1+2'!F16-'1+2'!O$4)/'1+2'!O$5</f>
        <v>-1</v>
      </c>
      <c r="H17" s="7" t="n">
        <f aca="false">+'1+2'!G16</f>
        <v>27.8</v>
      </c>
      <c r="I17" s="0" t="n">
        <f aca="false">+'1+2'!H16</f>
        <v>14</v>
      </c>
      <c r="J17" s="0" t="n">
        <f aca="false">+$AE$4+$AE$5*C17+$AE$6*E17+$AE$7*F17</f>
        <v>0</v>
      </c>
      <c r="K17" s="42" t="n">
        <f aca="false">+ABS((H17-J17)/H17)</f>
        <v>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O17" s="7"/>
      <c r="AQ17" s="8"/>
      <c r="AR17" s="8"/>
      <c r="AS17" s="24"/>
    </row>
    <row r="18" customFormat="false" ht="15" hidden="false" customHeight="false" outlineLevel="0" collapsed="false"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O18" s="7"/>
      <c r="AQ18" s="8"/>
      <c r="AR18" s="8"/>
      <c r="AS18" s="24"/>
    </row>
    <row r="19" customFormat="false" ht="15" hidden="false" customHeight="false" outlineLevel="0" collapsed="false">
      <c r="C19" s="6"/>
      <c r="D19" s="6"/>
      <c r="E19" s="6"/>
      <c r="F19" s="6"/>
      <c r="G19" s="6"/>
      <c r="H19" s="7"/>
      <c r="K19" s="42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O19" s="7"/>
      <c r="AQ19" s="8"/>
      <c r="AR19" s="8"/>
      <c r="AS19" s="24"/>
    </row>
    <row r="20" customFormat="false" ht="15" hidden="false" customHeight="false" outlineLevel="0" collapsed="false">
      <c r="C20" s="6"/>
      <c r="D20" s="6"/>
      <c r="E20" s="6"/>
      <c r="F20" s="6"/>
      <c r="G20" s="6"/>
      <c r="H20" s="7"/>
      <c r="K20" s="42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O20" s="7"/>
      <c r="AQ20" s="8"/>
      <c r="AR20" s="8"/>
      <c r="AS20" s="24"/>
    </row>
    <row r="21" customFormat="false" ht="15" hidden="false" customHeight="false" outlineLevel="0" collapsed="false">
      <c r="C21" s="6"/>
      <c r="D21" s="6"/>
      <c r="E21" s="6"/>
      <c r="F21" s="6"/>
      <c r="G21" s="6"/>
      <c r="H21" s="7"/>
      <c r="K21" s="42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O21" s="7"/>
      <c r="AQ21" s="8"/>
      <c r="AR21" s="8"/>
      <c r="AS21" s="24"/>
    </row>
    <row r="22" customFormat="false" ht="15" hidden="false" customHeight="false" outlineLevel="0" collapsed="false">
      <c r="C22" s="6"/>
      <c r="D22" s="6"/>
      <c r="E22" s="6"/>
      <c r="F22" s="6"/>
      <c r="G22" s="6"/>
      <c r="H22" s="7"/>
      <c r="K22" s="42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O22" s="7"/>
      <c r="AQ22" s="8"/>
      <c r="AR22" s="8"/>
      <c r="AS22" s="24"/>
    </row>
    <row r="23" customFormat="false" ht="15" hidden="false" customHeight="false" outlineLevel="0" collapsed="false">
      <c r="C23" s="6"/>
      <c r="D23" s="6"/>
      <c r="E23" s="6"/>
      <c r="F23" s="6"/>
      <c r="G23" s="6"/>
      <c r="H23" s="7"/>
      <c r="K23" s="4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O23" s="7"/>
      <c r="AQ23" s="8"/>
      <c r="AR23" s="8"/>
      <c r="AS23" s="24"/>
    </row>
    <row r="24" customFormat="false" ht="15" hidden="false" customHeight="false" outlineLevel="0" collapsed="false">
      <c r="C24" s="6"/>
      <c r="D24" s="6"/>
      <c r="E24" s="6"/>
      <c r="F24" s="6"/>
      <c r="G24" s="6"/>
      <c r="H24" s="7"/>
      <c r="K24" s="42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O24" s="7"/>
      <c r="AQ24" s="8"/>
      <c r="AR24" s="8"/>
      <c r="AS24" s="24"/>
    </row>
    <row r="25" customFormat="false" ht="15" hidden="false" customHeight="false" outlineLevel="0" collapsed="false">
      <c r="C25" s="6"/>
      <c r="D25" s="6"/>
      <c r="E25" s="6"/>
      <c r="F25" s="6"/>
      <c r="G25" s="6"/>
      <c r="H25" s="7"/>
      <c r="K25" s="42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O25" s="7"/>
      <c r="AQ25" s="8"/>
      <c r="AR25" s="8"/>
      <c r="AS25" s="24"/>
    </row>
    <row r="26" customFormat="false" ht="15" hidden="false" customHeight="false" outlineLevel="0" collapsed="false">
      <c r="C26" s="6"/>
      <c r="D26" s="6"/>
      <c r="E26" s="6"/>
      <c r="F26" s="6"/>
      <c r="G26" s="6"/>
      <c r="H26" s="7"/>
      <c r="K26" s="4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O26" s="7"/>
      <c r="AQ26" s="8"/>
      <c r="AR26" s="8"/>
      <c r="AS26" s="8"/>
    </row>
    <row r="27" customFormat="false" ht="15" hidden="false" customHeight="false" outlineLevel="0" collapsed="false">
      <c r="C27" s="6"/>
      <c r="D27" s="6"/>
      <c r="E27" s="6"/>
      <c r="F27" s="6"/>
      <c r="G27" s="6"/>
      <c r="H27" s="7"/>
      <c r="K27" s="42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O27" s="7"/>
      <c r="AQ27" s="8"/>
      <c r="AR27" s="8"/>
      <c r="AS27" s="8"/>
    </row>
    <row r="28" customFormat="false" ht="15" hidden="false" customHeight="false" outlineLevel="0" collapsed="false">
      <c r="C28" s="6"/>
      <c r="D28" s="6"/>
      <c r="E28" s="6"/>
      <c r="F28" s="6"/>
      <c r="G28" s="6"/>
      <c r="H28" s="7"/>
      <c r="K28" s="42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O28" s="7"/>
      <c r="AQ28" s="8"/>
      <c r="AR28" s="8"/>
      <c r="AS28" s="8"/>
    </row>
    <row r="29" customFormat="false" ht="15" hidden="false" customHeight="false" outlineLevel="0" collapsed="false">
      <c r="C29" s="6"/>
      <c r="D29" s="6"/>
      <c r="E29" s="6"/>
      <c r="F29" s="6"/>
      <c r="G29" s="6"/>
      <c r="H29" s="7"/>
      <c r="K29" s="40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O29" s="7"/>
      <c r="AQ29" s="8"/>
      <c r="AR29" s="8"/>
      <c r="AS29" s="8"/>
    </row>
    <row r="30" customFormat="false" ht="15" hidden="false" customHeight="false" outlineLevel="0" collapsed="false">
      <c r="C30" s="6"/>
      <c r="D30" s="6"/>
      <c r="E30" s="6"/>
      <c r="F30" s="6"/>
      <c r="G30" s="6"/>
      <c r="H30" s="7"/>
      <c r="K30" s="40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O30" s="7"/>
      <c r="AQ30" s="8"/>
      <c r="AR30" s="8"/>
      <c r="AS30" s="8"/>
    </row>
    <row r="31" customFormat="false" ht="15" hidden="false" customHeight="false" outlineLevel="0" collapsed="false">
      <c r="C31" s="6"/>
      <c r="D31" s="6"/>
      <c r="E31" s="6"/>
      <c r="F31" s="6"/>
      <c r="G31" s="6"/>
      <c r="H31" s="7"/>
      <c r="K31" s="40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O31" s="7"/>
      <c r="AQ31" s="8"/>
      <c r="AR31" s="8"/>
      <c r="AS31" s="8"/>
    </row>
    <row r="32" customFormat="false" ht="15" hidden="false" customHeight="false" outlineLevel="0" collapsed="false">
      <c r="C32" s="6"/>
      <c r="D32" s="6"/>
      <c r="E32" s="6"/>
      <c r="F32" s="6"/>
      <c r="G32" s="6"/>
      <c r="H32" s="7"/>
      <c r="K32" s="40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O32" s="7"/>
      <c r="AQ32" s="8"/>
      <c r="AR32" s="8"/>
      <c r="AS32" s="8"/>
    </row>
    <row r="33" customFormat="false" ht="15" hidden="false" customHeight="false" outlineLevel="0" collapsed="false">
      <c r="C33" s="6"/>
      <c r="D33" s="6"/>
      <c r="E33" s="6"/>
      <c r="F33" s="6"/>
      <c r="G33" s="6"/>
      <c r="H33" s="7"/>
      <c r="K33" s="40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O33" s="7"/>
      <c r="AQ33" s="8"/>
      <c r="AR33" s="8"/>
      <c r="AS33" s="8"/>
    </row>
    <row r="34" customFormat="false" ht="15" hidden="false" customHeight="false" outlineLevel="0" collapsed="false">
      <c r="C34" s="6"/>
      <c r="D34" s="6"/>
      <c r="E34" s="6"/>
      <c r="F34" s="6"/>
      <c r="G34" s="6"/>
      <c r="H34" s="7"/>
      <c r="K34" s="40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O34" s="7"/>
    </row>
    <row r="35" customFormat="false" ht="15" hidden="false" customHeight="false" outlineLevel="0" collapsed="false">
      <c r="C35" s="6"/>
      <c r="D35" s="6"/>
      <c r="E35" s="6"/>
      <c r="F35" s="6"/>
      <c r="G35" s="6"/>
      <c r="H35" s="7"/>
      <c r="K35" s="40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O35" s="7"/>
    </row>
    <row r="36" customFormat="false" ht="15" hidden="false" customHeight="false" outlineLevel="0" collapsed="false"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O36" s="7"/>
    </row>
    <row r="37" customFormat="false" ht="15" hidden="false" customHeight="false" outlineLevel="0" collapsed="false"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O37" s="7"/>
    </row>
    <row r="38" customFormat="false" ht="15" hidden="false" customHeight="false" outlineLevel="0" collapsed="false"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O38" s="7"/>
    </row>
    <row r="39" customFormat="false" ht="15" hidden="false" customHeight="false" outlineLevel="0" collapsed="false"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O39" s="7"/>
    </row>
    <row r="40" customFormat="false" ht="15" hidden="false" customHeight="false" outlineLevel="0" collapsed="false"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O40" s="7"/>
    </row>
    <row r="41" customFormat="false" ht="15" hidden="false" customHeight="false" outlineLevel="0" collapsed="false"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O41" s="7"/>
    </row>
    <row r="42" customFormat="false" ht="15" hidden="false" customHeight="false" outlineLevel="0" collapsed="false">
      <c r="P42" s="6"/>
      <c r="Q42" s="6"/>
      <c r="S42" s="6"/>
      <c r="T42" s="6"/>
      <c r="V42" s="6"/>
      <c r="W42" s="6"/>
      <c r="Y42" s="6"/>
      <c r="Z42" s="6"/>
      <c r="AB42" s="6"/>
      <c r="AC42" s="6"/>
      <c r="AE42" s="6"/>
      <c r="AF42" s="6"/>
      <c r="AH42" s="6"/>
      <c r="AI42" s="6"/>
      <c r="AK42" s="6"/>
      <c r="AL42" s="6"/>
    </row>
  </sheetData>
  <autoFilter ref="A1:K3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42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E11" activeCellId="0" sqref="AC2:AE11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8.85"/>
    <col collapsed="false" customWidth="true" hidden="false" outlineLevel="0" max="3" min="3" style="0" width="19.14"/>
    <col collapsed="false" customWidth="true" hidden="false" outlineLevel="0" max="4" min="4" style="0" width="11.85"/>
    <col collapsed="false" customWidth="true" hidden="false" outlineLevel="0" max="5" min="5" style="0" width="9.14"/>
    <col collapsed="false" customWidth="true" hidden="false" outlineLevel="0" max="6" min="6" style="0" width="6.43"/>
    <col collapsed="false" customWidth="true" hidden="false" outlineLevel="0" max="7" min="7" style="0" width="7.85"/>
    <col collapsed="false" customWidth="true" hidden="false" outlineLevel="0" max="8" min="8" style="0" width="17.43"/>
    <col collapsed="false" customWidth="true" hidden="false" outlineLevel="0" max="9" min="9" style="0" width="10.28"/>
    <col collapsed="false" customWidth="true" hidden="false" outlineLevel="0" max="10" min="10" style="0" width="13.57"/>
    <col collapsed="false" customWidth="true" hidden="false" outlineLevel="0" max="11" min="11" style="0" width="6.57"/>
    <col collapsed="false" customWidth="true" hidden="false" outlineLevel="0" max="12" min="12" style="0" width="14.57"/>
    <col collapsed="false" customWidth="true" hidden="false" outlineLevel="0" max="13" min="13" style="0" width="10.53"/>
    <col collapsed="false" customWidth="true" hidden="false" outlineLevel="0" max="14" min="14" style="0" width="3"/>
    <col collapsed="false" customWidth="true" hidden="false" outlineLevel="0" max="15" min="15" style="0" width="2"/>
    <col collapsed="false" customWidth="true" hidden="false" outlineLevel="0" max="30" min="16" style="0" width="6.28"/>
    <col collapsed="false" customWidth="true" hidden="false" outlineLevel="0" max="40" min="31" style="0" width="9"/>
    <col collapsed="false" customWidth="true" hidden="false" outlineLevel="0" max="45" min="41" style="0" width="12"/>
    <col collapsed="false" customWidth="true" hidden="false" outlineLevel="0" max="46" min="46" style="0" width="15"/>
    <col collapsed="false" customWidth="true" hidden="false" outlineLevel="0" max="49" min="47" style="0" width="10.53"/>
    <col collapsed="false" customWidth="true" hidden="false" outlineLevel="0" max="50" min="50" style="0" width="15"/>
    <col collapsed="false" customWidth="true" hidden="false" outlineLevel="0" max="1025" min="51" style="0" width="10.53"/>
  </cols>
  <sheetData>
    <row r="1" customFormat="false" ht="15" hidden="false" customHeight="false" outlineLevel="0" collapsed="false">
      <c r="A1" s="22" t="s">
        <v>0</v>
      </c>
      <c r="B1" s="9" t="s">
        <v>14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159</v>
      </c>
      <c r="I1" s="3" t="s">
        <v>156</v>
      </c>
      <c r="J1" s="3" t="s">
        <v>157</v>
      </c>
      <c r="K1" s="3" t="s">
        <v>158</v>
      </c>
      <c r="AQ1" s="8"/>
      <c r="AR1" s="8"/>
      <c r="AS1" s="8"/>
    </row>
    <row r="2" customFormat="false" ht="13.8" hidden="false" customHeight="false" outlineLevel="0" collapsed="false">
      <c r="A2" s="0" t="n">
        <v>3</v>
      </c>
      <c r="B2" s="0" t="n">
        <f aca="false">+'1+2'!A4</f>
        <v>1</v>
      </c>
      <c r="C2" s="6" t="n">
        <f aca="false">+('1+2'!B4-'1+2'!K$4)/'1+2'!K$5</f>
        <v>-1</v>
      </c>
      <c r="D2" s="6" t="n">
        <f aca="false">+('1+2'!C4-'1+2'!L$4)/'1+2'!L$5</f>
        <v>0.951219512195122</v>
      </c>
      <c r="E2" s="6" t="n">
        <f aca="false">+('1+2'!D4-'1+2'!M$4)/'1+2'!M$5</f>
        <v>-1</v>
      </c>
      <c r="F2" s="6" t="n">
        <f aca="false">+('1+2'!E4-'1+2'!N$4)/'1+2'!N$5</f>
        <v>-1</v>
      </c>
      <c r="G2" s="6" t="n">
        <f aca="false">+('1+2'!F4-'1+2'!O$4)/'1+2'!O$5</f>
        <v>-1</v>
      </c>
      <c r="H2" s="7" t="n">
        <f aca="false">+'1+2'!G4</f>
        <v>17.2</v>
      </c>
      <c r="I2" s="0" t="n">
        <f aca="false">+'1+2'!H4</f>
        <v>13</v>
      </c>
      <c r="J2" s="0" t="n">
        <f aca="false">+$AE$4+$AE$5*C2+$AE$6*E2+$AE$7*F2</f>
        <v>0</v>
      </c>
      <c r="K2" s="42" t="n">
        <f aca="false">+ABS((H2-J2)/H2)</f>
        <v>1</v>
      </c>
      <c r="P2" s="6"/>
      <c r="Q2" s="6"/>
      <c r="R2" s="6"/>
      <c r="S2" s="6"/>
      <c r="T2" s="6"/>
      <c r="U2" s="6"/>
      <c r="V2" s="6"/>
      <c r="W2" s="6"/>
      <c r="AA2" s="6"/>
      <c r="AB2" s="6"/>
      <c r="AF2" s="6"/>
      <c r="AG2" s="6"/>
      <c r="AH2" s="6"/>
      <c r="AI2" s="6"/>
      <c r="AJ2" s="6"/>
      <c r="AK2" s="6"/>
      <c r="AL2" s="6"/>
      <c r="AM2" s="6"/>
      <c r="AO2" s="7"/>
      <c r="AQ2" s="8"/>
      <c r="AR2" s="8"/>
      <c r="AS2" s="24"/>
    </row>
    <row r="3" customFormat="false" ht="13.8" hidden="false" customHeight="false" outlineLevel="0" collapsed="false">
      <c r="A3" s="0" t="n">
        <v>13</v>
      </c>
      <c r="B3" s="0" t="n">
        <f aca="false">+'1+2'!A14</f>
        <v>1</v>
      </c>
      <c r="C3" s="6" t="n">
        <f aca="false">+('1+2'!B14-'1+2'!K$4)/'1+2'!K$5</f>
        <v>-1</v>
      </c>
      <c r="D3" s="6" t="n">
        <f aca="false">+('1+2'!C14-'1+2'!L$4)/'1+2'!L$5</f>
        <v>-1</v>
      </c>
      <c r="E3" s="6" t="n">
        <f aca="false">+('1+2'!D14-'1+2'!M$4)/'1+2'!M$5</f>
        <v>-1</v>
      </c>
      <c r="F3" s="6" t="n">
        <f aca="false">+('1+2'!E14-'1+2'!N$4)/'1+2'!N$5</f>
        <v>1</v>
      </c>
      <c r="G3" s="6" t="n">
        <f aca="false">+('1+2'!F14-'1+2'!O$4)/'1+2'!O$5</f>
        <v>-1</v>
      </c>
      <c r="H3" s="7" t="n">
        <f aca="false">+'1+2'!G14</f>
        <v>28.8</v>
      </c>
      <c r="I3" s="0" t="n">
        <f aca="false">+'1+2'!H14</f>
        <v>6</v>
      </c>
      <c r="J3" s="0" t="n">
        <f aca="false">+$AE$4+$AE$5*C3+$AE$6*E3+$AE$7*F3</f>
        <v>0</v>
      </c>
      <c r="K3" s="42" t="n">
        <f aca="false">+ABS((H3-J3)/H3)</f>
        <v>1</v>
      </c>
      <c r="P3" s="6"/>
      <c r="Q3" s="6"/>
      <c r="R3" s="6"/>
      <c r="S3" s="6"/>
      <c r="T3" s="6"/>
      <c r="U3" s="6"/>
      <c r="V3" s="6"/>
      <c r="W3" s="6"/>
      <c r="AA3" s="6"/>
      <c r="AB3" s="6"/>
      <c r="AF3" s="6"/>
      <c r="AG3" s="6"/>
      <c r="AH3" s="6"/>
      <c r="AI3" s="6"/>
      <c r="AJ3" s="6"/>
      <c r="AK3" s="6"/>
      <c r="AL3" s="6"/>
      <c r="AM3" s="6"/>
      <c r="AO3" s="7"/>
      <c r="AQ3" s="8"/>
      <c r="AR3" s="8"/>
      <c r="AS3" s="24"/>
    </row>
    <row r="4" customFormat="false" ht="13.8" hidden="false" customHeight="false" outlineLevel="0" collapsed="false">
      <c r="A4" s="0" t="n">
        <v>34</v>
      </c>
      <c r="B4" s="0" t="n">
        <f aca="false">+'1+2'!A35</f>
        <v>2</v>
      </c>
      <c r="C4" s="6" t="n">
        <f aca="false">+('1+2'!B35-'1+2'!K$4)/'1+2'!K$5</f>
        <v>-1</v>
      </c>
      <c r="D4" s="6" t="n">
        <f aca="false">+('1+2'!C35-'1+2'!L$4)/'1+2'!L$5</f>
        <v>0.951219512195122</v>
      </c>
      <c r="E4" s="6" t="n">
        <f aca="false">+('1+2'!D35-'1+2'!M$4)/'1+2'!M$5</f>
        <v>-0.333333333333333</v>
      </c>
      <c r="F4" s="6" t="n">
        <f aca="false">+('1+2'!E35-'1+2'!N$4)/'1+2'!N$5</f>
        <v>-0.333333333333333</v>
      </c>
      <c r="G4" s="6" t="n">
        <f aca="false">+('1+2'!F35-'1+2'!O$4)/'1+2'!O$5</f>
        <v>-1</v>
      </c>
      <c r="H4" s="7" t="n">
        <f aca="false">+'1+2'!G35</f>
        <v>16.8</v>
      </c>
      <c r="I4" s="0" t="n">
        <f aca="false">+'D.N.2'!H10</f>
        <v>33</v>
      </c>
      <c r="J4" s="0" t="n">
        <f aca="false">+$AE$4+$AE$5*C4+$AE$6*E4+$AE$7*F4</f>
        <v>0</v>
      </c>
      <c r="K4" s="42" t="n">
        <f aca="false">+ABS((H4-J4)/H4)</f>
        <v>1</v>
      </c>
      <c r="P4" s="6"/>
      <c r="Q4" s="6"/>
      <c r="R4" s="6"/>
      <c r="S4" s="6"/>
      <c r="T4" s="6"/>
      <c r="U4" s="6"/>
      <c r="V4" s="6"/>
      <c r="W4" s="6"/>
      <c r="AA4" s="6"/>
      <c r="AB4" s="6"/>
      <c r="AF4" s="6"/>
      <c r="AG4" s="6"/>
      <c r="AH4" s="6"/>
      <c r="AI4" s="6"/>
      <c r="AJ4" s="6"/>
      <c r="AK4" s="6"/>
      <c r="AL4" s="6"/>
      <c r="AM4" s="6"/>
      <c r="AO4" s="7"/>
      <c r="AQ4" s="8"/>
      <c r="AR4" s="8"/>
      <c r="AS4" s="24"/>
    </row>
    <row r="5" customFormat="false" ht="13.8" hidden="false" customHeight="false" outlineLevel="0" collapsed="false">
      <c r="A5" s="0" t="n">
        <v>7</v>
      </c>
      <c r="B5" s="0" t="n">
        <f aca="false">+'1+2'!A8</f>
        <v>1</v>
      </c>
      <c r="C5" s="6" t="n">
        <f aca="false">+('1+2'!B8-'1+2'!K$4)/'1+2'!K$5</f>
        <v>-1</v>
      </c>
      <c r="D5" s="6" t="n">
        <f aca="false">+('1+2'!C8-'1+2'!L$4)/'1+2'!L$5</f>
        <v>-1</v>
      </c>
      <c r="E5" s="6" t="n">
        <f aca="false">+('1+2'!D8-'1+2'!M$4)/'1+2'!M$5</f>
        <v>1</v>
      </c>
      <c r="F5" s="6" t="n">
        <f aca="false">+('1+2'!E8-'1+2'!N$4)/'1+2'!N$5</f>
        <v>-1</v>
      </c>
      <c r="G5" s="6" t="n">
        <f aca="false">+('1+2'!F8-'1+2'!O$4)/'1+2'!O$5</f>
        <v>-1</v>
      </c>
      <c r="H5" s="7" t="n">
        <f aca="false">+'1+2'!G8</f>
        <v>14.3</v>
      </c>
      <c r="I5" s="0" t="n">
        <f aca="false">+'1+2'!H8</f>
        <v>8</v>
      </c>
      <c r="J5" s="0" t="n">
        <f aca="false">+$AE$4+$AE$5*C5+$AE$6*E5+$AE$7*F5</f>
        <v>0</v>
      </c>
      <c r="K5" s="42" t="n">
        <f aca="false">+ABS((H5-J5)/H5)</f>
        <v>1</v>
      </c>
      <c r="P5" s="6"/>
      <c r="Q5" s="6"/>
      <c r="R5" s="6"/>
      <c r="S5" s="6"/>
      <c r="T5" s="6"/>
      <c r="U5" s="6"/>
      <c r="V5" s="6"/>
      <c r="W5" s="6"/>
      <c r="AA5" s="6"/>
      <c r="AB5" s="6"/>
      <c r="AF5" s="6"/>
      <c r="AG5" s="6"/>
      <c r="AH5" s="6"/>
      <c r="AI5" s="6"/>
      <c r="AJ5" s="6"/>
      <c r="AK5" s="6"/>
      <c r="AL5" s="6"/>
      <c r="AM5" s="6"/>
      <c r="AO5" s="7"/>
      <c r="AQ5" s="8"/>
      <c r="AR5" s="8"/>
      <c r="AS5" s="24"/>
    </row>
    <row r="6" customFormat="false" ht="13.8" hidden="false" customHeight="false" outlineLevel="0" collapsed="false">
      <c r="A6" s="0" t="n">
        <v>36</v>
      </c>
      <c r="B6" s="0" t="n">
        <f aca="false">+'1+2'!A37</f>
        <v>2</v>
      </c>
      <c r="C6" s="6" t="n">
        <f aca="false">+('1+2'!B37-'1+2'!K$4)/'1+2'!K$5</f>
        <v>-1</v>
      </c>
      <c r="D6" s="6" t="n">
        <f aca="false">+('1+2'!C37-'1+2'!L$4)/'1+2'!L$5</f>
        <v>0.951219512195122</v>
      </c>
      <c r="E6" s="6" t="n">
        <f aca="false">+('1+2'!D37-'1+2'!M$4)/'1+2'!M$5</f>
        <v>0.333333333333333</v>
      </c>
      <c r="F6" s="6" t="n">
        <f aca="false">+('1+2'!E37-'1+2'!N$4)/'1+2'!N$5</f>
        <v>0.333333333333333</v>
      </c>
      <c r="G6" s="6" t="n">
        <f aca="false">+('1+2'!F37-'1+2'!O$4)/'1+2'!O$5</f>
        <v>-1</v>
      </c>
      <c r="H6" s="7" t="n">
        <f aca="false">+'1+2'!G37</f>
        <v>16.2</v>
      </c>
      <c r="I6" s="0" t="n">
        <f aca="false">+'D.N.2'!H12</f>
        <v>35</v>
      </c>
      <c r="J6" s="0" t="n">
        <f aca="false">+$AE$4+$AE$5*C6+$AE$6*E6+$AE$7*F6</f>
        <v>0</v>
      </c>
      <c r="K6" s="42" t="n">
        <f aca="false">+ABS((H6-J6)/H6)</f>
        <v>1</v>
      </c>
      <c r="P6" s="6"/>
      <c r="Q6" s="6"/>
      <c r="R6" s="6"/>
      <c r="S6" s="6"/>
      <c r="T6" s="6"/>
      <c r="U6" s="6"/>
      <c r="V6" s="6"/>
      <c r="W6" s="6"/>
      <c r="AA6" s="6"/>
      <c r="AB6" s="6"/>
      <c r="AF6" s="6"/>
      <c r="AG6" s="6"/>
      <c r="AH6" s="6"/>
      <c r="AI6" s="6"/>
      <c r="AJ6" s="6"/>
      <c r="AK6" s="6"/>
      <c r="AL6" s="6"/>
      <c r="AM6" s="6"/>
      <c r="AO6" s="7"/>
      <c r="AQ6" s="8"/>
      <c r="AR6" s="8"/>
      <c r="AS6" s="24"/>
    </row>
    <row r="7" customFormat="false" ht="13.8" hidden="false" customHeight="false" outlineLevel="0" collapsed="false">
      <c r="A7" s="0" t="n">
        <v>37</v>
      </c>
      <c r="B7" s="0" t="n">
        <f aca="false">+'1+2'!A38</f>
        <v>2</v>
      </c>
      <c r="C7" s="6" t="n">
        <f aca="false">+('1+2'!B38-'1+2'!K$4)/'1+2'!K$5</f>
        <v>-1</v>
      </c>
      <c r="D7" s="6" t="n">
        <f aca="false">+('1+2'!C38-'1+2'!L$4)/'1+2'!L$5</f>
        <v>0.951219512195122</v>
      </c>
      <c r="E7" s="6" t="n">
        <f aca="false">+('1+2'!D38-'1+2'!M$4)/'1+2'!M$5</f>
        <v>0.333333333333333</v>
      </c>
      <c r="F7" s="6" t="n">
        <f aca="false">+('1+2'!E38-'1+2'!N$4)/'1+2'!N$5</f>
        <v>-0.333333333333333</v>
      </c>
      <c r="G7" s="6" t="n">
        <f aca="false">+('1+2'!F38-'1+2'!O$4)/'1+2'!O$5</f>
        <v>-1</v>
      </c>
      <c r="H7" s="7" t="n">
        <f aca="false">+'1+2'!G38</f>
        <v>14.4</v>
      </c>
      <c r="I7" s="0" t="n">
        <f aca="false">+'D.N.2'!H13</f>
        <v>36</v>
      </c>
      <c r="J7" s="0" t="n">
        <f aca="false">+$AE$4+$AE$5*C7+$AE$6*E7+$AE$7*F7</f>
        <v>0</v>
      </c>
      <c r="K7" s="42" t="n">
        <f aca="false">+ABS((H7-J7)/H7)</f>
        <v>1</v>
      </c>
      <c r="P7" s="6"/>
      <c r="Q7" s="6"/>
      <c r="R7" s="6"/>
      <c r="S7" s="6"/>
      <c r="T7" s="6"/>
      <c r="U7" s="6"/>
      <c r="V7" s="6"/>
      <c r="W7" s="6"/>
      <c r="AA7" s="6"/>
      <c r="AB7" s="6"/>
      <c r="AF7" s="6"/>
      <c r="AG7" s="6"/>
      <c r="AH7" s="6"/>
      <c r="AI7" s="6"/>
      <c r="AJ7" s="6"/>
      <c r="AK7" s="6"/>
      <c r="AL7" s="6"/>
      <c r="AM7" s="6"/>
      <c r="AO7" s="7"/>
      <c r="AQ7" s="8"/>
      <c r="AR7" s="8"/>
      <c r="AS7" s="24"/>
    </row>
    <row r="8" customFormat="false" ht="13.8" hidden="false" customHeight="false" outlineLevel="0" collapsed="false">
      <c r="A8" s="0" t="n">
        <v>8</v>
      </c>
      <c r="B8" s="0" t="n">
        <f aca="false">+'1+2'!A9</f>
        <v>1</v>
      </c>
      <c r="C8" s="6" t="n">
        <f aca="false">+('1+2'!B9-'1+2'!K$4)/'1+2'!K$5</f>
        <v>0.96078431372549</v>
      </c>
      <c r="D8" s="6" t="n">
        <f aca="false">+('1+2'!C9-'1+2'!L$4)/'1+2'!L$5</f>
        <v>-1</v>
      </c>
      <c r="E8" s="6" t="n">
        <f aca="false">+('1+2'!D9-'1+2'!M$4)/'1+2'!M$5</f>
        <v>1</v>
      </c>
      <c r="F8" s="6" t="n">
        <f aca="false">+('1+2'!E9-'1+2'!N$4)/'1+2'!N$5</f>
        <v>-1</v>
      </c>
      <c r="G8" s="6" t="n">
        <f aca="false">+('1+2'!F9-'1+2'!O$4)/'1+2'!O$5</f>
        <v>-1</v>
      </c>
      <c r="H8" s="7" t="n">
        <f aca="false">+'1+2'!G9</f>
        <v>20.2</v>
      </c>
      <c r="I8" s="0" t="n">
        <f aca="false">+'1+2'!H9</f>
        <v>4</v>
      </c>
      <c r="J8" s="0" t="n">
        <f aca="false">+$AE$4+$AE$5*C8+$AE$6*E8+$AE$7*F8</f>
        <v>0</v>
      </c>
      <c r="K8" s="42" t="n">
        <f aca="false">+ABS((H8-J8)/H8)</f>
        <v>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F8" s="6"/>
      <c r="AG8" s="6"/>
      <c r="AH8" s="6"/>
      <c r="AI8" s="6"/>
      <c r="AJ8" s="6"/>
      <c r="AK8" s="6"/>
      <c r="AL8" s="6"/>
      <c r="AM8" s="6"/>
      <c r="AO8" s="7"/>
      <c r="AQ8" s="8"/>
      <c r="AR8" s="8"/>
      <c r="AS8" s="24"/>
    </row>
    <row r="9" customFormat="false" ht="13.8" hidden="false" customHeight="false" outlineLevel="0" collapsed="false">
      <c r="A9" s="0" t="n">
        <v>22</v>
      </c>
      <c r="B9" s="0" t="n">
        <f aca="false">+'1+2'!A23</f>
        <v>1</v>
      </c>
      <c r="C9" s="6" t="n">
        <f aca="false">+('1+2'!B23-'1+2'!K$4)/'1+2'!K$5</f>
        <v>-1</v>
      </c>
      <c r="D9" s="6" t="n">
        <f aca="false">+('1+2'!C23-'1+2'!L$4)/'1+2'!L$5</f>
        <v>0.951219512195122</v>
      </c>
      <c r="E9" s="6" t="n">
        <f aca="false">+('1+2'!D23-'1+2'!M$4)/'1+2'!M$5</f>
        <v>1</v>
      </c>
      <c r="F9" s="6" t="n">
        <f aca="false">+('1+2'!E23-'1+2'!N$4)/'1+2'!N$5</f>
        <v>1</v>
      </c>
      <c r="G9" s="6" t="n">
        <f aca="false">+('1+2'!F23-'1+2'!O$4)/'1+2'!O$5</f>
        <v>-1</v>
      </c>
      <c r="H9" s="7" t="n">
        <f aca="false">+'1+2'!G23</f>
        <v>15.6</v>
      </c>
      <c r="I9" s="0" t="n">
        <f aca="false">+'1+2'!H23</f>
        <v>15</v>
      </c>
      <c r="J9" s="0" t="n">
        <f aca="false">+$AE$4+$AE$5*C9+$AE$6*E9+$AE$7*F9</f>
        <v>0</v>
      </c>
      <c r="K9" s="42" t="n">
        <f aca="false">+ABS((H9-J9)/H9)</f>
        <v>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F9" s="6"/>
      <c r="AG9" s="6"/>
      <c r="AH9" s="6"/>
      <c r="AI9" s="6"/>
      <c r="AJ9" s="6"/>
      <c r="AK9" s="6"/>
      <c r="AL9" s="6"/>
      <c r="AM9" s="6"/>
      <c r="AO9" s="7"/>
      <c r="AQ9" s="8"/>
      <c r="AR9" s="8"/>
      <c r="AS9" s="24"/>
    </row>
    <row r="10" customFormat="false" ht="13.8" hidden="false" customHeight="false" outlineLevel="0" collapsed="false">
      <c r="A10" s="0" t="n">
        <v>50</v>
      </c>
      <c r="B10" s="0" t="n">
        <f aca="false">+'1+2'!A51</f>
        <v>2</v>
      </c>
      <c r="C10" s="6" t="n">
        <f aca="false">+('1+2'!B51-'1+2'!K$4)/'1+2'!K$5</f>
        <v>0.96078431372549</v>
      </c>
      <c r="D10" s="6" t="n">
        <f aca="false">+('1+2'!C51-'1+2'!L$4)/'1+2'!L$5</f>
        <v>-0.853658536585366</v>
      </c>
      <c r="E10" s="6" t="n">
        <f aca="false">+('1+2'!D51-'1+2'!M$4)/'1+2'!M$5</f>
        <v>-0.333333333333333</v>
      </c>
      <c r="F10" s="6" t="n">
        <f aca="false">+('1+2'!E51-'1+2'!N$4)/'1+2'!N$5</f>
        <v>0.333333333333333</v>
      </c>
      <c r="G10" s="6" t="n">
        <f aca="false">+('1+2'!F51-'1+2'!O$4)/'1+2'!O$5</f>
        <v>-1</v>
      </c>
      <c r="H10" s="7" t="n">
        <f aca="false">+'1+2'!G51</f>
        <v>21.5</v>
      </c>
      <c r="I10" s="0" t="n">
        <f aca="false">+'D.N.2'!H26</f>
        <v>30</v>
      </c>
      <c r="J10" s="0" t="n">
        <f aca="false">+$AE$4+$AE$5*C10+$AE$6*E10+$AE$7*F10</f>
        <v>0</v>
      </c>
      <c r="K10" s="42" t="n">
        <f aca="false">+ABS((H10-J10)/H10)</f>
        <v>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F10" s="6"/>
      <c r="AG10" s="6"/>
      <c r="AH10" s="6"/>
      <c r="AI10" s="6"/>
      <c r="AJ10" s="6"/>
      <c r="AK10" s="6"/>
      <c r="AL10" s="6"/>
      <c r="AM10" s="6"/>
      <c r="AO10" s="7"/>
      <c r="AQ10" s="8"/>
      <c r="AR10" s="8"/>
      <c r="AS10" s="24"/>
    </row>
    <row r="11" customFormat="false" ht="13.8" hidden="false" customHeight="false" outlineLevel="0" collapsed="false">
      <c r="A11" s="0" t="n">
        <v>16</v>
      </c>
      <c r="B11" s="0" t="n">
        <f aca="false">+'1+2'!A17</f>
        <v>1</v>
      </c>
      <c r="C11" s="6" t="n">
        <f aca="false">+('1+2'!B17-'1+2'!K$4)/'1+2'!K$5</f>
        <v>-0.960784313725491</v>
      </c>
      <c r="D11" s="6" t="n">
        <f aca="false">+('1+2'!C17-'1+2'!L$4)/'1+2'!L$5</f>
        <v>1</v>
      </c>
      <c r="E11" s="6" t="n">
        <f aca="false">+('1+2'!D17-'1+2'!M$4)/'1+2'!M$5</f>
        <v>-1</v>
      </c>
      <c r="F11" s="6" t="n">
        <f aca="false">+('1+2'!E17-'1+2'!N$4)/'1+2'!N$5</f>
        <v>1</v>
      </c>
      <c r="G11" s="6" t="n">
        <f aca="false">+('1+2'!F17-'1+2'!O$4)/'1+2'!O$5</f>
        <v>-1</v>
      </c>
      <c r="H11" s="7" t="n">
        <f aca="false">+'1+2'!G17</f>
        <v>15.7</v>
      </c>
      <c r="I11" s="0" t="n">
        <f aca="false">+'1+2'!H17</f>
        <v>14</v>
      </c>
      <c r="J11" s="0" t="n">
        <f aca="false">+$AE$4+$AE$5*C11+$AE$6*E11+$AE$7*F11</f>
        <v>0</v>
      </c>
      <c r="K11" s="42" t="n">
        <f aca="false">+ABS((H11-J11)/H11)</f>
        <v>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F11" s="6"/>
      <c r="AG11" s="6"/>
      <c r="AH11" s="6"/>
      <c r="AI11" s="6"/>
      <c r="AJ11" s="6"/>
      <c r="AK11" s="6"/>
      <c r="AL11" s="6"/>
      <c r="AM11" s="6"/>
      <c r="AO11" s="7"/>
      <c r="AQ11" s="8"/>
      <c r="AR11" s="8"/>
      <c r="AS11" s="24"/>
    </row>
    <row r="12" customFormat="false" ht="15" hidden="false" customHeight="false" outlineLevel="0" collapsed="false">
      <c r="C12" s="6"/>
      <c r="D12" s="6"/>
      <c r="E12" s="6"/>
      <c r="F12" s="6"/>
      <c r="G12" s="6"/>
      <c r="H12" s="7"/>
      <c r="K12" s="42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O12" s="7"/>
      <c r="AQ12" s="8"/>
      <c r="AR12" s="8"/>
      <c r="AS12" s="24"/>
    </row>
    <row r="13" customFormat="false" ht="15" hidden="false" customHeight="false" outlineLevel="0" collapsed="false">
      <c r="C13" s="6"/>
      <c r="D13" s="6"/>
      <c r="E13" s="6"/>
      <c r="F13" s="6"/>
      <c r="G13" s="6"/>
      <c r="H13" s="7"/>
      <c r="K13" s="42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O13" s="7"/>
      <c r="AQ13" s="8"/>
      <c r="AR13" s="8"/>
      <c r="AS13" s="24"/>
    </row>
    <row r="14" customFormat="false" ht="15" hidden="false" customHeight="false" outlineLevel="0" collapsed="false">
      <c r="C14" s="6"/>
      <c r="D14" s="6"/>
      <c r="E14" s="6"/>
      <c r="F14" s="6"/>
      <c r="G14" s="6"/>
      <c r="H14" s="7"/>
      <c r="K14" s="42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O14" s="7"/>
      <c r="AQ14" s="8"/>
      <c r="AR14" s="8"/>
      <c r="AS14" s="24"/>
    </row>
    <row r="15" customFormat="false" ht="15" hidden="false" customHeight="false" outlineLevel="0" collapsed="false">
      <c r="C15" s="6"/>
      <c r="D15" s="6"/>
      <c r="E15" s="6"/>
      <c r="F15" s="6"/>
      <c r="G15" s="6"/>
      <c r="H15" s="7"/>
      <c r="K15" s="42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O15" s="7"/>
      <c r="AQ15" s="8"/>
      <c r="AR15" s="8"/>
      <c r="AS15" s="24"/>
    </row>
    <row r="16" customFormat="false" ht="15" hidden="false" customHeight="false" outlineLevel="0" collapsed="false">
      <c r="C16" s="6"/>
      <c r="D16" s="6"/>
      <c r="E16" s="6"/>
      <c r="F16" s="6"/>
      <c r="G16" s="6"/>
      <c r="H16" s="7"/>
      <c r="K16" s="4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O16" s="7"/>
      <c r="AQ16" s="8"/>
      <c r="AR16" s="8"/>
      <c r="AS16" s="24"/>
    </row>
    <row r="17" customFormat="false" ht="15" hidden="false" customHeight="false" outlineLevel="0" collapsed="false">
      <c r="C17" s="6"/>
      <c r="D17" s="6"/>
      <c r="E17" s="6"/>
      <c r="F17" s="6"/>
      <c r="G17" s="6"/>
      <c r="H17" s="7"/>
      <c r="K17" s="42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O17" s="7"/>
      <c r="AQ17" s="8"/>
      <c r="AR17" s="8"/>
      <c r="AS17" s="24"/>
    </row>
    <row r="18" customFormat="false" ht="15" hidden="false" customHeight="false" outlineLevel="0" collapsed="false"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O18" s="7"/>
      <c r="AQ18" s="8"/>
      <c r="AR18" s="8"/>
      <c r="AS18" s="24"/>
    </row>
    <row r="19" customFormat="false" ht="15" hidden="false" customHeight="false" outlineLevel="0" collapsed="false"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O19" s="7"/>
      <c r="AQ19" s="8"/>
      <c r="AR19" s="8"/>
      <c r="AS19" s="24"/>
    </row>
    <row r="20" customFormat="false" ht="15" hidden="false" customHeight="false" outlineLevel="0" collapsed="false"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O20" s="7"/>
      <c r="AQ20" s="8"/>
      <c r="AR20" s="8"/>
      <c r="AS20" s="24"/>
    </row>
    <row r="21" customFormat="false" ht="15" hidden="false" customHeight="false" outlineLevel="0" collapsed="false"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O21" s="7"/>
      <c r="AQ21" s="8"/>
      <c r="AR21" s="8"/>
      <c r="AS21" s="24"/>
    </row>
    <row r="22" customFormat="false" ht="15" hidden="false" customHeight="false" outlineLevel="0" collapsed="false"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O22" s="7"/>
      <c r="AQ22" s="8"/>
      <c r="AR22" s="8"/>
      <c r="AS22" s="24"/>
    </row>
    <row r="23" customFormat="false" ht="15" hidden="false" customHeight="false" outlineLevel="0" collapsed="false"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O23" s="7"/>
      <c r="AQ23" s="8"/>
      <c r="AR23" s="8"/>
      <c r="AS23" s="24"/>
    </row>
    <row r="24" customFormat="false" ht="15" hidden="false" customHeight="false" outlineLevel="0" collapsed="false"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O24" s="7"/>
      <c r="AQ24" s="8"/>
      <c r="AR24" s="8"/>
      <c r="AS24" s="24"/>
    </row>
    <row r="25" customFormat="false" ht="15" hidden="false" customHeight="false" outlineLevel="0" collapsed="false"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O25" s="7"/>
      <c r="AQ25" s="8"/>
      <c r="AR25" s="8"/>
      <c r="AS25" s="24"/>
    </row>
    <row r="26" customFormat="false" ht="15" hidden="false" customHeight="false" outlineLevel="0" collapsed="false"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O26" s="7"/>
      <c r="AQ26" s="8"/>
      <c r="AR26" s="8"/>
      <c r="AS26" s="8"/>
    </row>
    <row r="27" customFormat="false" ht="15" hidden="false" customHeight="false" outlineLevel="0" collapsed="false"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O27" s="7"/>
      <c r="AQ27" s="8"/>
      <c r="AR27" s="8"/>
      <c r="AS27" s="8"/>
    </row>
    <row r="28" customFormat="false" ht="15" hidden="false" customHeight="false" outlineLevel="0" collapsed="false"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O28" s="7"/>
      <c r="AQ28" s="8"/>
      <c r="AR28" s="8"/>
      <c r="AS28" s="8"/>
    </row>
    <row r="29" customFormat="false" ht="15" hidden="false" customHeight="false" outlineLevel="0" collapsed="false">
      <c r="C29" s="6"/>
      <c r="D29" s="6"/>
      <c r="E29" s="6"/>
      <c r="F29" s="6"/>
      <c r="G29" s="6"/>
      <c r="H29" s="7"/>
      <c r="K29" s="40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O29" s="7"/>
      <c r="AQ29" s="8"/>
      <c r="AR29" s="8"/>
      <c r="AS29" s="8"/>
    </row>
    <row r="30" customFormat="false" ht="15" hidden="false" customHeight="false" outlineLevel="0" collapsed="false">
      <c r="C30" s="6"/>
      <c r="D30" s="6"/>
      <c r="E30" s="6"/>
      <c r="F30" s="6"/>
      <c r="G30" s="6"/>
      <c r="H30" s="7"/>
      <c r="K30" s="40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O30" s="7"/>
      <c r="AQ30" s="8"/>
      <c r="AR30" s="8"/>
      <c r="AS30" s="8"/>
    </row>
    <row r="31" customFormat="false" ht="15" hidden="false" customHeight="false" outlineLevel="0" collapsed="false">
      <c r="C31" s="6"/>
      <c r="D31" s="6"/>
      <c r="E31" s="6"/>
      <c r="F31" s="6"/>
      <c r="G31" s="6"/>
      <c r="H31" s="7"/>
      <c r="K31" s="40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O31" s="7"/>
      <c r="AQ31" s="8"/>
      <c r="AR31" s="8"/>
      <c r="AS31" s="8"/>
    </row>
    <row r="32" customFormat="false" ht="15" hidden="false" customHeight="false" outlineLevel="0" collapsed="false">
      <c r="C32" s="6"/>
      <c r="D32" s="6"/>
      <c r="E32" s="6"/>
      <c r="F32" s="6"/>
      <c r="G32" s="6"/>
      <c r="H32" s="7"/>
      <c r="K32" s="40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O32" s="7"/>
      <c r="AQ32" s="8"/>
      <c r="AR32" s="8"/>
      <c r="AS32" s="8"/>
    </row>
    <row r="33" customFormat="false" ht="15" hidden="false" customHeight="false" outlineLevel="0" collapsed="false">
      <c r="C33" s="6"/>
      <c r="D33" s="6"/>
      <c r="E33" s="6"/>
      <c r="F33" s="6"/>
      <c r="G33" s="6"/>
      <c r="H33" s="7"/>
      <c r="K33" s="40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O33" s="7"/>
      <c r="AQ33" s="8"/>
      <c r="AR33" s="8"/>
      <c r="AS33" s="8"/>
    </row>
    <row r="34" customFormat="false" ht="15" hidden="false" customHeight="false" outlineLevel="0" collapsed="false">
      <c r="C34" s="6"/>
      <c r="D34" s="6"/>
      <c r="E34" s="6"/>
      <c r="F34" s="6"/>
      <c r="G34" s="6"/>
      <c r="H34" s="7"/>
      <c r="K34" s="40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O34" s="7"/>
    </row>
    <row r="35" customFormat="false" ht="15" hidden="false" customHeight="false" outlineLevel="0" collapsed="false">
      <c r="C35" s="6"/>
      <c r="D35" s="6"/>
      <c r="E35" s="6"/>
      <c r="F35" s="6"/>
      <c r="G35" s="6"/>
      <c r="H35" s="7"/>
      <c r="K35" s="40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O35" s="7"/>
    </row>
    <row r="36" customFormat="false" ht="15" hidden="false" customHeight="false" outlineLevel="0" collapsed="false"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O36" s="7"/>
    </row>
    <row r="37" customFormat="false" ht="15" hidden="false" customHeight="false" outlineLevel="0" collapsed="false"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O37" s="7"/>
    </row>
    <row r="38" customFormat="false" ht="15" hidden="false" customHeight="false" outlineLevel="0" collapsed="false"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O38" s="7"/>
    </row>
    <row r="39" customFormat="false" ht="15" hidden="false" customHeight="false" outlineLevel="0" collapsed="false"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O39" s="7"/>
    </row>
    <row r="40" customFormat="false" ht="15" hidden="false" customHeight="false" outlineLevel="0" collapsed="false"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O40" s="7"/>
    </row>
    <row r="41" customFormat="false" ht="15" hidden="false" customHeight="false" outlineLevel="0" collapsed="false"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O41" s="7"/>
    </row>
    <row r="42" customFormat="false" ht="15" hidden="false" customHeight="false" outlineLevel="0" collapsed="false">
      <c r="P42" s="6"/>
      <c r="Q42" s="6"/>
      <c r="S42" s="6"/>
      <c r="T42" s="6"/>
      <c r="V42" s="6"/>
      <c r="W42" s="6"/>
      <c r="Y42" s="6"/>
      <c r="Z42" s="6"/>
      <c r="AB42" s="6"/>
      <c r="AC42" s="6"/>
      <c r="AE42" s="6"/>
      <c r="AF42" s="6"/>
      <c r="AH42" s="6"/>
      <c r="AI42" s="6"/>
      <c r="AK42" s="6"/>
      <c r="AL42" s="6"/>
    </row>
  </sheetData>
  <autoFilter ref="A1:K3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1" sqref="AC2:AE11 J18"/>
    </sheetView>
  </sheetViews>
  <sheetFormatPr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.28"/>
    <col collapsed="false" customWidth="true" hidden="false" outlineLevel="0" max="3" min="3" style="0" width="14.57"/>
    <col collapsed="false" customWidth="true" hidden="false" outlineLevel="0" max="4" min="4" style="0" width="7.28"/>
    <col collapsed="false" customWidth="true" hidden="false" outlineLevel="0" max="7" min="5" style="0" width="6.28"/>
    <col collapsed="false" customWidth="true" hidden="false" outlineLevel="0" max="8" min="8" style="0" width="12.85"/>
    <col collapsed="false" customWidth="true" hidden="false" outlineLevel="0" max="9" min="9" style="0" width="4.28"/>
    <col collapsed="false" customWidth="true" hidden="false" outlineLevel="0" max="10" min="10" style="0" width="10"/>
    <col collapsed="false" customWidth="true" hidden="false" outlineLevel="0" max="11" min="11" style="0" width="4.28"/>
    <col collapsed="false" customWidth="true" hidden="false" outlineLevel="0" max="12" min="12" style="0" width="10.53"/>
    <col collapsed="false" customWidth="true" hidden="false" outlineLevel="0" max="13" min="13" style="0" width="8"/>
    <col collapsed="false" customWidth="true" hidden="false" outlineLevel="0" max="14" min="14" style="0" width="2"/>
    <col collapsed="false" customWidth="true" hidden="false" outlineLevel="0" max="28" min="15" style="0" width="6.28"/>
    <col collapsed="false" customWidth="true" hidden="false" outlineLevel="0" max="36" min="29" style="0" width="9"/>
    <col collapsed="false" customWidth="true" hidden="false" outlineLevel="0" max="37" min="37" style="0" width="12"/>
    <col collapsed="false" customWidth="true" hidden="false" outlineLevel="0" max="38" min="38" style="0" width="6.28"/>
    <col collapsed="false" customWidth="true" hidden="false" outlineLevel="0" max="40" min="39" style="0" width="9"/>
    <col collapsed="false" customWidth="true" hidden="false" outlineLevel="0" max="44" min="41" style="0" width="12"/>
    <col collapsed="false" customWidth="true" hidden="false" outlineLevel="0" max="46" min="45" style="0" width="15"/>
    <col collapsed="false" customWidth="true" hidden="false" outlineLevel="0" max="50" min="47" style="0" width="10.53"/>
    <col collapsed="false" customWidth="true" hidden="false" outlineLevel="0" max="51" min="51" style="0" width="12.71"/>
    <col collapsed="false" customWidth="true" hidden="false" outlineLevel="0" max="1025" min="52" style="0" width="10.53"/>
  </cols>
  <sheetData>
    <row r="1" customFormat="false" ht="15" hidden="false" customHeight="false" outlineLevel="0" collapsed="false">
      <c r="A1" s="0" t="str">
        <f aca="false">+n2!A1</f>
        <v>n</v>
      </c>
      <c r="B1" s="0" t="str">
        <f aca="false">+n2!B1</f>
        <v>EXP</v>
      </c>
      <c r="C1" s="0" t="str">
        <f aca="false">+n2!C1</f>
        <v>x1</v>
      </c>
      <c r="D1" s="0" t="str">
        <f aca="false">+n2!D1</f>
        <v>x2</v>
      </c>
      <c r="E1" s="0" t="str">
        <f aca="false">+n2!E1</f>
        <v>x3</v>
      </c>
      <c r="F1" s="0" t="str">
        <f aca="false">+n2!F1</f>
        <v>x4</v>
      </c>
      <c r="G1" s="0" t="str">
        <f aca="false">+n2!G1</f>
        <v>x5</v>
      </c>
      <c r="H1" s="0" t="str">
        <f aca="false">+n2!H1</f>
        <v>concetrado</v>
      </c>
      <c r="I1" s="0" t="str">
        <f aca="false">+n2!I1</f>
        <v>exp</v>
      </c>
      <c r="J1" s="0" t="s">
        <v>157</v>
      </c>
      <c r="M1" s="0" t="s">
        <v>160</v>
      </c>
      <c r="N1" s="0" t="n">
        <v>1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  <c r="Y1" s="0" t="s">
        <v>48</v>
      </c>
      <c r="Z1" s="0" t="s">
        <v>49</v>
      </c>
      <c r="AA1" s="0" t="s">
        <v>50</v>
      </c>
      <c r="AB1" s="0" t="s">
        <v>51</v>
      </c>
      <c r="AC1" s="0" t="s">
        <v>52</v>
      </c>
      <c r="AD1" s="0" t="s">
        <v>53</v>
      </c>
      <c r="AE1" s="0" t="s">
        <v>54</v>
      </c>
      <c r="AF1" s="0" t="s">
        <v>55</v>
      </c>
      <c r="AG1" s="0" t="s">
        <v>56</v>
      </c>
      <c r="AH1" s="0" t="s">
        <v>57</v>
      </c>
      <c r="AI1" s="0" t="s">
        <v>58</v>
      </c>
      <c r="AJ1" s="0" t="s">
        <v>59</v>
      </c>
      <c r="AK1" s="0" t="s">
        <v>60</v>
      </c>
      <c r="AL1" s="0" t="s">
        <v>88</v>
      </c>
      <c r="AM1" s="0" t="s">
        <v>91</v>
      </c>
      <c r="AN1" s="0" t="s">
        <v>93</v>
      </c>
      <c r="AO1" s="0" t="s">
        <v>95</v>
      </c>
      <c r="AP1" s="0" t="s">
        <v>97</v>
      </c>
      <c r="AQ1" s="0" t="s">
        <v>99</v>
      </c>
      <c r="AR1" s="0" t="s">
        <v>101</v>
      </c>
      <c r="AS1" s="0" t="s">
        <v>103</v>
      </c>
      <c r="AU1" s="0" t="s">
        <v>161</v>
      </c>
      <c r="AW1" s="0" t="s">
        <v>62</v>
      </c>
      <c r="AX1" s="0" t="s">
        <v>63</v>
      </c>
      <c r="AY1" s="0" t="s">
        <v>106</v>
      </c>
    </row>
    <row r="2" customFormat="false" ht="15" hidden="false" customHeight="false" outlineLevel="0" collapsed="false">
      <c r="A2" s="0" t="n">
        <f aca="false">+n2!A2</f>
        <v>59</v>
      </c>
      <c r="B2" s="0" t="n">
        <f aca="false">+n2!B2</f>
        <v>2</v>
      </c>
      <c r="C2" s="6" t="n">
        <f aca="false">+n2!C2</f>
        <v>0.96078431372549</v>
      </c>
      <c r="D2" s="6" t="n">
        <f aca="false">+n2!D2</f>
        <v>-1</v>
      </c>
      <c r="E2" s="6" t="n">
        <f aca="false">+n2!E2</f>
        <v>0.333333333333333</v>
      </c>
      <c r="F2" s="6" t="n">
        <f aca="false">+n2!F2</f>
        <v>0.333333333333333</v>
      </c>
      <c r="G2" s="6" t="n">
        <f aca="false">+n2!G2</f>
        <v>1</v>
      </c>
      <c r="H2" s="0" t="n">
        <f aca="false">+n2!H2</f>
        <v>24.5</v>
      </c>
      <c r="I2" s="0" t="n">
        <f aca="false">+n2!I2</f>
        <v>23</v>
      </c>
      <c r="N2" s="0" t="n">
        <v>1</v>
      </c>
      <c r="O2" s="6" t="n">
        <f aca="false">+C2</f>
        <v>0.96078431372549</v>
      </c>
      <c r="P2" s="6" t="n">
        <f aca="false">+D2</f>
        <v>-1</v>
      </c>
      <c r="Q2" s="6" t="n">
        <f aca="false">+E2</f>
        <v>0.333333333333333</v>
      </c>
      <c r="R2" s="6" t="n">
        <f aca="false">+F2</f>
        <v>0.333333333333333</v>
      </c>
      <c r="S2" s="6" t="n">
        <f aca="false">+G2</f>
        <v>1</v>
      </c>
      <c r="T2" s="6" t="n">
        <f aca="false">+O2*Q2</f>
        <v>0.320261437908497</v>
      </c>
      <c r="U2" s="6" t="n">
        <f aca="false">+O2*R2</f>
        <v>0.320261437908497</v>
      </c>
      <c r="V2" s="6" t="n">
        <f aca="false">+O2*S2</f>
        <v>0.96078431372549</v>
      </c>
      <c r="W2" s="6" t="n">
        <f aca="false">+P2*Q2</f>
        <v>-0.333333333333333</v>
      </c>
      <c r="X2" s="6" t="n">
        <f aca="false">+P2*R2</f>
        <v>-0.333333333333333</v>
      </c>
      <c r="Y2" s="6" t="n">
        <f aca="false">+P2*S2</f>
        <v>-1</v>
      </c>
      <c r="Z2" s="6" t="n">
        <f aca="false">+Q2*R2</f>
        <v>0.111111111111111</v>
      </c>
      <c r="AA2" s="6" t="n">
        <f aca="false">+Q2*S2</f>
        <v>0.333333333333333</v>
      </c>
      <c r="AB2" s="6" t="n">
        <f aca="false">+R2*S2</f>
        <v>0.333333333333333</v>
      </c>
      <c r="AC2" s="6" t="n">
        <f aca="false">+O2*W2</f>
        <v>-0.320261437908497</v>
      </c>
      <c r="AD2" s="6" t="n">
        <f aca="false">+X2*O2</f>
        <v>-0.320261437908497</v>
      </c>
      <c r="AE2" s="6" t="n">
        <f aca="false">+O2*Y2</f>
        <v>-0.96078431372549</v>
      </c>
      <c r="AF2" s="6" t="n">
        <f aca="false">+O2*Z2</f>
        <v>0.106753812636166</v>
      </c>
      <c r="AG2" s="6" t="n">
        <f aca="false">+O2*AA2</f>
        <v>0.320261437908497</v>
      </c>
      <c r="AH2" s="6" t="n">
        <f aca="false">+O2*AB2</f>
        <v>0.320261437908497</v>
      </c>
      <c r="AI2" s="6" t="n">
        <f aca="false">+P2*Z2</f>
        <v>-0.111111111111111</v>
      </c>
      <c r="AJ2" s="6" t="n">
        <f aca="false">+Q2*AB2</f>
        <v>0.111111111111111</v>
      </c>
      <c r="AK2" s="6" t="n">
        <f aca="false">+AL2*Z2</f>
        <v>-0.106753812636166</v>
      </c>
      <c r="AL2" s="6" t="n">
        <f aca="false">+O2*P2</f>
        <v>-0.96078431372549</v>
      </c>
      <c r="AM2" s="6" t="n">
        <f aca="false">+W2*S2</f>
        <v>-0.333333333333333</v>
      </c>
      <c r="AN2" s="6" t="n">
        <f aca="false">+X2*S2</f>
        <v>-0.333333333333333</v>
      </c>
      <c r="AO2" s="6" t="n">
        <f aca="false">+AL2*AA2</f>
        <v>-0.320261437908497</v>
      </c>
      <c r="AP2" s="6" t="n">
        <f aca="false">+AL2*AB2</f>
        <v>-0.320261437908497</v>
      </c>
      <c r="AQ2" s="6" t="n">
        <f aca="false">+T2*AB2</f>
        <v>0.106753812636166</v>
      </c>
      <c r="AR2" s="6" t="n">
        <f aca="false">+W2*AB2</f>
        <v>-0.111111111111111</v>
      </c>
      <c r="AS2" s="6" t="n">
        <f aca="false">+O2*P2*Q2*R2*S2</f>
        <v>-0.106753812636166</v>
      </c>
      <c r="AU2" s="0" t="n">
        <f aca="false">+H2</f>
        <v>24.5</v>
      </c>
      <c r="AW2" s="0" t="n">
        <f aca="false" t="array" ref="AW2:AW33">+TRANSPOSE(N1:AS1)</f>
        <v>1</v>
      </c>
      <c r="AX2" s="0" t="s">
        <v>64</v>
      </c>
      <c r="AY2" s="0" t="n">
        <f aca="false" t="array" ref="AY2:AY33">+MMULT(MINVERSE(MMULT(TRANSPOSE(N2:AS17),N2:AS17)),MMULT(TRANSPOSE(N2:AS17),AU2:AU17))</f>
        <v>-969449579240288</v>
      </c>
      <c r="AZ2" s="0" t="s">
        <v>162</v>
      </c>
      <c r="BA2" s="0" t="s">
        <v>163</v>
      </c>
    </row>
    <row r="3" customFormat="false" ht="15" hidden="false" customHeight="false" outlineLevel="0" collapsed="false">
      <c r="A3" s="0" t="n">
        <f aca="false">+n2!A3</f>
        <v>32</v>
      </c>
      <c r="B3" s="0" t="n">
        <f aca="false">+n2!B3</f>
        <v>2</v>
      </c>
      <c r="C3" s="6" t="n">
        <f aca="false">+n2!C3</f>
        <v>0.96078431372549</v>
      </c>
      <c r="D3" s="6" t="n">
        <f aca="false">+n2!D3</f>
        <v>-1</v>
      </c>
      <c r="E3" s="6" t="n">
        <f aca="false">+n2!E3</f>
        <v>0.333333333333333</v>
      </c>
      <c r="F3" s="6" t="n">
        <f aca="false">+n2!F3</f>
        <v>-0.333333333333333</v>
      </c>
      <c r="G3" s="6" t="n">
        <f aca="false">+n2!G3</f>
        <v>-1</v>
      </c>
      <c r="H3" s="0" t="n">
        <f aca="false">+n2!H3</f>
        <v>22.5</v>
      </c>
      <c r="I3" s="0" t="n">
        <f aca="false">+n2!I3</f>
        <v>31</v>
      </c>
      <c r="N3" s="0" t="n">
        <v>1</v>
      </c>
      <c r="O3" s="6" t="n">
        <f aca="false">+C3</f>
        <v>0.96078431372549</v>
      </c>
      <c r="P3" s="6" t="n">
        <f aca="false">+D3</f>
        <v>-1</v>
      </c>
      <c r="Q3" s="6" t="n">
        <f aca="false">+E3</f>
        <v>0.333333333333333</v>
      </c>
      <c r="R3" s="6" t="n">
        <f aca="false">+F3</f>
        <v>-0.333333333333333</v>
      </c>
      <c r="S3" s="6" t="n">
        <f aca="false">+G3</f>
        <v>-1</v>
      </c>
      <c r="T3" s="6" t="n">
        <f aca="false">+O3*Q3</f>
        <v>0.320261437908497</v>
      </c>
      <c r="U3" s="6" t="n">
        <f aca="false">+O3*R3</f>
        <v>-0.320261437908497</v>
      </c>
      <c r="V3" s="6" t="n">
        <f aca="false">+O3*S3</f>
        <v>-0.96078431372549</v>
      </c>
      <c r="W3" s="6" t="n">
        <f aca="false">+P3*Q3</f>
        <v>-0.333333333333333</v>
      </c>
      <c r="X3" s="6" t="n">
        <f aca="false">+P3*R3</f>
        <v>0.333333333333333</v>
      </c>
      <c r="Y3" s="6" t="n">
        <f aca="false">+P3*S3</f>
        <v>1</v>
      </c>
      <c r="Z3" s="6" t="n">
        <f aca="false">+Q3*R3</f>
        <v>-0.111111111111111</v>
      </c>
      <c r="AA3" s="6" t="n">
        <f aca="false">+Q3*S3</f>
        <v>-0.333333333333333</v>
      </c>
      <c r="AB3" s="6" t="n">
        <f aca="false">+R3*S3</f>
        <v>0.333333333333333</v>
      </c>
      <c r="AC3" s="6" t="n">
        <f aca="false">+O3*W3</f>
        <v>-0.320261437908497</v>
      </c>
      <c r="AD3" s="6" t="n">
        <f aca="false">+X3*O3</f>
        <v>0.320261437908497</v>
      </c>
      <c r="AE3" s="6" t="n">
        <f aca="false">+O3*Y3</f>
        <v>0.96078431372549</v>
      </c>
      <c r="AF3" s="6" t="n">
        <f aca="false">+O3*Z3</f>
        <v>-0.106753812636166</v>
      </c>
      <c r="AG3" s="6" t="n">
        <f aca="false">+O3*AA3</f>
        <v>-0.320261437908497</v>
      </c>
      <c r="AH3" s="6" t="n">
        <f aca="false">+O3*AB3</f>
        <v>0.320261437908497</v>
      </c>
      <c r="AI3" s="6" t="n">
        <f aca="false">+P3*Z3</f>
        <v>0.111111111111111</v>
      </c>
      <c r="AJ3" s="6" t="n">
        <f aca="false">+Q3*AB3</f>
        <v>0.111111111111111</v>
      </c>
      <c r="AK3" s="6" t="n">
        <f aca="false">+AL3*Z3</f>
        <v>0.106753812636166</v>
      </c>
      <c r="AL3" s="6" t="n">
        <f aca="false">+O3*P3</f>
        <v>-0.96078431372549</v>
      </c>
      <c r="AM3" s="6" t="n">
        <f aca="false">+W3*S3</f>
        <v>0.333333333333333</v>
      </c>
      <c r="AN3" s="6" t="n">
        <f aca="false">+X3*S3</f>
        <v>-0.333333333333333</v>
      </c>
      <c r="AO3" s="6" t="n">
        <f aca="false">+AL3*AA3</f>
        <v>0.320261437908497</v>
      </c>
      <c r="AP3" s="6" t="n">
        <f aca="false">+AL3*AB3</f>
        <v>-0.320261437908497</v>
      </c>
      <c r="AQ3" s="6" t="n">
        <f aca="false">+T3*AB3</f>
        <v>0.106753812636166</v>
      </c>
      <c r="AR3" s="6" t="n">
        <f aca="false">+W3*AB3</f>
        <v>-0.111111111111111</v>
      </c>
      <c r="AS3" s="6" t="n">
        <f aca="false">+O3*P3*Q3*R3*S3</f>
        <v>-0.106753812636166</v>
      </c>
      <c r="AU3" s="0" t="n">
        <f aca="false">+H3</f>
        <v>22.5</v>
      </c>
      <c r="AW3" s="0" t="str">
        <v>x1</v>
      </c>
      <c r="AX3" s="0" t="s">
        <v>65</v>
      </c>
      <c r="AY3" s="0" t="n">
        <v>-1672437892176</v>
      </c>
      <c r="AZ3" s="0" t="s">
        <v>162</v>
      </c>
    </row>
    <row r="4" customFormat="false" ht="15" hidden="false" customHeight="false" outlineLevel="0" collapsed="false">
      <c r="A4" s="0" t="n">
        <f aca="false">+n2!A4</f>
        <v>6</v>
      </c>
      <c r="B4" s="0" t="n">
        <f aca="false">+n2!B4</f>
        <v>1</v>
      </c>
      <c r="C4" s="6" t="n">
        <f aca="false">+n2!C4</f>
        <v>0.921568627450981</v>
      </c>
      <c r="D4" s="6" t="n">
        <f aca="false">+n2!D4</f>
        <v>1</v>
      </c>
      <c r="E4" s="6" t="n">
        <f aca="false">+n2!E4</f>
        <v>-1</v>
      </c>
      <c r="F4" s="6" t="n">
        <f aca="false">+n2!F4</f>
        <v>-1</v>
      </c>
      <c r="G4" s="6" t="n">
        <f aca="false">+n2!G4</f>
        <v>-1</v>
      </c>
      <c r="H4" s="0" t="n">
        <f aca="false">+n2!H4</f>
        <v>22.7</v>
      </c>
      <c r="I4" s="0" t="n">
        <f aca="false">+n2!I4</f>
        <v>9</v>
      </c>
      <c r="N4" s="0" t="n">
        <v>1</v>
      </c>
      <c r="O4" s="6" t="n">
        <f aca="false">+C4</f>
        <v>0.921568627450981</v>
      </c>
      <c r="P4" s="6" t="n">
        <f aca="false">+D4</f>
        <v>1</v>
      </c>
      <c r="Q4" s="6" t="n">
        <f aca="false">+E4</f>
        <v>-1</v>
      </c>
      <c r="R4" s="6" t="n">
        <f aca="false">+F4</f>
        <v>-1</v>
      </c>
      <c r="S4" s="6" t="n">
        <f aca="false">+G4</f>
        <v>-1</v>
      </c>
      <c r="T4" s="6" t="n">
        <f aca="false">+O4*Q4</f>
        <v>-0.92156862745098</v>
      </c>
      <c r="U4" s="6" t="n">
        <f aca="false">+O4*R4</f>
        <v>-0.921568627450981</v>
      </c>
      <c r="V4" s="6" t="n">
        <f aca="false">+O4*S4</f>
        <v>-0.921568627450981</v>
      </c>
      <c r="W4" s="6" t="n">
        <f aca="false">+P4*Q4</f>
        <v>-1</v>
      </c>
      <c r="X4" s="6" t="n">
        <f aca="false">+P4*R4</f>
        <v>-1</v>
      </c>
      <c r="Y4" s="6" t="n">
        <f aca="false">+P4*S4</f>
        <v>-1</v>
      </c>
      <c r="Z4" s="6" t="n">
        <f aca="false">+Q4*R4</f>
        <v>1</v>
      </c>
      <c r="AA4" s="6" t="n">
        <f aca="false">+Q4*S4</f>
        <v>1</v>
      </c>
      <c r="AB4" s="6" t="n">
        <f aca="false">+R4*S4</f>
        <v>1</v>
      </c>
      <c r="AC4" s="6" t="n">
        <f aca="false">+O4*W4</f>
        <v>-0.92156862745098</v>
      </c>
      <c r="AD4" s="6" t="n">
        <f aca="false">+X4*O4</f>
        <v>-0.92156862745098</v>
      </c>
      <c r="AE4" s="6" t="n">
        <f aca="false">+O4*Y4</f>
        <v>-0.92156862745098</v>
      </c>
      <c r="AF4" s="6" t="n">
        <f aca="false">+O4*Z4</f>
        <v>0.92156862745098</v>
      </c>
      <c r="AG4" s="6" t="n">
        <f aca="false">+O4*AA4</f>
        <v>0.92156862745098</v>
      </c>
      <c r="AH4" s="6" t="n">
        <f aca="false">+O4*AB4</f>
        <v>0.921568627450981</v>
      </c>
      <c r="AI4" s="6" t="n">
        <f aca="false">+P4*Z4</f>
        <v>1</v>
      </c>
      <c r="AJ4" s="6" t="n">
        <f aca="false">+Q4*AB4</f>
        <v>-1</v>
      </c>
      <c r="AK4" s="6" t="n">
        <f aca="false">+AL4*Z4</f>
        <v>0.92156862745098</v>
      </c>
      <c r="AL4" s="6" t="n">
        <f aca="false">+O4*P4</f>
        <v>0.92156862745098</v>
      </c>
      <c r="AM4" s="6" t="n">
        <f aca="false">+W4*S4</f>
        <v>1</v>
      </c>
      <c r="AN4" s="6" t="n">
        <f aca="false">+X4*S4</f>
        <v>1</v>
      </c>
      <c r="AO4" s="6" t="n">
        <f aca="false">+AL4*AA4</f>
        <v>0.92156862745098</v>
      </c>
      <c r="AP4" s="6" t="n">
        <f aca="false">+AL4*AB4</f>
        <v>0.92156862745098</v>
      </c>
      <c r="AQ4" s="6" t="n">
        <f aca="false">+T4*AB4</f>
        <v>-0.92156862745098</v>
      </c>
      <c r="AR4" s="6" t="n">
        <f aca="false">+W4*AB4</f>
        <v>-1</v>
      </c>
      <c r="AS4" s="6" t="n">
        <f aca="false">+O4*P4*Q4*R4*S4</f>
        <v>-0.92156862745098</v>
      </c>
      <c r="AU4" s="0" t="n">
        <f aca="false">+H4</f>
        <v>22.7</v>
      </c>
      <c r="AW4" s="0" t="str">
        <v>x2</v>
      </c>
      <c r="AX4" s="0" t="s">
        <v>66</v>
      </c>
      <c r="AY4" s="0" t="n">
        <v>-969414014152520</v>
      </c>
    </row>
    <row r="5" customFormat="false" ht="15" hidden="false" customHeight="false" outlineLevel="0" collapsed="false">
      <c r="A5" s="0" t="n">
        <f aca="false">+n2!A5</f>
        <v>10</v>
      </c>
      <c r="B5" s="0" t="n">
        <f aca="false">+n2!B5</f>
        <v>1</v>
      </c>
      <c r="C5" s="6" t="n">
        <f aca="false">+n2!C5</f>
        <v>-0.960784313725491</v>
      </c>
      <c r="D5" s="6" t="n">
        <f aca="false">+n2!D5</f>
        <v>1</v>
      </c>
      <c r="E5" s="6" t="n">
        <f aca="false">+n2!E5</f>
        <v>1</v>
      </c>
      <c r="F5" s="6" t="n">
        <f aca="false">+n2!F5</f>
        <v>-1</v>
      </c>
      <c r="G5" s="6" t="n">
        <f aca="false">+n2!G5</f>
        <v>-1</v>
      </c>
      <c r="H5" s="0" t="n">
        <f aca="false">+n2!H5</f>
        <v>11.8</v>
      </c>
      <c r="I5" s="0" t="n">
        <f aca="false">+n2!I5</f>
        <v>16</v>
      </c>
      <c r="N5" s="0" t="n">
        <v>1</v>
      </c>
      <c r="O5" s="6" t="n">
        <f aca="false">+C5</f>
        <v>-0.960784313725491</v>
      </c>
      <c r="P5" s="6" t="n">
        <f aca="false">+D5</f>
        <v>1</v>
      </c>
      <c r="Q5" s="6" t="n">
        <f aca="false">+E5</f>
        <v>1</v>
      </c>
      <c r="R5" s="6" t="n">
        <f aca="false">+F5</f>
        <v>-1</v>
      </c>
      <c r="S5" s="6" t="n">
        <f aca="false">+G5</f>
        <v>-1</v>
      </c>
      <c r="T5" s="6" t="n">
        <f aca="false">+O5*Q5</f>
        <v>-0.960784313725491</v>
      </c>
      <c r="U5" s="6" t="n">
        <f aca="false">+O5*R5</f>
        <v>0.960784313725491</v>
      </c>
      <c r="V5" s="6" t="n">
        <f aca="false">+O5*S5</f>
        <v>0.960784313725491</v>
      </c>
      <c r="W5" s="6" t="n">
        <f aca="false">+P5*Q5</f>
        <v>1</v>
      </c>
      <c r="X5" s="6" t="n">
        <f aca="false">+P5*R5</f>
        <v>-1</v>
      </c>
      <c r="Y5" s="6" t="n">
        <f aca="false">+P5*S5</f>
        <v>-1</v>
      </c>
      <c r="Z5" s="6" t="n">
        <f aca="false">+Q5*R5</f>
        <v>-1</v>
      </c>
      <c r="AA5" s="6" t="n">
        <f aca="false">+Q5*S5</f>
        <v>-1</v>
      </c>
      <c r="AB5" s="6" t="n">
        <f aca="false">+R5*S5</f>
        <v>1</v>
      </c>
      <c r="AC5" s="6" t="n">
        <f aca="false">+O5*W5</f>
        <v>-0.96078431372549</v>
      </c>
      <c r="AD5" s="6" t="n">
        <f aca="false">+X5*O5</f>
        <v>0.96078431372549</v>
      </c>
      <c r="AE5" s="6" t="n">
        <f aca="false">+O5*Y5</f>
        <v>0.96078431372549</v>
      </c>
      <c r="AF5" s="6" t="n">
        <f aca="false">+O5*Z5</f>
        <v>0.960784313725491</v>
      </c>
      <c r="AG5" s="6" t="n">
        <f aca="false">+O5*AA5</f>
        <v>0.960784313725491</v>
      </c>
      <c r="AH5" s="6" t="n">
        <f aca="false">+O5*AB5</f>
        <v>-0.960784313725491</v>
      </c>
      <c r="AI5" s="6" t="n">
        <f aca="false">+P5*Z5</f>
        <v>-1</v>
      </c>
      <c r="AJ5" s="6" t="n">
        <f aca="false">+Q5*AB5</f>
        <v>1</v>
      </c>
      <c r="AK5" s="6" t="n">
        <f aca="false">+AL5*Z5</f>
        <v>0.96078431372549</v>
      </c>
      <c r="AL5" s="6" t="n">
        <f aca="false">+O5*P5</f>
        <v>-0.96078431372549</v>
      </c>
      <c r="AM5" s="6" t="n">
        <f aca="false">+W5*S5</f>
        <v>-1</v>
      </c>
      <c r="AN5" s="6" t="n">
        <f aca="false">+X5*S5</f>
        <v>1</v>
      </c>
      <c r="AO5" s="6" t="n">
        <f aca="false">+AL5*AA5</f>
        <v>0.96078431372549</v>
      </c>
      <c r="AP5" s="6" t="n">
        <f aca="false">+AL5*AB5</f>
        <v>-0.96078431372549</v>
      </c>
      <c r="AQ5" s="6" t="n">
        <f aca="false">+T5*AB5</f>
        <v>-0.960784313725491</v>
      </c>
      <c r="AR5" s="6" t="n">
        <f aca="false">+W5*AB5</f>
        <v>1</v>
      </c>
      <c r="AS5" s="6" t="n">
        <f aca="false">+O5*P5*Q5*R5*S5</f>
        <v>-0.96078431372549</v>
      </c>
      <c r="AU5" s="0" t="n">
        <f aca="false">+H5</f>
        <v>11.8</v>
      </c>
      <c r="AW5" s="0" t="str">
        <v>x3</v>
      </c>
      <c r="AX5" s="0" t="s">
        <v>67</v>
      </c>
      <c r="AY5" s="0" t="n">
        <v>4918082531184</v>
      </c>
      <c r="AZ5" s="0" t="s">
        <v>162</v>
      </c>
    </row>
    <row r="6" customFormat="false" ht="15" hidden="false" customHeight="false" outlineLevel="0" collapsed="false">
      <c r="A6" s="0" t="n">
        <f aca="false">+n2!A6</f>
        <v>38</v>
      </c>
      <c r="B6" s="0" t="n">
        <f aca="false">+n2!B6</f>
        <v>2</v>
      </c>
      <c r="C6" s="6" t="n">
        <f aca="false">+n2!C6</f>
        <v>0.96078431372549</v>
      </c>
      <c r="D6" s="6" t="n">
        <f aca="false">+n2!D6</f>
        <v>0.951219512195122</v>
      </c>
      <c r="E6" s="6" t="n">
        <f aca="false">+n2!E6</f>
        <v>-0.333333333333333</v>
      </c>
      <c r="F6" s="6" t="n">
        <f aca="false">+n2!F6</f>
        <v>-0.333333333333333</v>
      </c>
      <c r="G6" s="6" t="n">
        <f aca="false">+n2!G6</f>
        <v>-1</v>
      </c>
      <c r="H6" s="0" t="n">
        <f aca="false">+n2!H6</f>
        <v>22.4</v>
      </c>
      <c r="I6" s="0" t="n">
        <f aca="false">+n2!I6</f>
        <v>37</v>
      </c>
      <c r="N6" s="0" t="n">
        <v>1</v>
      </c>
      <c r="O6" s="6" t="n">
        <f aca="false">+C6</f>
        <v>0.96078431372549</v>
      </c>
      <c r="P6" s="6" t="n">
        <f aca="false">+D6</f>
        <v>0.951219512195122</v>
      </c>
      <c r="Q6" s="6" t="n">
        <f aca="false">+E6</f>
        <v>-0.333333333333333</v>
      </c>
      <c r="R6" s="6" t="n">
        <f aca="false">+F6</f>
        <v>-0.333333333333333</v>
      </c>
      <c r="S6" s="6" t="n">
        <f aca="false">+G6</f>
        <v>-1</v>
      </c>
      <c r="T6" s="6" t="n">
        <f aca="false">+O6*Q6</f>
        <v>-0.320261437908497</v>
      </c>
      <c r="U6" s="6" t="n">
        <f aca="false">+O6*R6</f>
        <v>-0.320261437908497</v>
      </c>
      <c r="V6" s="6" t="n">
        <f aca="false">+O6*S6</f>
        <v>-0.96078431372549</v>
      </c>
      <c r="W6" s="6" t="n">
        <f aca="false">+P6*Q6</f>
        <v>-0.317073170731707</v>
      </c>
      <c r="X6" s="6" t="n">
        <f aca="false">+P6*R6</f>
        <v>-0.317073170731707</v>
      </c>
      <c r="Y6" s="6" t="n">
        <f aca="false">+P6*S6</f>
        <v>-0.951219512195122</v>
      </c>
      <c r="Z6" s="6" t="n">
        <f aca="false">+Q6*R6</f>
        <v>0.111111111111111</v>
      </c>
      <c r="AA6" s="6" t="n">
        <f aca="false">+Q6*S6</f>
        <v>0.333333333333333</v>
      </c>
      <c r="AB6" s="6" t="n">
        <f aca="false">+R6*S6</f>
        <v>0.333333333333333</v>
      </c>
      <c r="AC6" s="6" t="n">
        <f aca="false">+O6*W6</f>
        <v>-0.304638928742228</v>
      </c>
      <c r="AD6" s="6" t="n">
        <f aca="false">+X6*O6</f>
        <v>-0.304638928742228</v>
      </c>
      <c r="AE6" s="6" t="n">
        <f aca="false">+O6*Y6</f>
        <v>-0.913916786226685</v>
      </c>
      <c r="AF6" s="6" t="n">
        <f aca="false">+O6*Z6</f>
        <v>0.106753812636166</v>
      </c>
      <c r="AG6" s="6" t="n">
        <f aca="false">+O6*AA6</f>
        <v>0.320261437908497</v>
      </c>
      <c r="AH6" s="6" t="n">
        <f aca="false">+O6*AB6</f>
        <v>0.320261437908497</v>
      </c>
      <c r="AI6" s="6" t="n">
        <f aca="false">+P6*Z6</f>
        <v>0.105691056910569</v>
      </c>
      <c r="AJ6" s="6" t="n">
        <f aca="false">+Q6*AB6</f>
        <v>-0.111111111111111</v>
      </c>
      <c r="AK6" s="6" t="n">
        <f aca="false">+AL6*Z6</f>
        <v>0.101546309580743</v>
      </c>
      <c r="AL6" s="6" t="n">
        <f aca="false">+O6*P6</f>
        <v>0.913916786226685</v>
      </c>
      <c r="AM6" s="6" t="n">
        <f aca="false">+W6*S6</f>
        <v>0.317073170731707</v>
      </c>
      <c r="AN6" s="6" t="n">
        <f aca="false">+X6*S6</f>
        <v>0.317073170731707</v>
      </c>
      <c r="AO6" s="6" t="n">
        <f aca="false">+AL6*AA6</f>
        <v>0.304638928742228</v>
      </c>
      <c r="AP6" s="6" t="n">
        <f aca="false">+AL6*AB6</f>
        <v>0.304638928742228</v>
      </c>
      <c r="AQ6" s="6" t="n">
        <f aca="false">+T6*AB6</f>
        <v>-0.106753812636166</v>
      </c>
      <c r="AR6" s="6" t="n">
        <f aca="false">+W6*AB6</f>
        <v>-0.105691056910569</v>
      </c>
      <c r="AS6" s="6" t="n">
        <f aca="false">+O6*P6*Q6*R6*S6</f>
        <v>-0.101546309580743</v>
      </c>
      <c r="AU6" s="0" t="n">
        <f aca="false">+H6</f>
        <v>22.4</v>
      </c>
      <c r="AW6" s="0" t="str">
        <v>x4</v>
      </c>
      <c r="AX6" s="0" t="s">
        <v>68</v>
      </c>
      <c r="AY6" s="0" t="n">
        <v>9169010797.5</v>
      </c>
      <c r="AZ6" s="0" t="s">
        <v>162</v>
      </c>
    </row>
    <row r="7" customFormat="false" ht="15" hidden="false" customHeight="false" outlineLevel="0" collapsed="false">
      <c r="A7" s="0" t="n">
        <f aca="false">+n2!A7</f>
        <v>54</v>
      </c>
      <c r="B7" s="0" t="n">
        <f aca="false">+n2!B7</f>
        <v>2</v>
      </c>
      <c r="C7" s="6" t="n">
        <f aca="false">+n2!C7</f>
        <v>-1</v>
      </c>
      <c r="D7" s="6" t="n">
        <f aca="false">+n2!D7</f>
        <v>-1</v>
      </c>
      <c r="E7" s="6" t="n">
        <f aca="false">+n2!E7</f>
        <v>-0.333333333333333</v>
      </c>
      <c r="F7" s="6" t="n">
        <f aca="false">+n2!F7</f>
        <v>0.333333333333333</v>
      </c>
      <c r="G7" s="6" t="n">
        <f aca="false">+n2!G7</f>
        <v>1</v>
      </c>
      <c r="H7" s="0" t="n">
        <f aca="false">+n2!H7</f>
        <v>22.2</v>
      </c>
      <c r="I7" s="0" t="n">
        <f aca="false">+n2!I7</f>
        <v>18</v>
      </c>
      <c r="N7" s="0" t="n">
        <v>1</v>
      </c>
      <c r="O7" s="6" t="n">
        <f aca="false">+C7</f>
        <v>-1</v>
      </c>
      <c r="P7" s="6" t="n">
        <f aca="false">+D7</f>
        <v>-1</v>
      </c>
      <c r="Q7" s="6" t="n">
        <f aca="false">+E7</f>
        <v>-0.333333333333333</v>
      </c>
      <c r="R7" s="6" t="n">
        <f aca="false">+F7</f>
        <v>0.333333333333333</v>
      </c>
      <c r="S7" s="6" t="n">
        <f aca="false">+G7</f>
        <v>1</v>
      </c>
      <c r="T7" s="6" t="n">
        <f aca="false">+O7*Q7</f>
        <v>0.333333333333333</v>
      </c>
      <c r="U7" s="6" t="n">
        <f aca="false">+O7*R7</f>
        <v>-0.333333333333333</v>
      </c>
      <c r="V7" s="6" t="n">
        <f aca="false">+O7*S7</f>
        <v>-1</v>
      </c>
      <c r="W7" s="6" t="n">
        <f aca="false">+P7*Q7</f>
        <v>0.333333333333333</v>
      </c>
      <c r="X7" s="6" t="n">
        <f aca="false">+P7*R7</f>
        <v>-0.333333333333333</v>
      </c>
      <c r="Y7" s="6" t="n">
        <f aca="false">+P7*S7</f>
        <v>-1</v>
      </c>
      <c r="Z7" s="6" t="n">
        <f aca="false">+Q7*R7</f>
        <v>-0.111111111111111</v>
      </c>
      <c r="AA7" s="6" t="n">
        <f aca="false">+Q7*S7</f>
        <v>-0.333333333333333</v>
      </c>
      <c r="AB7" s="6" t="n">
        <f aca="false">+R7*S7</f>
        <v>0.333333333333333</v>
      </c>
      <c r="AC7" s="6" t="n">
        <f aca="false">+O7*W7</f>
        <v>-0.333333333333334</v>
      </c>
      <c r="AD7" s="6" t="n">
        <f aca="false">+X7*O7</f>
        <v>0.333333333333334</v>
      </c>
      <c r="AE7" s="6" t="n">
        <f aca="false">+O7*Y7</f>
        <v>1</v>
      </c>
      <c r="AF7" s="6" t="n">
        <f aca="false">+O7*Z7</f>
        <v>0.111111111111111</v>
      </c>
      <c r="AG7" s="6" t="n">
        <f aca="false">+O7*AA7</f>
        <v>0.333333333333333</v>
      </c>
      <c r="AH7" s="6" t="n">
        <f aca="false">+O7*AB7</f>
        <v>-0.333333333333333</v>
      </c>
      <c r="AI7" s="6" t="n">
        <f aca="false">+P7*Z7</f>
        <v>0.111111111111111</v>
      </c>
      <c r="AJ7" s="6" t="n">
        <f aca="false">+Q7*AB7</f>
        <v>-0.111111111111111</v>
      </c>
      <c r="AK7" s="6" t="n">
        <f aca="false">+AL7*Z7</f>
        <v>-0.111111111111111</v>
      </c>
      <c r="AL7" s="6" t="n">
        <f aca="false">+O7*P7</f>
        <v>1</v>
      </c>
      <c r="AM7" s="6" t="n">
        <f aca="false">+W7*S7</f>
        <v>0.333333333333333</v>
      </c>
      <c r="AN7" s="6" t="n">
        <f aca="false">+X7*S7</f>
        <v>-0.333333333333333</v>
      </c>
      <c r="AO7" s="6" t="n">
        <f aca="false">+AL7*AA7</f>
        <v>-0.333333333333333</v>
      </c>
      <c r="AP7" s="6" t="n">
        <f aca="false">+AL7*AB7</f>
        <v>0.333333333333334</v>
      </c>
      <c r="AQ7" s="6" t="n">
        <f aca="false">+T7*AB7</f>
        <v>0.111111111111111</v>
      </c>
      <c r="AR7" s="6" t="n">
        <f aca="false">+W7*AB7</f>
        <v>0.111111111111111</v>
      </c>
      <c r="AS7" s="6" t="n">
        <f aca="false">+O7*P7*Q7*R7*S7</f>
        <v>-0.111111111111111</v>
      </c>
      <c r="AU7" s="0" t="n">
        <f aca="false">+H7</f>
        <v>22.2</v>
      </c>
      <c r="AW7" s="0" t="str">
        <v>x5</v>
      </c>
      <c r="AX7" s="0" t="s">
        <v>69</v>
      </c>
      <c r="AY7" s="0" t="n">
        <v>-969449579240072</v>
      </c>
    </row>
    <row r="8" customFormat="false" ht="15" hidden="false" customHeight="false" outlineLevel="0" collapsed="false">
      <c r="A8" s="0" t="n">
        <f aca="false">+n2!A8</f>
        <v>40</v>
      </c>
      <c r="B8" s="0" t="n">
        <f aca="false">+n2!B8</f>
        <v>2</v>
      </c>
      <c r="C8" s="6" t="n">
        <f aca="false">+n2!C8</f>
        <v>0.96078431372549</v>
      </c>
      <c r="D8" s="6" t="n">
        <f aca="false">+n2!D8</f>
        <v>0.951219512195122</v>
      </c>
      <c r="E8" s="6" t="n">
        <f aca="false">+n2!E8</f>
        <v>0.333333333333333</v>
      </c>
      <c r="F8" s="6" t="n">
        <f aca="false">+n2!F8</f>
        <v>0.333333333333333</v>
      </c>
      <c r="G8" s="6" t="n">
        <f aca="false">+n2!G8</f>
        <v>-1</v>
      </c>
      <c r="H8" s="0" t="n">
        <f aca="false">+n2!H8</f>
        <v>22</v>
      </c>
      <c r="I8" s="0" t="n">
        <f aca="false">+n2!I8</f>
        <v>39</v>
      </c>
      <c r="N8" s="0" t="n">
        <v>1</v>
      </c>
      <c r="O8" s="6" t="n">
        <f aca="false">+C8</f>
        <v>0.96078431372549</v>
      </c>
      <c r="P8" s="6" t="n">
        <f aca="false">+D8</f>
        <v>0.951219512195122</v>
      </c>
      <c r="Q8" s="6" t="n">
        <f aca="false">+E8</f>
        <v>0.333333333333333</v>
      </c>
      <c r="R8" s="6" t="n">
        <f aca="false">+F8</f>
        <v>0.333333333333333</v>
      </c>
      <c r="S8" s="6" t="n">
        <f aca="false">+G8</f>
        <v>-1</v>
      </c>
      <c r="T8" s="6" t="n">
        <f aca="false">+O8*Q8</f>
        <v>0.320261437908497</v>
      </c>
      <c r="U8" s="6" t="n">
        <f aca="false">+O8*R8</f>
        <v>0.320261437908497</v>
      </c>
      <c r="V8" s="6" t="n">
        <f aca="false">+O8*S8</f>
        <v>-0.96078431372549</v>
      </c>
      <c r="W8" s="6" t="n">
        <f aca="false">+P8*Q8</f>
        <v>0.317073170731707</v>
      </c>
      <c r="X8" s="6" t="n">
        <f aca="false">+P8*R8</f>
        <v>0.317073170731707</v>
      </c>
      <c r="Y8" s="6" t="n">
        <f aca="false">+P8*S8</f>
        <v>-0.951219512195122</v>
      </c>
      <c r="Z8" s="6" t="n">
        <f aca="false">+Q8*R8</f>
        <v>0.111111111111111</v>
      </c>
      <c r="AA8" s="6" t="n">
        <f aca="false">+Q8*S8</f>
        <v>-0.333333333333333</v>
      </c>
      <c r="AB8" s="6" t="n">
        <f aca="false">+R8*S8</f>
        <v>-0.333333333333333</v>
      </c>
      <c r="AC8" s="6" t="n">
        <f aca="false">+O8*W8</f>
        <v>0.304638928742228</v>
      </c>
      <c r="AD8" s="6" t="n">
        <f aca="false">+X8*O8</f>
        <v>0.304638928742228</v>
      </c>
      <c r="AE8" s="6" t="n">
        <f aca="false">+O8*Y8</f>
        <v>-0.913916786226685</v>
      </c>
      <c r="AF8" s="6" t="n">
        <f aca="false">+O8*Z8</f>
        <v>0.106753812636166</v>
      </c>
      <c r="AG8" s="6" t="n">
        <f aca="false">+O8*AA8</f>
        <v>-0.320261437908497</v>
      </c>
      <c r="AH8" s="6" t="n">
        <f aca="false">+O8*AB8</f>
        <v>-0.320261437908497</v>
      </c>
      <c r="AI8" s="6" t="n">
        <f aca="false">+P8*Z8</f>
        <v>0.105691056910569</v>
      </c>
      <c r="AJ8" s="6" t="n">
        <f aca="false">+Q8*AB8</f>
        <v>-0.111111111111111</v>
      </c>
      <c r="AK8" s="6" t="n">
        <f aca="false">+AL8*Z8</f>
        <v>0.101546309580743</v>
      </c>
      <c r="AL8" s="6" t="n">
        <f aca="false">+O8*P8</f>
        <v>0.913916786226685</v>
      </c>
      <c r="AM8" s="6" t="n">
        <f aca="false">+W8*S8</f>
        <v>-0.317073170731707</v>
      </c>
      <c r="AN8" s="6" t="n">
        <f aca="false">+X8*S8</f>
        <v>-0.317073170731707</v>
      </c>
      <c r="AO8" s="6" t="n">
        <f aca="false">+AL8*AA8</f>
        <v>-0.304638928742228</v>
      </c>
      <c r="AP8" s="6" t="n">
        <f aca="false">+AL8*AB8</f>
        <v>-0.304638928742228</v>
      </c>
      <c r="AQ8" s="6" t="n">
        <f aca="false">+T8*AB8</f>
        <v>-0.106753812636166</v>
      </c>
      <c r="AR8" s="6" t="n">
        <f aca="false">+W8*AB8</f>
        <v>-0.105691056910569</v>
      </c>
      <c r="AS8" s="6" t="n">
        <f aca="false">+O8*P8*Q8*R8*S8</f>
        <v>-0.101546309580743</v>
      </c>
      <c r="AU8" s="0" t="n">
        <f aca="false">+H8</f>
        <v>22</v>
      </c>
      <c r="AW8" s="0" t="str">
        <v>x1*x3</v>
      </c>
      <c r="AX8" s="0" t="s">
        <v>89</v>
      </c>
      <c r="AY8" s="0" t="n">
        <v>-1060362048</v>
      </c>
    </row>
    <row r="9" customFormat="false" ht="15" hidden="false" customHeight="false" outlineLevel="0" collapsed="false">
      <c r="A9" s="0" t="n">
        <f aca="false">+n2!A9</f>
        <v>5</v>
      </c>
      <c r="B9" s="0" t="n">
        <f aca="false">+n2!B9</f>
        <v>1</v>
      </c>
      <c r="C9" s="6" t="n">
        <f aca="false">+n2!C9</f>
        <v>1</v>
      </c>
      <c r="D9" s="6" t="n">
        <f aca="false">+n2!D9</f>
        <v>0.902439024390244</v>
      </c>
      <c r="E9" s="6" t="n">
        <f aca="false">+n2!E9</f>
        <v>-1</v>
      </c>
      <c r="F9" s="6" t="n">
        <f aca="false">+n2!F9</f>
        <v>-1</v>
      </c>
      <c r="G9" s="6" t="n">
        <f aca="false">+n2!G9</f>
        <v>-1</v>
      </c>
      <c r="H9" s="0" t="n">
        <f aca="false">+n2!H9</f>
        <v>22.7</v>
      </c>
      <c r="I9" s="0" t="n">
        <f aca="false">+n2!I9</f>
        <v>9</v>
      </c>
      <c r="N9" s="0" t="n">
        <v>1</v>
      </c>
      <c r="O9" s="6" t="n">
        <f aca="false">+C9</f>
        <v>1</v>
      </c>
      <c r="P9" s="6" t="n">
        <f aca="false">+D9</f>
        <v>0.902439024390244</v>
      </c>
      <c r="Q9" s="6" t="n">
        <f aca="false">+E9</f>
        <v>-1</v>
      </c>
      <c r="R9" s="6" t="n">
        <f aca="false">+F9</f>
        <v>-1</v>
      </c>
      <c r="S9" s="6" t="n">
        <f aca="false">+G9</f>
        <v>-1</v>
      </c>
      <c r="T9" s="6" t="n">
        <f aca="false">+O9*Q9</f>
        <v>-1</v>
      </c>
      <c r="U9" s="6" t="n">
        <f aca="false">+O9*R9</f>
        <v>-1</v>
      </c>
      <c r="V9" s="6" t="n">
        <f aca="false">+O9*S9</f>
        <v>-1</v>
      </c>
      <c r="W9" s="6" t="n">
        <f aca="false">+P9*Q9</f>
        <v>-0.902439024390244</v>
      </c>
      <c r="X9" s="6" t="n">
        <f aca="false">+P9*R9</f>
        <v>-0.902439024390244</v>
      </c>
      <c r="Y9" s="6" t="n">
        <f aca="false">+P9*S9</f>
        <v>-0.902439024390244</v>
      </c>
      <c r="Z9" s="6" t="n">
        <f aca="false">+Q9*R9</f>
        <v>1</v>
      </c>
      <c r="AA9" s="6" t="n">
        <f aca="false">+Q9*S9</f>
        <v>1</v>
      </c>
      <c r="AB9" s="6" t="n">
        <f aca="false">+R9*S9</f>
        <v>1</v>
      </c>
      <c r="AC9" s="6" t="n">
        <f aca="false">+O9*W9</f>
        <v>-0.902439024390243</v>
      </c>
      <c r="AD9" s="6" t="n">
        <f aca="false">+X9*O9</f>
        <v>-0.902439024390244</v>
      </c>
      <c r="AE9" s="6" t="n">
        <f aca="false">+O9*Y9</f>
        <v>-0.902439024390244</v>
      </c>
      <c r="AF9" s="6" t="n">
        <f aca="false">+O9*Z9</f>
        <v>1</v>
      </c>
      <c r="AG9" s="6" t="n">
        <f aca="false">+O9*AA9</f>
        <v>1</v>
      </c>
      <c r="AH9" s="6" t="n">
        <f aca="false">+O9*AB9</f>
        <v>1</v>
      </c>
      <c r="AI9" s="6" t="n">
        <f aca="false">+P9*Z9</f>
        <v>0.902439024390244</v>
      </c>
      <c r="AJ9" s="6" t="n">
        <f aca="false">+Q9*AB9</f>
        <v>-1</v>
      </c>
      <c r="AK9" s="6" t="n">
        <f aca="false">+AL9*Z9</f>
        <v>0.902439024390243</v>
      </c>
      <c r="AL9" s="6" t="n">
        <f aca="false">+O9*P9</f>
        <v>0.902439024390244</v>
      </c>
      <c r="AM9" s="6" t="n">
        <f aca="false">+W9*S9</f>
        <v>0.902439024390244</v>
      </c>
      <c r="AN9" s="6" t="n">
        <f aca="false">+X9*S9</f>
        <v>0.902439024390244</v>
      </c>
      <c r="AO9" s="6" t="n">
        <f aca="false">+AL9*AA9</f>
        <v>0.902439024390243</v>
      </c>
      <c r="AP9" s="6" t="n">
        <f aca="false">+AL9*AB9</f>
        <v>0.902439024390244</v>
      </c>
      <c r="AQ9" s="6" t="n">
        <f aca="false">+T9*AB9</f>
        <v>-1</v>
      </c>
      <c r="AR9" s="6" t="n">
        <f aca="false">+W9*AB9</f>
        <v>-0.902439024390244</v>
      </c>
      <c r="AS9" s="6" t="n">
        <f aca="false">+O9*P9*Q9*R9*S9</f>
        <v>-0.902439024390243</v>
      </c>
      <c r="AU9" s="0" t="n">
        <f aca="false">+H9</f>
        <v>22.7</v>
      </c>
      <c r="AW9" s="0" t="str">
        <v>x1*x4</v>
      </c>
      <c r="AX9" s="0" t="s">
        <v>70</v>
      </c>
      <c r="AY9" s="0" t="n">
        <v>1060360008</v>
      </c>
    </row>
    <row r="10" customFormat="false" ht="15" hidden="false" customHeight="false" outlineLevel="0" collapsed="false">
      <c r="A10" s="0" t="n">
        <f aca="false">+n2!A10</f>
        <v>4</v>
      </c>
      <c r="B10" s="0" t="n">
        <f aca="false">+n2!B10</f>
        <v>1</v>
      </c>
      <c r="C10" s="6" t="n">
        <f aca="false">+n2!C10</f>
        <v>0.96078431372549</v>
      </c>
      <c r="D10" s="6" t="n">
        <f aca="false">+n2!D10</f>
        <v>0.951219512195122</v>
      </c>
      <c r="E10" s="6" t="n">
        <f aca="false">+n2!E10</f>
        <v>-1</v>
      </c>
      <c r="F10" s="6" t="n">
        <f aca="false">+n2!F10</f>
        <v>-1</v>
      </c>
      <c r="G10" s="6" t="n">
        <f aca="false">+n2!G10</f>
        <v>-1</v>
      </c>
      <c r="H10" s="0" t="n">
        <f aca="false">+n2!H10</f>
        <v>22.6</v>
      </c>
      <c r="I10" s="0" t="n">
        <f aca="false">+n2!I10</f>
        <v>9</v>
      </c>
      <c r="N10" s="0" t="n">
        <v>1</v>
      </c>
      <c r="O10" s="6" t="n">
        <f aca="false">+C10</f>
        <v>0.96078431372549</v>
      </c>
      <c r="P10" s="6" t="n">
        <f aca="false">+D10</f>
        <v>0.951219512195122</v>
      </c>
      <c r="Q10" s="6" t="n">
        <f aca="false">+E10</f>
        <v>-1</v>
      </c>
      <c r="R10" s="6" t="n">
        <f aca="false">+F10</f>
        <v>-1</v>
      </c>
      <c r="S10" s="6" t="n">
        <f aca="false">+G10</f>
        <v>-1</v>
      </c>
      <c r="T10" s="6" t="n">
        <f aca="false">+O10*Q10</f>
        <v>-0.96078431372549</v>
      </c>
      <c r="U10" s="6" t="n">
        <f aca="false">+O10*R10</f>
        <v>-0.96078431372549</v>
      </c>
      <c r="V10" s="6" t="n">
        <f aca="false">+O10*S10</f>
        <v>-0.96078431372549</v>
      </c>
      <c r="W10" s="6" t="n">
        <f aca="false">+P10*Q10</f>
        <v>-0.951219512195122</v>
      </c>
      <c r="X10" s="6" t="n">
        <f aca="false">+P10*R10</f>
        <v>-0.951219512195122</v>
      </c>
      <c r="Y10" s="6" t="n">
        <f aca="false">+P10*S10</f>
        <v>-0.951219512195122</v>
      </c>
      <c r="Z10" s="6" t="n">
        <f aca="false">+Q10*R10</f>
        <v>1</v>
      </c>
      <c r="AA10" s="6" t="n">
        <f aca="false">+Q10*S10</f>
        <v>1</v>
      </c>
      <c r="AB10" s="6" t="n">
        <f aca="false">+R10*S10</f>
        <v>1</v>
      </c>
      <c r="AC10" s="6" t="n">
        <f aca="false">+O10*W10</f>
        <v>-0.913916786226685</v>
      </c>
      <c r="AD10" s="6" t="n">
        <f aca="false">+X10*O10</f>
        <v>-0.913916786226685</v>
      </c>
      <c r="AE10" s="6" t="n">
        <f aca="false">+O10*Y10</f>
        <v>-0.913916786226685</v>
      </c>
      <c r="AF10" s="6" t="n">
        <f aca="false">+O10*Z10</f>
        <v>0.96078431372549</v>
      </c>
      <c r="AG10" s="6" t="n">
        <f aca="false">+O10*AA10</f>
        <v>0.96078431372549</v>
      </c>
      <c r="AH10" s="6" t="n">
        <f aca="false">+O10*AB10</f>
        <v>0.96078431372549</v>
      </c>
      <c r="AI10" s="6" t="n">
        <f aca="false">+P10*Z10</f>
        <v>0.951219512195122</v>
      </c>
      <c r="AJ10" s="6" t="n">
        <f aca="false">+Q10*AB10</f>
        <v>-1</v>
      </c>
      <c r="AK10" s="6" t="n">
        <f aca="false">+AL10*Z10</f>
        <v>0.913916786226685</v>
      </c>
      <c r="AL10" s="6" t="n">
        <f aca="false">+O10*P10</f>
        <v>0.913916786226685</v>
      </c>
      <c r="AM10" s="6" t="n">
        <f aca="false">+W10*S10</f>
        <v>0.951219512195122</v>
      </c>
      <c r="AN10" s="6" t="n">
        <f aca="false">+X10*S10</f>
        <v>0.951219512195122</v>
      </c>
      <c r="AO10" s="6" t="n">
        <f aca="false">+AL10*AA10</f>
        <v>0.913916786226685</v>
      </c>
      <c r="AP10" s="6" t="n">
        <f aca="false">+AL10*AB10</f>
        <v>0.913916786226685</v>
      </c>
      <c r="AQ10" s="6" t="n">
        <f aca="false">+T10*AB10</f>
        <v>-0.96078431372549</v>
      </c>
      <c r="AR10" s="6" t="n">
        <f aca="false">+W10*AB10</f>
        <v>-0.951219512195122</v>
      </c>
      <c r="AS10" s="6" t="n">
        <f aca="false">+O10*P10*Q10*R10*S10</f>
        <v>-0.913916786226685</v>
      </c>
      <c r="AU10" s="0" t="n">
        <f aca="false">+H10</f>
        <v>22.6</v>
      </c>
      <c r="AW10" s="0" t="str">
        <v>x1*x5</v>
      </c>
      <c r="AX10" s="0" t="s">
        <v>71</v>
      </c>
      <c r="AY10" s="0" t="n">
        <v>-1672437892239</v>
      </c>
    </row>
    <row r="11" customFormat="false" ht="15" hidden="false" customHeight="false" outlineLevel="0" collapsed="false">
      <c r="A11" s="0" t="n">
        <f aca="false">+n2!A11</f>
        <v>24</v>
      </c>
      <c r="B11" s="0" t="n">
        <f aca="false">+n2!B11</f>
        <v>1</v>
      </c>
      <c r="C11" s="6" t="n">
        <f aca="false">+n2!C11</f>
        <v>1</v>
      </c>
      <c r="D11" s="6" t="n">
        <f aca="false">+n2!D11</f>
        <v>0.902439024390244</v>
      </c>
      <c r="E11" s="6" t="n">
        <f aca="false">+n2!E11</f>
        <v>1</v>
      </c>
      <c r="F11" s="6" t="n">
        <f aca="false">+n2!F11</f>
        <v>1</v>
      </c>
      <c r="G11" s="6" t="n">
        <f aca="false">+n2!G11</f>
        <v>-1</v>
      </c>
      <c r="H11" s="0" t="n">
        <f aca="false">+n2!H11</f>
        <v>21.6</v>
      </c>
      <c r="I11" s="0" t="n">
        <f aca="false">+n2!I11</f>
        <v>11</v>
      </c>
      <c r="N11" s="0" t="n">
        <v>1</v>
      </c>
      <c r="O11" s="6" t="n">
        <f aca="false">+C11</f>
        <v>1</v>
      </c>
      <c r="P11" s="6" t="n">
        <f aca="false">+D11</f>
        <v>0.902439024390244</v>
      </c>
      <c r="Q11" s="6" t="n">
        <f aca="false">+E11</f>
        <v>1</v>
      </c>
      <c r="R11" s="6" t="n">
        <f aca="false">+F11</f>
        <v>1</v>
      </c>
      <c r="S11" s="6" t="n">
        <f aca="false">+G11</f>
        <v>-1</v>
      </c>
      <c r="T11" s="6" t="n">
        <f aca="false">+O11*Q11</f>
        <v>1</v>
      </c>
      <c r="U11" s="6" t="n">
        <f aca="false">+O11*R11</f>
        <v>1</v>
      </c>
      <c r="V11" s="6" t="n">
        <f aca="false">+O11*S11</f>
        <v>-1</v>
      </c>
      <c r="W11" s="6" t="n">
        <f aca="false">+P11*Q11</f>
        <v>0.902439024390244</v>
      </c>
      <c r="X11" s="6" t="n">
        <f aca="false">+P11*R11</f>
        <v>0.902439024390244</v>
      </c>
      <c r="Y11" s="6" t="n">
        <f aca="false">+P11*S11</f>
        <v>-0.902439024390244</v>
      </c>
      <c r="Z11" s="6" t="n">
        <f aca="false">+Q11*R11</f>
        <v>1</v>
      </c>
      <c r="AA11" s="6" t="n">
        <f aca="false">+Q11*S11</f>
        <v>-1</v>
      </c>
      <c r="AB11" s="6" t="n">
        <f aca="false">+R11*S11</f>
        <v>-1</v>
      </c>
      <c r="AC11" s="6" t="n">
        <f aca="false">+O11*W11</f>
        <v>0.902439024390244</v>
      </c>
      <c r="AD11" s="6" t="n">
        <f aca="false">+X11*O11</f>
        <v>0.902439024390244</v>
      </c>
      <c r="AE11" s="6" t="n">
        <f aca="false">+O11*Y11</f>
        <v>-0.902439024390244</v>
      </c>
      <c r="AF11" s="6" t="n">
        <f aca="false">+O11*Z11</f>
        <v>1</v>
      </c>
      <c r="AG11" s="6" t="n">
        <f aca="false">+O11*AA11</f>
        <v>-1</v>
      </c>
      <c r="AH11" s="6" t="n">
        <f aca="false">+O11*AB11</f>
        <v>-1</v>
      </c>
      <c r="AI11" s="6" t="n">
        <f aca="false">+P11*Z11</f>
        <v>0.902439024390244</v>
      </c>
      <c r="AJ11" s="6" t="n">
        <f aca="false">+Q11*AB11</f>
        <v>-1</v>
      </c>
      <c r="AK11" s="6" t="n">
        <f aca="false">+AL11*Z11</f>
        <v>0.902439024390244</v>
      </c>
      <c r="AL11" s="6" t="n">
        <f aca="false">+O11*P11</f>
        <v>0.902439024390244</v>
      </c>
      <c r="AM11" s="6" t="n">
        <f aca="false">+W11*S11</f>
        <v>-0.902439024390244</v>
      </c>
      <c r="AN11" s="6" t="n">
        <f aca="false">+X11*S11</f>
        <v>-0.902439024390244</v>
      </c>
      <c r="AO11" s="6" t="n">
        <f aca="false">+AL11*AA11</f>
        <v>-0.902439024390244</v>
      </c>
      <c r="AP11" s="6" t="n">
        <f aca="false">+AL11*AB11</f>
        <v>-0.902439024390244</v>
      </c>
      <c r="AQ11" s="6" t="n">
        <f aca="false">+T11*AB11</f>
        <v>-1</v>
      </c>
      <c r="AR11" s="6" t="n">
        <f aca="false">+W11*AB11</f>
        <v>-0.902439024390244</v>
      </c>
      <c r="AS11" s="6" t="n">
        <f aca="false">+O11*P11*Q11*R11*S11</f>
        <v>-0.902439024390244</v>
      </c>
      <c r="AU11" s="0" t="n">
        <f aca="false">+H11</f>
        <v>21.6</v>
      </c>
      <c r="AW11" s="0" t="str">
        <v>x2*x3</v>
      </c>
      <c r="AX11" s="0" t="s">
        <v>72</v>
      </c>
      <c r="AY11" s="0" t="n">
        <v>-1018778476</v>
      </c>
    </row>
    <row r="12" customFormat="false" ht="15" hidden="false" customHeight="false" outlineLevel="0" collapsed="false">
      <c r="A12" s="0" t="n">
        <f aca="false">+n2!A12</f>
        <v>25</v>
      </c>
      <c r="B12" s="0" t="n">
        <f aca="false">+n2!B12</f>
        <v>1</v>
      </c>
      <c r="C12" s="6" t="n">
        <f aca="false">+n2!C12</f>
        <v>0.921568627450981</v>
      </c>
      <c r="D12" s="6" t="n">
        <f aca="false">+n2!D12</f>
        <v>1</v>
      </c>
      <c r="E12" s="6" t="n">
        <f aca="false">+n2!E12</f>
        <v>1</v>
      </c>
      <c r="F12" s="6" t="n">
        <f aca="false">+n2!F12</f>
        <v>1</v>
      </c>
      <c r="G12" s="6" t="n">
        <f aca="false">+n2!G12</f>
        <v>-1</v>
      </c>
      <c r="H12" s="0" t="n">
        <f aca="false">+n2!H12</f>
        <v>21.4</v>
      </c>
      <c r="I12" s="0" t="n">
        <f aca="false">+n2!I12</f>
        <v>11</v>
      </c>
      <c r="N12" s="0" t="n">
        <v>1</v>
      </c>
      <c r="O12" s="6" t="n">
        <f aca="false">+C12</f>
        <v>0.921568627450981</v>
      </c>
      <c r="P12" s="6" t="n">
        <f aca="false">+D12</f>
        <v>1</v>
      </c>
      <c r="Q12" s="6" t="n">
        <f aca="false">+E12</f>
        <v>1</v>
      </c>
      <c r="R12" s="6" t="n">
        <f aca="false">+F12</f>
        <v>1</v>
      </c>
      <c r="S12" s="6" t="n">
        <f aca="false">+G12</f>
        <v>-1</v>
      </c>
      <c r="T12" s="6" t="n">
        <f aca="false">+O12*Q12</f>
        <v>0.921568627450981</v>
      </c>
      <c r="U12" s="6" t="n">
        <f aca="false">+O12*R12</f>
        <v>0.921568627450981</v>
      </c>
      <c r="V12" s="6" t="n">
        <f aca="false">+O12*S12</f>
        <v>-0.921568627450981</v>
      </c>
      <c r="W12" s="6" t="n">
        <f aca="false">+P12*Q12</f>
        <v>1</v>
      </c>
      <c r="X12" s="6" t="n">
        <f aca="false">+P12*R12</f>
        <v>1</v>
      </c>
      <c r="Y12" s="6" t="n">
        <f aca="false">+P12*S12</f>
        <v>-1</v>
      </c>
      <c r="Z12" s="6" t="n">
        <f aca="false">+Q12*R12</f>
        <v>1</v>
      </c>
      <c r="AA12" s="6" t="n">
        <f aca="false">+Q12*S12</f>
        <v>-1</v>
      </c>
      <c r="AB12" s="6" t="n">
        <f aca="false">+R12*S12</f>
        <v>-1</v>
      </c>
      <c r="AC12" s="6" t="n">
        <f aca="false">+O12*W12</f>
        <v>0.92156862745098</v>
      </c>
      <c r="AD12" s="6" t="n">
        <f aca="false">+X12*O12</f>
        <v>0.92156862745098</v>
      </c>
      <c r="AE12" s="6" t="n">
        <f aca="false">+O12*Y12</f>
        <v>-0.92156862745098</v>
      </c>
      <c r="AF12" s="6" t="n">
        <f aca="false">+O12*Z12</f>
        <v>0.921568627450981</v>
      </c>
      <c r="AG12" s="6" t="n">
        <f aca="false">+O12*AA12</f>
        <v>-0.921568627450981</v>
      </c>
      <c r="AH12" s="6" t="n">
        <f aca="false">+O12*AB12</f>
        <v>-0.921568627450981</v>
      </c>
      <c r="AI12" s="6" t="n">
        <f aca="false">+P12*Z12</f>
        <v>1</v>
      </c>
      <c r="AJ12" s="6" t="n">
        <f aca="false">+Q12*AB12</f>
        <v>-1</v>
      </c>
      <c r="AK12" s="6" t="n">
        <f aca="false">+AL12*Z12</f>
        <v>0.92156862745098</v>
      </c>
      <c r="AL12" s="6" t="n">
        <f aca="false">+O12*P12</f>
        <v>0.92156862745098</v>
      </c>
      <c r="AM12" s="6" t="n">
        <f aca="false">+W12*S12</f>
        <v>-1</v>
      </c>
      <c r="AN12" s="6" t="n">
        <f aca="false">+X12*S12</f>
        <v>-1</v>
      </c>
      <c r="AO12" s="6" t="n">
        <f aca="false">+AL12*AA12</f>
        <v>-0.92156862745098</v>
      </c>
      <c r="AP12" s="6" t="n">
        <f aca="false">+AL12*AB12</f>
        <v>-0.92156862745098</v>
      </c>
      <c r="AQ12" s="6" t="n">
        <f aca="false">+T12*AB12</f>
        <v>-0.921568627450981</v>
      </c>
      <c r="AR12" s="6" t="n">
        <f aca="false">+W12*AB12</f>
        <v>-1</v>
      </c>
      <c r="AS12" s="6" t="n">
        <f aca="false">+O12*P12*Q12*R12*S12</f>
        <v>-0.92156862745098</v>
      </c>
      <c r="AU12" s="0" t="n">
        <f aca="false">+H12</f>
        <v>21.4</v>
      </c>
      <c r="AW12" s="0" t="str">
        <v>x2*x4</v>
      </c>
      <c r="AX12" s="0" t="s">
        <v>73</v>
      </c>
      <c r="AY12" s="0" t="n">
        <v>1018778368</v>
      </c>
    </row>
    <row r="13" customFormat="false" ht="15" hidden="false" customHeight="false" outlineLevel="0" collapsed="false">
      <c r="A13" s="0" t="n">
        <f aca="false">+n2!A13</f>
        <v>23</v>
      </c>
      <c r="B13" s="0" t="n">
        <f aca="false">+n2!B13</f>
        <v>1</v>
      </c>
      <c r="C13" s="6" t="n">
        <f aca="false">+n2!C13</f>
        <v>0.96078431372549</v>
      </c>
      <c r="D13" s="6" t="n">
        <f aca="false">+n2!D13</f>
        <v>0.951219512195122</v>
      </c>
      <c r="E13" s="6" t="n">
        <f aca="false">+n2!E13</f>
        <v>1</v>
      </c>
      <c r="F13" s="6" t="n">
        <f aca="false">+n2!F13</f>
        <v>1</v>
      </c>
      <c r="G13" s="6" t="n">
        <f aca="false">+n2!G13</f>
        <v>-1</v>
      </c>
      <c r="H13" s="0" t="n">
        <f aca="false">+n2!H13</f>
        <v>21.4</v>
      </c>
      <c r="I13" s="0" t="n">
        <f aca="false">+n2!I13</f>
        <v>11</v>
      </c>
      <c r="N13" s="0" t="n">
        <v>1</v>
      </c>
      <c r="O13" s="6" t="n">
        <f aca="false">+C13</f>
        <v>0.96078431372549</v>
      </c>
      <c r="P13" s="6" t="n">
        <f aca="false">+D13</f>
        <v>0.951219512195122</v>
      </c>
      <c r="Q13" s="6" t="n">
        <f aca="false">+E13</f>
        <v>1</v>
      </c>
      <c r="R13" s="6" t="n">
        <f aca="false">+F13</f>
        <v>1</v>
      </c>
      <c r="S13" s="6" t="n">
        <f aca="false">+G13</f>
        <v>-1</v>
      </c>
      <c r="T13" s="6" t="n">
        <f aca="false">+O13*Q13</f>
        <v>0.96078431372549</v>
      </c>
      <c r="U13" s="6" t="n">
        <f aca="false">+O13*R13</f>
        <v>0.96078431372549</v>
      </c>
      <c r="V13" s="6" t="n">
        <f aca="false">+O13*S13</f>
        <v>-0.96078431372549</v>
      </c>
      <c r="W13" s="6" t="n">
        <f aca="false">+P13*Q13</f>
        <v>0.951219512195122</v>
      </c>
      <c r="X13" s="6" t="n">
        <f aca="false">+P13*R13</f>
        <v>0.951219512195122</v>
      </c>
      <c r="Y13" s="6" t="n">
        <f aca="false">+P13*S13</f>
        <v>-0.951219512195122</v>
      </c>
      <c r="Z13" s="6" t="n">
        <f aca="false">+Q13*R13</f>
        <v>1</v>
      </c>
      <c r="AA13" s="6" t="n">
        <f aca="false">+Q13*S13</f>
        <v>-1</v>
      </c>
      <c r="AB13" s="6" t="n">
        <f aca="false">+R13*S13</f>
        <v>-1</v>
      </c>
      <c r="AC13" s="6" t="n">
        <f aca="false">+O13*W13</f>
        <v>0.913916786226685</v>
      </c>
      <c r="AD13" s="6" t="n">
        <f aca="false">+X13*O13</f>
        <v>0.913916786226685</v>
      </c>
      <c r="AE13" s="6" t="n">
        <f aca="false">+O13*Y13</f>
        <v>-0.913916786226685</v>
      </c>
      <c r="AF13" s="6" t="n">
        <f aca="false">+O13*Z13</f>
        <v>0.96078431372549</v>
      </c>
      <c r="AG13" s="6" t="n">
        <f aca="false">+O13*AA13</f>
        <v>-0.96078431372549</v>
      </c>
      <c r="AH13" s="6" t="n">
        <f aca="false">+O13*AB13</f>
        <v>-0.96078431372549</v>
      </c>
      <c r="AI13" s="6" t="n">
        <f aca="false">+P13*Z13</f>
        <v>0.951219512195122</v>
      </c>
      <c r="AJ13" s="6" t="n">
        <f aca="false">+Q13*AB13</f>
        <v>-1</v>
      </c>
      <c r="AK13" s="6" t="n">
        <f aca="false">+AL13*Z13</f>
        <v>0.913916786226685</v>
      </c>
      <c r="AL13" s="6" t="n">
        <f aca="false">+O13*P13</f>
        <v>0.913916786226685</v>
      </c>
      <c r="AM13" s="6" t="n">
        <f aca="false">+W13*S13</f>
        <v>-0.951219512195122</v>
      </c>
      <c r="AN13" s="6" t="n">
        <f aca="false">+X13*S13</f>
        <v>-0.951219512195122</v>
      </c>
      <c r="AO13" s="6" t="n">
        <f aca="false">+AL13*AA13</f>
        <v>-0.913916786226685</v>
      </c>
      <c r="AP13" s="6" t="n">
        <f aca="false">+AL13*AB13</f>
        <v>-0.913916786226685</v>
      </c>
      <c r="AQ13" s="6" t="n">
        <f aca="false">+T13*AB13</f>
        <v>-0.96078431372549</v>
      </c>
      <c r="AR13" s="6" t="n">
        <f aca="false">+W13*AB13</f>
        <v>-0.951219512195122</v>
      </c>
      <c r="AS13" s="6" t="n">
        <f aca="false">+O13*P13*Q13*R13*S13</f>
        <v>-0.913916786226685</v>
      </c>
      <c r="AU13" s="0" t="n">
        <f aca="false">+H13</f>
        <v>21.4</v>
      </c>
      <c r="AW13" s="0" t="str">
        <v>x2*x5</v>
      </c>
      <c r="AX13" s="0" t="s">
        <v>74</v>
      </c>
      <c r="AY13" s="0" t="n">
        <v>-969414014152716</v>
      </c>
    </row>
    <row r="14" customFormat="false" ht="15" hidden="false" customHeight="false" outlineLevel="0" collapsed="false">
      <c r="A14" s="0" t="n">
        <f aca="false">+n2!A14</f>
        <v>2</v>
      </c>
      <c r="B14" s="0" t="n">
        <f aca="false">+n2!B14</f>
        <v>1</v>
      </c>
      <c r="C14" s="6" t="n">
        <f aca="false">+n2!C14</f>
        <v>0.96078431372549</v>
      </c>
      <c r="D14" s="6" t="n">
        <f aca="false">+n2!D14</f>
        <v>-1</v>
      </c>
      <c r="E14" s="6" t="n">
        <f aca="false">+n2!E14</f>
        <v>-1</v>
      </c>
      <c r="F14" s="6" t="n">
        <f aca="false">+n2!F14</f>
        <v>-1</v>
      </c>
      <c r="G14" s="6" t="n">
        <f aca="false">+n2!G14</f>
        <v>-1</v>
      </c>
      <c r="H14" s="0" t="n">
        <f aca="false">+n2!H14</f>
        <v>22.4</v>
      </c>
      <c r="I14" s="0" t="n">
        <f aca="false">+n2!I14</f>
        <v>1</v>
      </c>
      <c r="N14" s="0" t="n">
        <v>1</v>
      </c>
      <c r="O14" s="6" t="n">
        <f aca="false">+C14</f>
        <v>0.96078431372549</v>
      </c>
      <c r="P14" s="6" t="n">
        <f aca="false">+D14</f>
        <v>-1</v>
      </c>
      <c r="Q14" s="6" t="n">
        <f aca="false">+E14</f>
        <v>-1</v>
      </c>
      <c r="R14" s="6" t="n">
        <f aca="false">+F14</f>
        <v>-1</v>
      </c>
      <c r="S14" s="6" t="n">
        <f aca="false">+G14</f>
        <v>-1</v>
      </c>
      <c r="T14" s="6" t="n">
        <f aca="false">+O14*Q14</f>
        <v>-0.96078431372549</v>
      </c>
      <c r="U14" s="6" t="n">
        <f aca="false">+O14*R14</f>
        <v>-0.96078431372549</v>
      </c>
      <c r="V14" s="6" t="n">
        <f aca="false">+O14*S14</f>
        <v>-0.96078431372549</v>
      </c>
      <c r="W14" s="6" t="n">
        <f aca="false">+P14*Q14</f>
        <v>1</v>
      </c>
      <c r="X14" s="6" t="n">
        <f aca="false">+P14*R14</f>
        <v>1</v>
      </c>
      <c r="Y14" s="6" t="n">
        <f aca="false">+P14*S14</f>
        <v>1</v>
      </c>
      <c r="Z14" s="6" t="n">
        <f aca="false">+Q14*R14</f>
        <v>1</v>
      </c>
      <c r="AA14" s="6" t="n">
        <f aca="false">+Q14*S14</f>
        <v>1</v>
      </c>
      <c r="AB14" s="6" t="n">
        <f aca="false">+R14*S14</f>
        <v>1</v>
      </c>
      <c r="AC14" s="6" t="n">
        <f aca="false">+O14*W14</f>
        <v>0.96078431372549</v>
      </c>
      <c r="AD14" s="6" t="n">
        <f aca="false">+X14*O14</f>
        <v>0.96078431372549</v>
      </c>
      <c r="AE14" s="6" t="n">
        <f aca="false">+O14*Y14</f>
        <v>0.96078431372549</v>
      </c>
      <c r="AF14" s="6" t="n">
        <f aca="false">+O14*Z14</f>
        <v>0.96078431372549</v>
      </c>
      <c r="AG14" s="6" t="n">
        <f aca="false">+O14*AA14</f>
        <v>0.96078431372549</v>
      </c>
      <c r="AH14" s="6" t="n">
        <f aca="false">+O14*AB14</f>
        <v>0.96078431372549</v>
      </c>
      <c r="AI14" s="6" t="n">
        <f aca="false">+P14*Z14</f>
        <v>-1</v>
      </c>
      <c r="AJ14" s="6" t="n">
        <f aca="false">+Q14*AB14</f>
        <v>-1</v>
      </c>
      <c r="AK14" s="6" t="n">
        <f aca="false">+AL14*Z14</f>
        <v>-0.96078431372549</v>
      </c>
      <c r="AL14" s="6" t="n">
        <f aca="false">+O14*P14</f>
        <v>-0.96078431372549</v>
      </c>
      <c r="AM14" s="6" t="n">
        <f aca="false">+W14*S14</f>
        <v>-1</v>
      </c>
      <c r="AN14" s="6" t="n">
        <f aca="false">+X14*S14</f>
        <v>-1</v>
      </c>
      <c r="AO14" s="6" t="n">
        <f aca="false">+AL14*AA14</f>
        <v>-0.96078431372549</v>
      </c>
      <c r="AP14" s="6" t="n">
        <f aca="false">+AL14*AB14</f>
        <v>-0.96078431372549</v>
      </c>
      <c r="AQ14" s="6" t="n">
        <f aca="false">+T14*AB14</f>
        <v>-0.96078431372549</v>
      </c>
      <c r="AR14" s="6" t="n">
        <f aca="false">+W14*AB14</f>
        <v>1</v>
      </c>
      <c r="AS14" s="6" t="n">
        <f aca="false">+O14*P14*Q14*R14*S14</f>
        <v>0.96078431372549</v>
      </c>
      <c r="AU14" s="0" t="n">
        <f aca="false">+H14</f>
        <v>22.4</v>
      </c>
      <c r="AW14" s="0" t="str">
        <v>x3*x4</v>
      </c>
      <c r="AX14" s="0" t="s">
        <v>75</v>
      </c>
      <c r="AY14" s="0" t="n">
        <v>132</v>
      </c>
    </row>
    <row r="15" customFormat="false" ht="15" hidden="false" customHeight="false" outlineLevel="0" collapsed="false">
      <c r="A15" s="0" t="n">
        <f aca="false">+n2!A15</f>
        <v>58</v>
      </c>
      <c r="B15" s="0" t="n">
        <f aca="false">+n2!B15</f>
        <v>2</v>
      </c>
      <c r="C15" s="6" t="n">
        <f aca="false">+n2!C15</f>
        <v>0.96078431372549</v>
      </c>
      <c r="D15" s="6" t="n">
        <f aca="false">+n2!D15</f>
        <v>-1</v>
      </c>
      <c r="E15" s="6" t="n">
        <f aca="false">+n2!E15</f>
        <v>0.333333333333333</v>
      </c>
      <c r="F15" s="6" t="n">
        <f aca="false">+n2!F15</f>
        <v>-0.333333333333333</v>
      </c>
      <c r="G15" s="6" t="n">
        <f aca="false">+n2!G15</f>
        <v>1</v>
      </c>
      <c r="H15" s="0" t="n">
        <f aca="false">+n2!H15</f>
        <v>23.1</v>
      </c>
      <c r="I15" s="0" t="n">
        <f aca="false">+n2!I15</f>
        <v>22</v>
      </c>
      <c r="N15" s="0" t="n">
        <v>1</v>
      </c>
      <c r="O15" s="6" t="n">
        <f aca="false">+C15</f>
        <v>0.96078431372549</v>
      </c>
      <c r="P15" s="6" t="n">
        <f aca="false">+D15</f>
        <v>-1</v>
      </c>
      <c r="Q15" s="6" t="n">
        <f aca="false">+E15</f>
        <v>0.333333333333333</v>
      </c>
      <c r="R15" s="6" t="n">
        <f aca="false">+F15</f>
        <v>-0.333333333333333</v>
      </c>
      <c r="S15" s="6" t="n">
        <f aca="false">+G15</f>
        <v>1</v>
      </c>
      <c r="T15" s="6" t="n">
        <f aca="false">+O15*Q15</f>
        <v>0.320261437908497</v>
      </c>
      <c r="U15" s="6" t="n">
        <f aca="false">+O15*R15</f>
        <v>-0.320261437908497</v>
      </c>
      <c r="V15" s="6" t="n">
        <f aca="false">+O15*S15</f>
        <v>0.96078431372549</v>
      </c>
      <c r="W15" s="6" t="n">
        <f aca="false">+P15*Q15</f>
        <v>-0.333333333333333</v>
      </c>
      <c r="X15" s="6" t="n">
        <f aca="false">+P15*R15</f>
        <v>0.333333333333333</v>
      </c>
      <c r="Y15" s="6" t="n">
        <f aca="false">+P15*S15</f>
        <v>-1</v>
      </c>
      <c r="Z15" s="6" t="n">
        <f aca="false">+Q15*R15</f>
        <v>-0.111111111111111</v>
      </c>
      <c r="AA15" s="6" t="n">
        <f aca="false">+Q15*S15</f>
        <v>0.333333333333333</v>
      </c>
      <c r="AB15" s="6" t="n">
        <f aca="false">+R15*S15</f>
        <v>-0.333333333333333</v>
      </c>
      <c r="AC15" s="6" t="n">
        <f aca="false">+O15*W15</f>
        <v>-0.320261437908497</v>
      </c>
      <c r="AD15" s="6" t="n">
        <f aca="false">+X15*O15</f>
        <v>0.320261437908497</v>
      </c>
      <c r="AE15" s="6" t="n">
        <f aca="false">+O15*Y15</f>
        <v>-0.96078431372549</v>
      </c>
      <c r="AF15" s="6" t="n">
        <f aca="false">+O15*Z15</f>
        <v>-0.106753812636166</v>
      </c>
      <c r="AG15" s="6" t="n">
        <f aca="false">+O15*AA15</f>
        <v>0.320261437908497</v>
      </c>
      <c r="AH15" s="6" t="n">
        <f aca="false">+O15*AB15</f>
        <v>-0.320261437908497</v>
      </c>
      <c r="AI15" s="6" t="n">
        <f aca="false">+P15*Z15</f>
        <v>0.111111111111111</v>
      </c>
      <c r="AJ15" s="6" t="n">
        <f aca="false">+Q15*AB15</f>
        <v>-0.111111111111111</v>
      </c>
      <c r="AK15" s="6" t="n">
        <f aca="false">+AL15*Z15</f>
        <v>0.106753812636166</v>
      </c>
      <c r="AL15" s="6" t="n">
        <f aca="false">+O15*P15</f>
        <v>-0.96078431372549</v>
      </c>
      <c r="AM15" s="6" t="n">
        <f aca="false">+W15*S15</f>
        <v>-0.333333333333333</v>
      </c>
      <c r="AN15" s="6" t="n">
        <f aca="false">+X15*S15</f>
        <v>0.333333333333333</v>
      </c>
      <c r="AO15" s="6" t="n">
        <f aca="false">+AL15*AA15</f>
        <v>-0.320261437908497</v>
      </c>
      <c r="AP15" s="6" t="n">
        <f aca="false">+AL15*AB15</f>
        <v>0.320261437908497</v>
      </c>
      <c r="AQ15" s="6" t="n">
        <f aca="false">+T15*AB15</f>
        <v>-0.106753812636166</v>
      </c>
      <c r="AR15" s="6" t="n">
        <f aca="false">+W15*AB15</f>
        <v>0.111111111111111</v>
      </c>
      <c r="AS15" s="6" t="n">
        <f aca="false">+O15*P15*Q15*R15*S15</f>
        <v>0.106753812636166</v>
      </c>
      <c r="AU15" s="0" t="n">
        <f aca="false">+H15</f>
        <v>23.1</v>
      </c>
      <c r="AW15" s="0" t="str">
        <v>x3*x5</v>
      </c>
      <c r="AX15" s="0" t="s">
        <v>76</v>
      </c>
      <c r="AY15" s="0" t="n">
        <v>4927251540272</v>
      </c>
    </row>
    <row r="16" customFormat="false" ht="15" hidden="false" customHeight="false" outlineLevel="0" collapsed="false">
      <c r="A16" s="0" t="n">
        <f aca="false">+n2!A16</f>
        <v>35</v>
      </c>
      <c r="B16" s="0" t="n">
        <f aca="false">+n2!B16</f>
        <v>2</v>
      </c>
      <c r="C16" s="6" t="n">
        <f aca="false">+n2!C16</f>
        <v>-1</v>
      </c>
      <c r="D16" s="6" t="n">
        <f aca="false">+n2!D16</f>
        <v>0.951219512195122</v>
      </c>
      <c r="E16" s="6" t="n">
        <f aca="false">+n2!E16</f>
        <v>-0.333333333333333</v>
      </c>
      <c r="F16" s="6" t="n">
        <f aca="false">+n2!F16</f>
        <v>0.333333333333333</v>
      </c>
      <c r="G16" s="6" t="n">
        <f aca="false">+n2!G16</f>
        <v>-1</v>
      </c>
      <c r="H16" s="0" t="n">
        <f aca="false">+n2!H16</f>
        <v>19.3</v>
      </c>
      <c r="I16" s="0" t="n">
        <f aca="false">+n2!I16</f>
        <v>34</v>
      </c>
      <c r="N16" s="0" t="n">
        <v>1</v>
      </c>
      <c r="O16" s="6" t="n">
        <f aca="false">+C16</f>
        <v>-1</v>
      </c>
      <c r="P16" s="6" t="n">
        <f aca="false">+D16</f>
        <v>0.951219512195122</v>
      </c>
      <c r="Q16" s="6" t="n">
        <f aca="false">+E16</f>
        <v>-0.333333333333333</v>
      </c>
      <c r="R16" s="6" t="n">
        <f aca="false">+F16</f>
        <v>0.333333333333333</v>
      </c>
      <c r="S16" s="6" t="n">
        <f aca="false">+G16</f>
        <v>-1</v>
      </c>
      <c r="T16" s="6" t="n">
        <f aca="false">+O16*Q16</f>
        <v>0.333333333333333</v>
      </c>
      <c r="U16" s="6" t="n">
        <f aca="false">+O16*R16</f>
        <v>-0.333333333333333</v>
      </c>
      <c r="V16" s="6" t="n">
        <f aca="false">+O16*S16</f>
        <v>1</v>
      </c>
      <c r="W16" s="6" t="n">
        <f aca="false">+P16*Q16</f>
        <v>-0.317073170731707</v>
      </c>
      <c r="X16" s="6" t="n">
        <f aca="false">+P16*R16</f>
        <v>0.317073170731707</v>
      </c>
      <c r="Y16" s="6" t="n">
        <f aca="false">+P16*S16</f>
        <v>-0.951219512195122</v>
      </c>
      <c r="Z16" s="6" t="n">
        <f aca="false">+Q16*R16</f>
        <v>-0.111111111111111</v>
      </c>
      <c r="AA16" s="6" t="n">
        <f aca="false">+Q16*S16</f>
        <v>0.333333333333333</v>
      </c>
      <c r="AB16" s="6" t="n">
        <f aca="false">+R16*S16</f>
        <v>-0.333333333333333</v>
      </c>
      <c r="AC16" s="6" t="n">
        <f aca="false">+O16*W16</f>
        <v>0.317073170731707</v>
      </c>
      <c r="AD16" s="6" t="n">
        <f aca="false">+X16*O16</f>
        <v>-0.317073170731707</v>
      </c>
      <c r="AE16" s="6" t="n">
        <f aca="false">+O16*Y16</f>
        <v>0.951219512195122</v>
      </c>
      <c r="AF16" s="6" t="n">
        <f aca="false">+O16*Z16</f>
        <v>0.111111111111111</v>
      </c>
      <c r="AG16" s="6" t="n">
        <f aca="false">+O16*AA16</f>
        <v>-0.333333333333333</v>
      </c>
      <c r="AH16" s="6" t="n">
        <f aca="false">+O16*AB16</f>
        <v>0.333333333333333</v>
      </c>
      <c r="AI16" s="6" t="n">
        <f aca="false">+P16*Z16</f>
        <v>-0.105691056910569</v>
      </c>
      <c r="AJ16" s="6" t="n">
        <f aca="false">+Q16*AB16</f>
        <v>0.111111111111111</v>
      </c>
      <c r="AK16" s="6" t="n">
        <f aca="false">+AL16*Z16</f>
        <v>0.105691056910569</v>
      </c>
      <c r="AL16" s="6" t="n">
        <f aca="false">+O16*P16</f>
        <v>-0.951219512195122</v>
      </c>
      <c r="AM16" s="6" t="n">
        <f aca="false">+W16*S16</f>
        <v>0.317073170731707</v>
      </c>
      <c r="AN16" s="6" t="n">
        <f aca="false">+X16*S16</f>
        <v>-0.317073170731707</v>
      </c>
      <c r="AO16" s="6" t="n">
        <f aca="false">+AL16*AA16</f>
        <v>-0.317073170731707</v>
      </c>
      <c r="AP16" s="6" t="n">
        <f aca="false">+AL16*AB16</f>
        <v>0.317073170731707</v>
      </c>
      <c r="AQ16" s="6" t="n">
        <f aca="false">+T16*AB16</f>
        <v>-0.111111111111111</v>
      </c>
      <c r="AR16" s="6" t="n">
        <f aca="false">+W16*AB16</f>
        <v>0.105691056910569</v>
      </c>
      <c r="AS16" s="6" t="n">
        <f aca="false">+O16*P16*Q16*R16*S16</f>
        <v>-0.105691056910569</v>
      </c>
      <c r="AU16" s="0" t="n">
        <f aca="false">+H16</f>
        <v>19.3</v>
      </c>
      <c r="AW16" s="0" t="str">
        <v>x4*x5</v>
      </c>
      <c r="AX16" s="0" t="s">
        <v>77</v>
      </c>
      <c r="AY16" s="0" t="n">
        <v>23</v>
      </c>
    </row>
    <row r="17" customFormat="false" ht="15" hidden="false" customHeight="false" outlineLevel="0" collapsed="false">
      <c r="A17" s="0" t="n">
        <f aca="false">+n2!A17</f>
        <v>15</v>
      </c>
      <c r="B17" s="0" t="n">
        <f aca="false">+n2!B17</f>
        <v>1</v>
      </c>
      <c r="C17" s="6" t="n">
        <f aca="false">+n2!C17</f>
        <v>-1</v>
      </c>
      <c r="D17" s="6" t="n">
        <f aca="false">+n2!D17</f>
        <v>0.951219512195122</v>
      </c>
      <c r="E17" s="6" t="n">
        <f aca="false">+n2!E17</f>
        <v>-1</v>
      </c>
      <c r="F17" s="6" t="n">
        <f aca="false">+n2!F17</f>
        <v>1</v>
      </c>
      <c r="G17" s="6" t="n">
        <f aca="false">+n2!G17</f>
        <v>-1</v>
      </c>
      <c r="H17" s="0" t="n">
        <f aca="false">+n2!H17</f>
        <v>27.8</v>
      </c>
      <c r="I17" s="0" t="n">
        <f aca="false">+n2!I17</f>
        <v>14</v>
      </c>
      <c r="N17" s="0" t="n">
        <v>1</v>
      </c>
      <c r="O17" s="6" t="n">
        <f aca="false">+C17</f>
        <v>-1</v>
      </c>
      <c r="P17" s="6" t="n">
        <f aca="false">+D17</f>
        <v>0.951219512195122</v>
      </c>
      <c r="Q17" s="6" t="n">
        <f aca="false">+E17</f>
        <v>-1</v>
      </c>
      <c r="R17" s="6" t="n">
        <f aca="false">+F17</f>
        <v>1</v>
      </c>
      <c r="S17" s="6" t="n">
        <f aca="false">+G17</f>
        <v>-1</v>
      </c>
      <c r="T17" s="6" t="n">
        <f aca="false">+O17*Q17</f>
        <v>1</v>
      </c>
      <c r="U17" s="6" t="n">
        <f aca="false">+O17*R17</f>
        <v>-1</v>
      </c>
      <c r="V17" s="6" t="n">
        <f aca="false">+O17*S17</f>
        <v>1</v>
      </c>
      <c r="W17" s="6" t="n">
        <f aca="false">+P17*Q17</f>
        <v>-0.951219512195121</v>
      </c>
      <c r="X17" s="6" t="n">
        <f aca="false">+P17*R17</f>
        <v>0.951219512195122</v>
      </c>
      <c r="Y17" s="6" t="n">
        <f aca="false">+P17*S17</f>
        <v>-0.951219512195122</v>
      </c>
      <c r="Z17" s="6" t="n">
        <f aca="false">+Q17*R17</f>
        <v>-1</v>
      </c>
      <c r="AA17" s="6" t="n">
        <f aca="false">+Q17*S17</f>
        <v>1</v>
      </c>
      <c r="AB17" s="6" t="n">
        <f aca="false">+R17*S17</f>
        <v>-1</v>
      </c>
      <c r="AC17" s="6" t="n">
        <f aca="false">+O17*W17</f>
        <v>0.951219512195122</v>
      </c>
      <c r="AD17" s="6" t="n">
        <f aca="false">+X17*O17</f>
        <v>-0.951219512195122</v>
      </c>
      <c r="AE17" s="6" t="n">
        <f aca="false">+O17*Y17</f>
        <v>0.951219512195122</v>
      </c>
      <c r="AF17" s="6" t="n">
        <f aca="false">+O17*Z17</f>
        <v>1</v>
      </c>
      <c r="AG17" s="6" t="n">
        <f aca="false">+O17*AA17</f>
        <v>-1</v>
      </c>
      <c r="AH17" s="6" t="n">
        <f aca="false">+O17*AB17</f>
        <v>1</v>
      </c>
      <c r="AI17" s="6" t="n">
        <f aca="false">+P17*Z17</f>
        <v>-0.951219512195121</v>
      </c>
      <c r="AJ17" s="6" t="n">
        <f aca="false">+Q17*AB17</f>
        <v>1</v>
      </c>
      <c r="AK17" s="6" t="n">
        <f aca="false">+AL17*Z17</f>
        <v>0.951219512195122</v>
      </c>
      <c r="AL17" s="6" t="n">
        <f aca="false">+O17*P17</f>
        <v>-0.951219512195122</v>
      </c>
      <c r="AM17" s="6" t="n">
        <f aca="false">+W17*S17</f>
        <v>0.951219512195121</v>
      </c>
      <c r="AN17" s="6" t="n">
        <f aca="false">+X17*S17</f>
        <v>-0.951219512195122</v>
      </c>
      <c r="AO17" s="6" t="n">
        <f aca="false">+AL17*AA17</f>
        <v>-0.951219512195122</v>
      </c>
      <c r="AP17" s="6" t="n">
        <f aca="false">+AL17*AB17</f>
        <v>0.951219512195122</v>
      </c>
      <c r="AQ17" s="6" t="n">
        <f aca="false">+T17*AB17</f>
        <v>-1</v>
      </c>
      <c r="AR17" s="6" t="n">
        <f aca="false">+W17*AB17</f>
        <v>0.951219512195121</v>
      </c>
      <c r="AS17" s="6" t="n">
        <f aca="false">+O17*P17*Q17*R17*S17</f>
        <v>-0.951219512195122</v>
      </c>
      <c r="AU17" s="0" t="n">
        <f aca="false">+H17</f>
        <v>27.8</v>
      </c>
      <c r="AW17" s="0" t="str">
        <v>x1*x2*x3</v>
      </c>
      <c r="AX17" s="0" t="s">
        <v>78</v>
      </c>
      <c r="AY17" s="0" t="n">
        <v>-9543255536</v>
      </c>
    </row>
    <row r="18" customFormat="false" ht="15" hidden="false" customHeight="false" outlineLevel="0" collapsed="false">
      <c r="C18" s="6"/>
      <c r="D18" s="6"/>
      <c r="E18" s="6"/>
      <c r="F18" s="6"/>
      <c r="G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W18" s="0" t="str">
        <v>x1*x2*x4</v>
      </c>
      <c r="AX18" s="0" t="s">
        <v>79</v>
      </c>
      <c r="AY18" s="0" t="n">
        <v>9543255660</v>
      </c>
    </row>
    <row r="19" customFormat="false" ht="15" hidden="false" customHeight="false" outlineLevel="0" collapsed="false">
      <c r="C19" s="6"/>
      <c r="D19" s="6"/>
      <c r="E19" s="6"/>
      <c r="F19" s="6"/>
      <c r="G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W19" s="0" t="str">
        <v>x1*x2*x5</v>
      </c>
      <c r="AX19" s="0" t="s">
        <v>80</v>
      </c>
      <c r="AY19" s="0" t="n">
        <v>32</v>
      </c>
    </row>
    <row r="20" customFormat="false" ht="15" hidden="false" customHeight="false" outlineLevel="0" collapsed="false">
      <c r="C20" s="6"/>
      <c r="D20" s="6"/>
      <c r="E20" s="6"/>
      <c r="F20" s="6"/>
      <c r="G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W20" s="0" t="str">
        <v>x1*x3*x4</v>
      </c>
      <c r="AX20" s="0" t="s">
        <v>81</v>
      </c>
      <c r="AY20" s="0" t="n">
        <v>91.75</v>
      </c>
    </row>
    <row r="21" customFormat="false" ht="15" hidden="false" customHeight="false" outlineLevel="0" collapsed="false">
      <c r="C21" s="6"/>
      <c r="D21" s="6"/>
      <c r="E21" s="6"/>
      <c r="F21" s="6"/>
      <c r="G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W21" s="0" t="str">
        <v>x1*x3*x5</v>
      </c>
      <c r="AX21" s="0" t="s">
        <v>82</v>
      </c>
      <c r="AY21" s="0" t="n">
        <v>-72</v>
      </c>
    </row>
    <row r="22" customFormat="false" ht="15" hidden="false" customHeight="false" outlineLevel="0" collapsed="false">
      <c r="C22" s="6"/>
      <c r="D22" s="6"/>
      <c r="E22" s="6"/>
      <c r="F22" s="6"/>
      <c r="G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W22" s="0" t="str">
        <v>x1*x4*x5</v>
      </c>
      <c r="AX22" s="0" t="s">
        <v>83</v>
      </c>
      <c r="AY22" s="0" t="n">
        <v>0</v>
      </c>
    </row>
    <row r="23" customFormat="false" ht="15" hidden="false" customHeight="false" outlineLevel="0" collapsed="false">
      <c r="C23" s="6"/>
      <c r="D23" s="6"/>
      <c r="E23" s="6"/>
      <c r="F23" s="6"/>
      <c r="G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W23" s="0" t="str">
        <v>x2*x3*x4</v>
      </c>
      <c r="AX23" s="0" t="s">
        <v>84</v>
      </c>
      <c r="AY23" s="0" t="n">
        <v>100</v>
      </c>
    </row>
    <row r="24" customFormat="false" ht="15" hidden="false" customHeight="false" outlineLevel="0" collapsed="false">
      <c r="C24" s="6"/>
      <c r="D24" s="6"/>
      <c r="E24" s="6"/>
      <c r="F24" s="6"/>
      <c r="G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W24" s="0" t="str">
        <v>x3*x4*x5</v>
      </c>
      <c r="AX24" s="0" t="s">
        <v>85</v>
      </c>
      <c r="AY24" s="0" t="n">
        <v>-16</v>
      </c>
    </row>
    <row r="25" customFormat="false" ht="15" hidden="false" customHeight="false" outlineLevel="0" collapsed="false">
      <c r="C25" s="6"/>
      <c r="D25" s="6"/>
      <c r="E25" s="6"/>
      <c r="F25" s="6"/>
      <c r="G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W25" s="0" t="str">
        <v>x1*x2*x3*x4</v>
      </c>
      <c r="AX25" s="0" t="s">
        <v>92</v>
      </c>
      <c r="AY25" s="0" t="n">
        <v>-24</v>
      </c>
    </row>
    <row r="26" customFormat="false" ht="15" hidden="false" customHeight="false" outlineLevel="0" collapsed="false">
      <c r="C26" s="6"/>
      <c r="D26" s="6"/>
      <c r="E26" s="6"/>
      <c r="F26" s="6"/>
      <c r="G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W26" s="0" t="str">
        <v>x1*x2</v>
      </c>
      <c r="AX26" s="0" t="s">
        <v>94</v>
      </c>
      <c r="AY26" s="0" t="n">
        <v>-60</v>
      </c>
    </row>
    <row r="27" customFormat="false" ht="15" hidden="false" customHeight="false" outlineLevel="0" collapsed="false">
      <c r="C27" s="6"/>
      <c r="D27" s="6"/>
      <c r="E27" s="6"/>
      <c r="F27" s="6"/>
      <c r="G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W27" s="0" t="str">
        <v>x2*x3*x5</v>
      </c>
      <c r="AX27" s="0" t="s">
        <v>86</v>
      </c>
      <c r="AY27" s="0" t="n">
        <v>82</v>
      </c>
    </row>
    <row r="28" customFormat="false" ht="15" hidden="false" customHeight="false" outlineLevel="0" collapsed="false">
      <c r="AW28" s="0" t="str">
        <v>x2*x4*x5</v>
      </c>
      <c r="AX28" s="0" t="s">
        <v>87</v>
      </c>
      <c r="AY28" s="0" t="n">
        <v>-60</v>
      </c>
    </row>
    <row r="29" customFormat="false" ht="15" hidden="false" customHeight="false" outlineLevel="0" collapsed="false">
      <c r="AW29" s="0" t="str">
        <v>x1*x2*x3*x5</v>
      </c>
      <c r="AX29" s="0" t="s">
        <v>96</v>
      </c>
      <c r="AY29" s="0" t="n">
        <v>-40</v>
      </c>
    </row>
    <row r="30" customFormat="false" ht="15" hidden="false" customHeight="false" outlineLevel="0" collapsed="false">
      <c r="AW30" s="0" t="str">
        <v>x1*x2*x4*x5</v>
      </c>
      <c r="AX30" s="0" t="s">
        <v>98</v>
      </c>
      <c r="AY30" s="0" t="n">
        <v>16</v>
      </c>
    </row>
    <row r="31" customFormat="false" ht="15" hidden="false" customHeight="false" outlineLevel="0" collapsed="false">
      <c r="AW31" s="0" t="str">
        <v>x1*x3*x4*x5</v>
      </c>
      <c r="AX31" s="0" t="s">
        <v>100</v>
      </c>
      <c r="AY31" s="0" t="n">
        <v>228</v>
      </c>
    </row>
    <row r="32" customFormat="false" ht="15" hidden="false" customHeight="false" outlineLevel="0" collapsed="false">
      <c r="AW32" s="0" t="str">
        <v>x2*x3*x4*x5</v>
      </c>
      <c r="AX32" s="0" t="s">
        <v>102</v>
      </c>
      <c r="AY32" s="0" t="n">
        <v>72</v>
      </c>
    </row>
    <row r="33" customFormat="false" ht="15" hidden="false" customHeight="false" outlineLevel="0" collapsed="false">
      <c r="AW33" s="0" t="str">
        <v>x1*x2*x3*x4*x5</v>
      </c>
      <c r="AX33" s="0" t="s">
        <v>104</v>
      </c>
      <c r="AY33" s="0" t="n">
        <v>-32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7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C23" activeCellId="1" sqref="AC2:AE11 AC23"/>
    </sheetView>
  </sheetViews>
  <sheetFormatPr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.28"/>
    <col collapsed="false" customWidth="true" hidden="false" outlineLevel="0" max="3" min="3" style="0" width="14.57"/>
    <col collapsed="false" customWidth="true" hidden="false" outlineLevel="0" max="4" min="4" style="0" width="7.28"/>
    <col collapsed="false" customWidth="true" hidden="false" outlineLevel="0" max="7" min="5" style="0" width="6.28"/>
    <col collapsed="false" customWidth="true" hidden="false" outlineLevel="0" max="8" min="8" style="0" width="12.85"/>
    <col collapsed="false" customWidth="true" hidden="false" outlineLevel="0" max="9" min="9" style="0" width="4.28"/>
    <col collapsed="false" customWidth="true" hidden="false" outlineLevel="0" max="10" min="10" style="0" width="10"/>
    <col collapsed="false" customWidth="true" hidden="false" outlineLevel="0" max="11" min="11" style="0" width="4.28"/>
    <col collapsed="false" customWidth="true" hidden="false" outlineLevel="0" max="12" min="12" style="0" width="10.53"/>
    <col collapsed="false" customWidth="true" hidden="false" outlineLevel="0" max="13" min="13" style="0" width="8"/>
    <col collapsed="false" customWidth="true" hidden="false" outlineLevel="0" max="14" min="14" style="0" width="2"/>
    <col collapsed="false" customWidth="true" hidden="false" outlineLevel="0" max="28" min="15" style="0" width="6.28"/>
    <col collapsed="false" customWidth="true" hidden="false" outlineLevel="0" max="36" min="29" style="0" width="9"/>
    <col collapsed="false" customWidth="true" hidden="false" outlineLevel="0" max="37" min="37" style="0" width="12.71"/>
    <col collapsed="false" customWidth="true" hidden="false" outlineLevel="0" max="38" min="38" style="0" width="6.28"/>
    <col collapsed="false" customWidth="true" hidden="false" outlineLevel="0" max="40" min="39" style="0" width="9"/>
    <col collapsed="false" customWidth="true" hidden="false" outlineLevel="0" max="44" min="41" style="0" width="12"/>
    <col collapsed="false" customWidth="true" hidden="false" outlineLevel="0" max="46" min="45" style="0" width="15"/>
    <col collapsed="false" customWidth="true" hidden="false" outlineLevel="0" max="50" min="47" style="0" width="10.53"/>
    <col collapsed="false" customWidth="true" hidden="false" outlineLevel="0" max="51" min="51" style="0" width="12.71"/>
    <col collapsed="false" customWidth="true" hidden="false" outlineLevel="0" max="1025" min="52" style="0" width="10.53"/>
  </cols>
  <sheetData>
    <row r="1" customFormat="false" ht="15" hidden="false" customHeight="false" outlineLevel="0" collapsed="false">
      <c r="A1" s="0" t="str">
        <f aca="false">+n3!A1</f>
        <v>n</v>
      </c>
      <c r="B1" s="0" t="str">
        <f aca="false">+n3!B1</f>
        <v>EXP</v>
      </c>
      <c r="C1" s="0" t="str">
        <f aca="false">+n3!C1</f>
        <v>x1</v>
      </c>
      <c r="D1" s="0" t="str">
        <f aca="false">+n3!D1</f>
        <v>x2</v>
      </c>
      <c r="E1" s="0" t="str">
        <f aca="false">+n3!E1</f>
        <v>x3</v>
      </c>
      <c r="F1" s="0" t="str">
        <f aca="false">+n3!F1</f>
        <v>x4</v>
      </c>
      <c r="G1" s="0" t="str">
        <f aca="false">+n3!G1</f>
        <v>x5</v>
      </c>
      <c r="H1" s="0" t="str">
        <f aca="false">+n3!H1</f>
        <v>concetrado</v>
      </c>
      <c r="I1" s="0" t="str">
        <f aca="false">+n3!I1</f>
        <v>exp</v>
      </c>
      <c r="M1" s="0" t="s">
        <v>160</v>
      </c>
      <c r="N1" s="0" t="n">
        <v>1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43</v>
      </c>
      <c r="T1" s="0" t="s">
        <v>44</v>
      </c>
      <c r="U1" s="0" t="s">
        <v>46</v>
      </c>
      <c r="V1" s="0" t="s">
        <v>47</v>
      </c>
      <c r="W1" s="0" t="s">
        <v>49</v>
      </c>
      <c r="X1" s="0" t="s">
        <v>52</v>
      </c>
      <c r="Y1" s="0" t="s">
        <v>53</v>
      </c>
      <c r="Z1" s="0" t="s">
        <v>55</v>
      </c>
      <c r="AA1" s="0" t="s">
        <v>58</v>
      </c>
      <c r="AB1" s="0" t="s">
        <v>60</v>
      </c>
      <c r="AC1" s="0" t="s">
        <v>88</v>
      </c>
      <c r="AG1" s="0" t="s">
        <v>161</v>
      </c>
      <c r="AI1" s="0" t="s">
        <v>62</v>
      </c>
      <c r="AJ1" s="0" t="s">
        <v>63</v>
      </c>
      <c r="AK1" s="0" t="s">
        <v>106</v>
      </c>
    </row>
    <row r="2" customFormat="false" ht="15" hidden="false" customHeight="false" outlineLevel="0" collapsed="false">
      <c r="A2" s="0" t="n">
        <f aca="false">+n3!A2</f>
        <v>3</v>
      </c>
      <c r="B2" s="0" t="n">
        <f aca="false">+n3!B2</f>
        <v>1</v>
      </c>
      <c r="C2" s="0" t="n">
        <f aca="false">+n3!C2</f>
        <v>-1</v>
      </c>
      <c r="D2" s="0" t="n">
        <f aca="false">+n3!D2</f>
        <v>0.951219512195122</v>
      </c>
      <c r="E2" s="0" t="n">
        <f aca="false">+n3!E2</f>
        <v>-1</v>
      </c>
      <c r="F2" s="0" t="n">
        <f aca="false">+n3!F2</f>
        <v>-1</v>
      </c>
      <c r="G2" s="0" t="n">
        <f aca="false">+n3!G2</f>
        <v>-1</v>
      </c>
      <c r="H2" s="0" t="n">
        <f aca="false">+n3!H2</f>
        <v>17.2</v>
      </c>
      <c r="I2" s="0" t="n">
        <f aca="false">+n3!I2</f>
        <v>13</v>
      </c>
      <c r="N2" s="0" t="n">
        <v>1</v>
      </c>
      <c r="O2" s="6" t="n">
        <f aca="false">+C2</f>
        <v>-1</v>
      </c>
      <c r="P2" s="6" t="n">
        <f aca="false">+D2</f>
        <v>0.951219512195122</v>
      </c>
      <c r="Q2" s="6" t="n">
        <f aca="false">+E2</f>
        <v>-1</v>
      </c>
      <c r="R2" s="6" t="n">
        <f aca="false">+F2</f>
        <v>-1</v>
      </c>
      <c r="S2" s="6" t="n">
        <f aca="false">+O2*Q2</f>
        <v>1</v>
      </c>
      <c r="T2" s="6" t="n">
        <f aca="false">+O2*R2</f>
        <v>1</v>
      </c>
      <c r="U2" s="6" t="n">
        <f aca="false">+P2*Q2</f>
        <v>-0.951219512195121</v>
      </c>
      <c r="V2" s="6" t="n">
        <f aca="false">+P2*R2</f>
        <v>-0.951219512195122</v>
      </c>
      <c r="W2" s="6" t="n">
        <f aca="false">+Q2*R2</f>
        <v>1</v>
      </c>
      <c r="X2" s="6" t="n">
        <f aca="false">+O2*U2</f>
        <v>0.951219512195122</v>
      </c>
      <c r="Y2" s="6" t="n">
        <f aca="false">+V2*O2</f>
        <v>0.951219512195122</v>
      </c>
      <c r="Z2" s="6" t="n">
        <f aca="false">+O2*W2</f>
        <v>-1</v>
      </c>
      <c r="AA2" s="6" t="n">
        <f aca="false">+P2*W2</f>
        <v>0.951219512195121</v>
      </c>
      <c r="AB2" s="6" t="n">
        <f aca="false">+AC2*W2</f>
        <v>-0.951219512195122</v>
      </c>
      <c r="AC2" s="6" t="n">
        <f aca="false">+O2*P2</f>
        <v>-0.951219512195122</v>
      </c>
      <c r="AG2" s="0" t="n">
        <f aca="false">+H2</f>
        <v>17.2</v>
      </c>
      <c r="AI2" s="0" t="n">
        <f aca="false" t="array" ref="AI2:AI17">+TRANSPOSE(N1:AC1)</f>
        <v>1</v>
      </c>
      <c r="AJ2" s="0" t="s">
        <v>64</v>
      </c>
      <c r="AK2" s="0" t="n">
        <f aca="false" t="array" ref="AK2:AK17">+MMULT(MINVERSE(MMULT(TRANSPOSE(N2:AC10),N2:AC10)),MMULT(TRANSPOSE(N2:AC10),AG2:AG10))</f>
        <v>7</v>
      </c>
      <c r="AL2" s="0" t="s">
        <v>162</v>
      </c>
      <c r="AM2" s="6" t="s">
        <v>164</v>
      </c>
      <c r="AN2" s="6"/>
      <c r="AO2" s="6"/>
      <c r="AP2" s="6"/>
      <c r="AQ2" s="6"/>
      <c r="AR2" s="6"/>
      <c r="AS2" s="6"/>
    </row>
    <row r="3" customFormat="false" ht="15" hidden="false" customHeight="false" outlineLevel="0" collapsed="false">
      <c r="A3" s="0" t="n">
        <f aca="false">+n3!A3</f>
        <v>13</v>
      </c>
      <c r="B3" s="0" t="n">
        <f aca="false">+n3!B3</f>
        <v>1</v>
      </c>
      <c r="C3" s="0" t="n">
        <f aca="false">+n3!C3</f>
        <v>-1</v>
      </c>
      <c r="D3" s="0" t="n">
        <f aca="false">+n3!D3</f>
        <v>-1</v>
      </c>
      <c r="E3" s="0" t="n">
        <f aca="false">+n3!E3</f>
        <v>-1</v>
      </c>
      <c r="F3" s="0" t="n">
        <f aca="false">+n3!F3</f>
        <v>1</v>
      </c>
      <c r="G3" s="0" t="n">
        <f aca="false">+n3!G3</f>
        <v>-1</v>
      </c>
      <c r="H3" s="0" t="n">
        <f aca="false">+n3!H3</f>
        <v>28.8</v>
      </c>
      <c r="I3" s="0" t="n">
        <f aca="false">+n3!I3</f>
        <v>6</v>
      </c>
      <c r="N3" s="0" t="n">
        <v>1</v>
      </c>
      <c r="O3" s="6" t="n">
        <f aca="false">+C3</f>
        <v>-1</v>
      </c>
      <c r="P3" s="6" t="n">
        <f aca="false">+D3</f>
        <v>-1</v>
      </c>
      <c r="Q3" s="6" t="n">
        <f aca="false">+E3</f>
        <v>-1</v>
      </c>
      <c r="R3" s="6" t="n">
        <f aca="false">+F3</f>
        <v>1</v>
      </c>
      <c r="S3" s="6" t="n">
        <f aca="false">+O3*Q3</f>
        <v>1</v>
      </c>
      <c r="T3" s="6" t="n">
        <f aca="false">+O3*R3</f>
        <v>-1</v>
      </c>
      <c r="U3" s="6" t="n">
        <f aca="false">+P3*Q3</f>
        <v>1</v>
      </c>
      <c r="V3" s="6" t="n">
        <f aca="false">+P3*R3</f>
        <v>-1</v>
      </c>
      <c r="W3" s="6" t="n">
        <f aca="false">+Q3*R3</f>
        <v>-1</v>
      </c>
      <c r="X3" s="6" t="n">
        <f aca="false">+O3*U3</f>
        <v>-1</v>
      </c>
      <c r="Y3" s="6" t="n">
        <f aca="false">+V3*O3</f>
        <v>1</v>
      </c>
      <c r="Z3" s="6" t="n">
        <f aca="false">+O3*W3</f>
        <v>1</v>
      </c>
      <c r="AA3" s="6" t="n">
        <f aca="false">+P3*W3</f>
        <v>1</v>
      </c>
      <c r="AB3" s="6" t="n">
        <f aca="false">+AC3*W3</f>
        <v>-1</v>
      </c>
      <c r="AC3" s="6" t="n">
        <f aca="false">+O3*P3</f>
        <v>1</v>
      </c>
      <c r="AG3" s="0" t="n">
        <f aca="false">+H3</f>
        <v>28.8</v>
      </c>
      <c r="AI3" s="0" t="str">
        <v>x1</v>
      </c>
      <c r="AJ3" s="0" t="s">
        <v>65</v>
      </c>
      <c r="AK3" s="0" t="n">
        <v>-4</v>
      </c>
      <c r="AL3" s="0" t="s">
        <v>162</v>
      </c>
      <c r="AM3" s="6"/>
      <c r="AN3" s="6"/>
      <c r="AO3" s="6"/>
      <c r="AP3" s="6"/>
      <c r="AQ3" s="6"/>
      <c r="AR3" s="6"/>
      <c r="AS3" s="6"/>
    </row>
    <row r="4" customFormat="false" ht="15" hidden="false" customHeight="false" outlineLevel="0" collapsed="false">
      <c r="A4" s="0" t="n">
        <f aca="false">+n3!A4</f>
        <v>34</v>
      </c>
      <c r="B4" s="0" t="n">
        <f aca="false">+n3!B4</f>
        <v>2</v>
      </c>
      <c r="C4" s="0" t="n">
        <f aca="false">+n3!C4</f>
        <v>-1</v>
      </c>
      <c r="D4" s="0" t="n">
        <f aca="false">+n3!D4</f>
        <v>0.951219512195122</v>
      </c>
      <c r="E4" s="0" t="n">
        <f aca="false">+n3!E4</f>
        <v>-0.333333333333333</v>
      </c>
      <c r="F4" s="0" t="n">
        <f aca="false">+n3!F4</f>
        <v>-0.333333333333333</v>
      </c>
      <c r="G4" s="0" t="n">
        <f aca="false">+n3!G4</f>
        <v>-1</v>
      </c>
      <c r="H4" s="0" t="n">
        <f aca="false">+n3!H4</f>
        <v>16.8</v>
      </c>
      <c r="I4" s="0" t="n">
        <f aca="false">+n3!I4</f>
        <v>33</v>
      </c>
      <c r="N4" s="0" t="n">
        <v>1</v>
      </c>
      <c r="O4" s="6" t="n">
        <f aca="false">+C4</f>
        <v>-1</v>
      </c>
      <c r="P4" s="6" t="n">
        <f aca="false">+D4</f>
        <v>0.951219512195122</v>
      </c>
      <c r="Q4" s="6" t="n">
        <f aca="false">+E4</f>
        <v>-0.333333333333333</v>
      </c>
      <c r="R4" s="6" t="n">
        <f aca="false">+F4</f>
        <v>-0.333333333333333</v>
      </c>
      <c r="S4" s="6" t="n">
        <f aca="false">+O4*Q4</f>
        <v>0.333333333333333</v>
      </c>
      <c r="T4" s="6" t="n">
        <f aca="false">+O4*R4</f>
        <v>0.333333333333333</v>
      </c>
      <c r="U4" s="6" t="n">
        <f aca="false">+P4*Q4</f>
        <v>-0.317073170731707</v>
      </c>
      <c r="V4" s="6" t="n">
        <f aca="false">+P4*R4</f>
        <v>-0.317073170731707</v>
      </c>
      <c r="W4" s="6" t="n">
        <f aca="false">+Q4*R4</f>
        <v>0.111111111111111</v>
      </c>
      <c r="X4" s="6" t="n">
        <f aca="false">+O4*U4</f>
        <v>0.317073170731707</v>
      </c>
      <c r="Y4" s="6" t="n">
        <f aca="false">+V4*O4</f>
        <v>0.317073170731707</v>
      </c>
      <c r="Z4" s="6" t="n">
        <f aca="false">+O4*W4</f>
        <v>-0.111111111111111</v>
      </c>
      <c r="AA4" s="6" t="n">
        <f aca="false">+P4*W4</f>
        <v>0.105691056910569</v>
      </c>
      <c r="AB4" s="6" t="n">
        <f aca="false">+AC4*W4</f>
        <v>-0.105691056910569</v>
      </c>
      <c r="AC4" s="6" t="n">
        <f aca="false">+O4*P4</f>
        <v>-0.951219512195122</v>
      </c>
      <c r="AG4" s="0" t="n">
        <f aca="false">+H4</f>
        <v>16.8</v>
      </c>
      <c r="AI4" s="0" t="str">
        <v>x2</v>
      </c>
      <c r="AJ4" s="0" t="s">
        <v>66</v>
      </c>
      <c r="AK4" s="0" t="n">
        <v>-20</v>
      </c>
      <c r="AM4" s="6"/>
      <c r="AN4" s="6"/>
      <c r="AO4" s="6"/>
      <c r="AP4" s="6"/>
      <c r="AQ4" s="6"/>
      <c r="AR4" s="6"/>
      <c r="AS4" s="6"/>
    </row>
    <row r="5" customFormat="false" ht="15" hidden="false" customHeight="false" outlineLevel="0" collapsed="false">
      <c r="A5" s="0" t="n">
        <f aca="false">+n3!A5</f>
        <v>7</v>
      </c>
      <c r="B5" s="0" t="n">
        <f aca="false">+n3!B5</f>
        <v>1</v>
      </c>
      <c r="C5" s="0" t="n">
        <f aca="false">+n3!C5</f>
        <v>-1</v>
      </c>
      <c r="D5" s="0" t="n">
        <f aca="false">+n3!D5</f>
        <v>-1</v>
      </c>
      <c r="E5" s="0" t="n">
        <f aca="false">+n3!E5</f>
        <v>1</v>
      </c>
      <c r="F5" s="0" t="n">
        <f aca="false">+n3!F5</f>
        <v>-1</v>
      </c>
      <c r="G5" s="0" t="n">
        <f aca="false">+n3!G5</f>
        <v>-1</v>
      </c>
      <c r="H5" s="0" t="n">
        <f aca="false">+n3!H5</f>
        <v>14.3</v>
      </c>
      <c r="I5" s="0" t="n">
        <f aca="false">+n3!I5</f>
        <v>8</v>
      </c>
      <c r="N5" s="0" t="n">
        <v>1</v>
      </c>
      <c r="O5" s="6" t="n">
        <f aca="false">+C5</f>
        <v>-1</v>
      </c>
      <c r="P5" s="6" t="n">
        <f aca="false">+D5</f>
        <v>-1</v>
      </c>
      <c r="Q5" s="6" t="n">
        <f aca="false">+E5</f>
        <v>1</v>
      </c>
      <c r="R5" s="6" t="n">
        <f aca="false">+F5</f>
        <v>-1</v>
      </c>
      <c r="S5" s="6" t="n">
        <f aca="false">+O5*Q5</f>
        <v>-1</v>
      </c>
      <c r="T5" s="6" t="n">
        <f aca="false">+O5*R5</f>
        <v>1</v>
      </c>
      <c r="U5" s="6" t="n">
        <f aca="false">+P5*Q5</f>
        <v>-1</v>
      </c>
      <c r="V5" s="6" t="n">
        <f aca="false">+P5*R5</f>
        <v>1</v>
      </c>
      <c r="W5" s="6" t="n">
        <f aca="false">+Q5*R5</f>
        <v>-1</v>
      </c>
      <c r="X5" s="6" t="n">
        <f aca="false">+O5*U5</f>
        <v>1</v>
      </c>
      <c r="Y5" s="6" t="n">
        <f aca="false">+V5*O5</f>
        <v>-1</v>
      </c>
      <c r="Z5" s="6" t="n">
        <f aca="false">+O5*W5</f>
        <v>1</v>
      </c>
      <c r="AA5" s="6" t="n">
        <f aca="false">+P5*W5</f>
        <v>1</v>
      </c>
      <c r="AB5" s="6" t="n">
        <f aca="false">+AC5*W5</f>
        <v>-1</v>
      </c>
      <c r="AC5" s="6" t="n">
        <f aca="false">+O5*P5</f>
        <v>1</v>
      </c>
      <c r="AG5" s="0" t="n">
        <f aca="false">+H5</f>
        <v>14.3</v>
      </c>
      <c r="AI5" s="0" t="str">
        <v>x3</v>
      </c>
      <c r="AJ5" s="0" t="s">
        <v>67</v>
      </c>
      <c r="AK5" s="0" t="n">
        <v>-310014326554606</v>
      </c>
      <c r="AL5" s="0" t="s">
        <v>162</v>
      </c>
      <c r="AM5" s="6"/>
      <c r="AN5" s="6"/>
      <c r="AO5" s="6"/>
      <c r="AP5" s="6"/>
      <c r="AQ5" s="6"/>
      <c r="AR5" s="6"/>
      <c r="AS5" s="6"/>
    </row>
    <row r="6" customFormat="false" ht="15" hidden="false" customHeight="false" outlineLevel="0" collapsed="false">
      <c r="A6" s="0" t="n">
        <f aca="false">+n3!A6</f>
        <v>36</v>
      </c>
      <c r="B6" s="0" t="n">
        <f aca="false">+n3!B6</f>
        <v>2</v>
      </c>
      <c r="C6" s="0" t="n">
        <f aca="false">+n3!C6</f>
        <v>-1</v>
      </c>
      <c r="D6" s="0" t="n">
        <f aca="false">+n3!D6</f>
        <v>0.951219512195122</v>
      </c>
      <c r="E6" s="0" t="n">
        <f aca="false">+n3!E6</f>
        <v>0.333333333333333</v>
      </c>
      <c r="F6" s="0" t="n">
        <f aca="false">+n3!F6</f>
        <v>0.333333333333333</v>
      </c>
      <c r="G6" s="0" t="n">
        <f aca="false">+n3!G6</f>
        <v>-1</v>
      </c>
      <c r="H6" s="0" t="n">
        <f aca="false">+n3!H6</f>
        <v>16.2</v>
      </c>
      <c r="I6" s="0" t="n">
        <f aca="false">+n3!I6</f>
        <v>35</v>
      </c>
      <c r="N6" s="0" t="n">
        <v>1</v>
      </c>
      <c r="O6" s="6" t="n">
        <f aca="false">+C6</f>
        <v>-1</v>
      </c>
      <c r="P6" s="6" t="n">
        <f aca="false">+D6</f>
        <v>0.951219512195122</v>
      </c>
      <c r="Q6" s="6" t="n">
        <f aca="false">+E6</f>
        <v>0.333333333333333</v>
      </c>
      <c r="R6" s="6" t="n">
        <f aca="false">+F6</f>
        <v>0.333333333333333</v>
      </c>
      <c r="S6" s="6" t="n">
        <f aca="false">+O6*Q6</f>
        <v>-0.333333333333333</v>
      </c>
      <c r="T6" s="6" t="n">
        <f aca="false">+O6*R6</f>
        <v>-0.333333333333333</v>
      </c>
      <c r="U6" s="6" t="n">
        <f aca="false">+P6*Q6</f>
        <v>0.317073170731707</v>
      </c>
      <c r="V6" s="6" t="n">
        <f aca="false">+P6*R6</f>
        <v>0.317073170731707</v>
      </c>
      <c r="W6" s="6" t="n">
        <f aca="false">+Q6*R6</f>
        <v>0.111111111111111</v>
      </c>
      <c r="X6" s="6" t="n">
        <f aca="false">+O6*U6</f>
        <v>-0.317073170731707</v>
      </c>
      <c r="Y6" s="6" t="n">
        <f aca="false">+V6*O6</f>
        <v>-0.317073170731707</v>
      </c>
      <c r="Z6" s="6" t="n">
        <f aca="false">+O6*W6</f>
        <v>-0.111111111111111</v>
      </c>
      <c r="AA6" s="6" t="n">
        <f aca="false">+P6*W6</f>
        <v>0.105691056910569</v>
      </c>
      <c r="AB6" s="6" t="n">
        <f aca="false">+AC6*W6</f>
        <v>-0.105691056910569</v>
      </c>
      <c r="AC6" s="6" t="n">
        <f aca="false">+O6*P6</f>
        <v>-0.951219512195122</v>
      </c>
      <c r="AG6" s="0" t="n">
        <f aca="false">+H6</f>
        <v>16.2</v>
      </c>
      <c r="AI6" s="0" t="str">
        <v>x4</v>
      </c>
      <c r="AJ6" s="0" t="s">
        <v>68</v>
      </c>
      <c r="AK6" s="0" t="n">
        <v>-310014326554595</v>
      </c>
      <c r="AL6" s="0" t="s">
        <v>162</v>
      </c>
      <c r="AM6" s="6"/>
      <c r="AN6" s="6"/>
      <c r="AO6" s="6"/>
      <c r="AP6" s="6"/>
      <c r="AQ6" s="6"/>
      <c r="AR6" s="6"/>
      <c r="AS6" s="6"/>
    </row>
    <row r="7" customFormat="false" ht="15" hidden="false" customHeight="false" outlineLevel="0" collapsed="false">
      <c r="A7" s="0" t="n">
        <f aca="false">+n3!A7</f>
        <v>37</v>
      </c>
      <c r="B7" s="0" t="n">
        <f aca="false">+n3!B7</f>
        <v>2</v>
      </c>
      <c r="C7" s="0" t="n">
        <f aca="false">+n3!C7</f>
        <v>-1</v>
      </c>
      <c r="D7" s="0" t="n">
        <f aca="false">+n3!D7</f>
        <v>0.951219512195122</v>
      </c>
      <c r="E7" s="0" t="n">
        <f aca="false">+n3!E7</f>
        <v>0.333333333333333</v>
      </c>
      <c r="F7" s="0" t="n">
        <f aca="false">+n3!F7</f>
        <v>-0.333333333333333</v>
      </c>
      <c r="G7" s="0" t="n">
        <f aca="false">+n3!G7</f>
        <v>-1</v>
      </c>
      <c r="H7" s="0" t="n">
        <f aca="false">+n3!H7</f>
        <v>14.4</v>
      </c>
      <c r="I7" s="0" t="n">
        <f aca="false">+n3!I7</f>
        <v>36</v>
      </c>
      <c r="N7" s="0" t="n">
        <v>1</v>
      </c>
      <c r="O7" s="6" t="n">
        <f aca="false">+C7</f>
        <v>-1</v>
      </c>
      <c r="P7" s="6" t="n">
        <f aca="false">+D7</f>
        <v>0.951219512195122</v>
      </c>
      <c r="Q7" s="6" t="n">
        <f aca="false">+E7</f>
        <v>0.333333333333333</v>
      </c>
      <c r="R7" s="6" t="n">
        <f aca="false">+F7</f>
        <v>-0.333333333333333</v>
      </c>
      <c r="S7" s="6" t="n">
        <f aca="false">+O7*Q7</f>
        <v>-0.333333333333333</v>
      </c>
      <c r="T7" s="6" t="n">
        <f aca="false">+O7*R7</f>
        <v>0.333333333333333</v>
      </c>
      <c r="U7" s="6" t="n">
        <f aca="false">+P7*Q7</f>
        <v>0.317073170731707</v>
      </c>
      <c r="V7" s="6" t="n">
        <f aca="false">+P7*R7</f>
        <v>-0.317073170731707</v>
      </c>
      <c r="W7" s="6" t="n">
        <f aca="false">+Q7*R7</f>
        <v>-0.111111111111111</v>
      </c>
      <c r="X7" s="6" t="n">
        <f aca="false">+O7*U7</f>
        <v>-0.317073170731707</v>
      </c>
      <c r="Y7" s="6" t="n">
        <f aca="false">+V7*O7</f>
        <v>0.317073170731707</v>
      </c>
      <c r="Z7" s="6" t="n">
        <f aca="false">+O7*W7</f>
        <v>0.111111111111111</v>
      </c>
      <c r="AA7" s="6" t="n">
        <f aca="false">+P7*W7</f>
        <v>-0.105691056910569</v>
      </c>
      <c r="AB7" s="6" t="n">
        <f aca="false">+AC7*W7</f>
        <v>0.105691056910569</v>
      </c>
      <c r="AC7" s="6" t="n">
        <f aca="false">+O7*P7</f>
        <v>-0.951219512195122</v>
      </c>
      <c r="AG7" s="0" t="n">
        <f aca="false">+H7</f>
        <v>14.4</v>
      </c>
      <c r="AI7" s="0" t="str">
        <v>x1*x3</v>
      </c>
      <c r="AJ7" s="0" t="s">
        <v>69</v>
      </c>
      <c r="AK7" s="0" t="n">
        <v>-310014326554580</v>
      </c>
      <c r="AM7" s="6"/>
      <c r="AN7" s="6"/>
      <c r="AO7" s="6"/>
      <c r="AP7" s="6"/>
      <c r="AQ7" s="6"/>
      <c r="AR7" s="6"/>
      <c r="AS7" s="6"/>
    </row>
    <row r="8" customFormat="false" ht="15" hidden="false" customHeight="false" outlineLevel="0" collapsed="false">
      <c r="A8" s="0" t="n">
        <f aca="false">+n3!A8</f>
        <v>8</v>
      </c>
      <c r="B8" s="0" t="n">
        <f aca="false">+n3!B8</f>
        <v>1</v>
      </c>
      <c r="C8" s="0" t="n">
        <f aca="false">+n3!C8</f>
        <v>0.96078431372549</v>
      </c>
      <c r="D8" s="0" t="n">
        <f aca="false">+n3!D8</f>
        <v>-1</v>
      </c>
      <c r="E8" s="0" t="n">
        <f aca="false">+n3!E8</f>
        <v>1</v>
      </c>
      <c r="F8" s="0" t="n">
        <f aca="false">+n3!F8</f>
        <v>-1</v>
      </c>
      <c r="G8" s="0" t="n">
        <f aca="false">+n3!G8</f>
        <v>-1</v>
      </c>
      <c r="H8" s="0" t="n">
        <f aca="false">+n3!H8</f>
        <v>20.2</v>
      </c>
      <c r="I8" s="0" t="n">
        <f aca="false">+n3!I8</f>
        <v>4</v>
      </c>
      <c r="N8" s="0" t="n">
        <v>1</v>
      </c>
      <c r="O8" s="6" t="n">
        <f aca="false">+C8</f>
        <v>0.96078431372549</v>
      </c>
      <c r="P8" s="6" t="n">
        <f aca="false">+D8</f>
        <v>-1</v>
      </c>
      <c r="Q8" s="6" t="n">
        <f aca="false">+E8</f>
        <v>1</v>
      </c>
      <c r="R8" s="6" t="n">
        <f aca="false">+F8</f>
        <v>-1</v>
      </c>
      <c r="S8" s="6" t="n">
        <f aca="false">+O8*Q8</f>
        <v>0.96078431372549</v>
      </c>
      <c r="T8" s="6" t="n">
        <f aca="false">+O8*R8</f>
        <v>-0.96078431372549</v>
      </c>
      <c r="U8" s="6" t="n">
        <f aca="false">+P8*Q8</f>
        <v>-1</v>
      </c>
      <c r="V8" s="6" t="n">
        <f aca="false">+P8*R8</f>
        <v>1</v>
      </c>
      <c r="W8" s="6" t="n">
        <f aca="false">+Q8*R8</f>
        <v>-1</v>
      </c>
      <c r="X8" s="6" t="n">
        <f aca="false">+O8*U8</f>
        <v>-0.96078431372549</v>
      </c>
      <c r="Y8" s="6" t="n">
        <f aca="false">+V8*O8</f>
        <v>0.96078431372549</v>
      </c>
      <c r="Z8" s="6" t="n">
        <f aca="false">+O8*W8</f>
        <v>-0.96078431372549</v>
      </c>
      <c r="AA8" s="6" t="n">
        <f aca="false">+P8*W8</f>
        <v>1</v>
      </c>
      <c r="AB8" s="6" t="n">
        <f aca="false">+AC8*W8</f>
        <v>0.96078431372549</v>
      </c>
      <c r="AC8" s="6" t="n">
        <f aca="false">+O8*P8</f>
        <v>-0.96078431372549</v>
      </c>
      <c r="AG8" s="0" t="n">
        <f aca="false">+H8</f>
        <v>20.2</v>
      </c>
      <c r="AI8" s="0" t="str">
        <v>x1*x4</v>
      </c>
      <c r="AJ8" s="0" t="s">
        <v>89</v>
      </c>
      <c r="AK8" s="0" t="n">
        <v>-310014326554598</v>
      </c>
      <c r="AM8" s="6"/>
      <c r="AN8" s="6"/>
      <c r="AO8" s="6"/>
      <c r="AP8" s="6"/>
      <c r="AQ8" s="6"/>
      <c r="AR8" s="6"/>
      <c r="AS8" s="6"/>
    </row>
    <row r="9" customFormat="false" ht="15" hidden="false" customHeight="false" outlineLevel="0" collapsed="false">
      <c r="A9" s="0" t="n">
        <f aca="false">+n3!A9</f>
        <v>22</v>
      </c>
      <c r="B9" s="0" t="n">
        <f aca="false">+n3!B9</f>
        <v>1</v>
      </c>
      <c r="C9" s="0" t="n">
        <f aca="false">+n3!C9</f>
        <v>-1</v>
      </c>
      <c r="D9" s="0" t="n">
        <f aca="false">+n3!D9</f>
        <v>0.951219512195122</v>
      </c>
      <c r="E9" s="0" t="n">
        <f aca="false">+n3!E9</f>
        <v>1</v>
      </c>
      <c r="F9" s="0" t="n">
        <f aca="false">+n3!F9</f>
        <v>1</v>
      </c>
      <c r="G9" s="0" t="n">
        <f aca="false">+n3!G9</f>
        <v>-1</v>
      </c>
      <c r="H9" s="0" t="n">
        <f aca="false">+n3!H9</f>
        <v>15.6</v>
      </c>
      <c r="I9" s="0" t="n">
        <f aca="false">+n3!I9</f>
        <v>15</v>
      </c>
      <c r="N9" s="0" t="n">
        <v>1</v>
      </c>
      <c r="O9" s="6" t="n">
        <f aca="false">+C9</f>
        <v>-1</v>
      </c>
      <c r="P9" s="6" t="n">
        <f aca="false">+D9</f>
        <v>0.951219512195122</v>
      </c>
      <c r="Q9" s="6" t="n">
        <f aca="false">+E9</f>
        <v>1</v>
      </c>
      <c r="R9" s="6" t="n">
        <f aca="false">+F9</f>
        <v>1</v>
      </c>
      <c r="S9" s="6" t="n">
        <f aca="false">+O9*Q9</f>
        <v>-1</v>
      </c>
      <c r="T9" s="6" t="n">
        <f aca="false">+O9*R9</f>
        <v>-1</v>
      </c>
      <c r="U9" s="6" t="n">
        <f aca="false">+P9*Q9</f>
        <v>0.951219512195122</v>
      </c>
      <c r="V9" s="6" t="n">
        <f aca="false">+P9*R9</f>
        <v>0.951219512195122</v>
      </c>
      <c r="W9" s="6" t="n">
        <f aca="false">+Q9*R9</f>
        <v>1</v>
      </c>
      <c r="X9" s="6" t="n">
        <f aca="false">+O9*U9</f>
        <v>-0.951219512195122</v>
      </c>
      <c r="Y9" s="6" t="n">
        <f aca="false">+V9*O9</f>
        <v>-0.951219512195122</v>
      </c>
      <c r="Z9" s="6" t="n">
        <f aca="false">+O9*W9</f>
        <v>-1</v>
      </c>
      <c r="AA9" s="6" t="n">
        <f aca="false">+P9*W9</f>
        <v>0.951219512195122</v>
      </c>
      <c r="AB9" s="6" t="n">
        <f aca="false">+AC9*W9</f>
        <v>-0.951219512195122</v>
      </c>
      <c r="AC9" s="6" t="n">
        <f aca="false">+O9*P9</f>
        <v>-0.951219512195122</v>
      </c>
      <c r="AG9" s="0" t="n">
        <f aca="false">+H9</f>
        <v>15.6</v>
      </c>
      <c r="AI9" s="0" t="str">
        <v>x2*x3</v>
      </c>
      <c r="AJ9" s="0" t="s">
        <v>70</v>
      </c>
      <c r="AK9" s="0" t="n">
        <v>10.25</v>
      </c>
      <c r="AM9" s="6"/>
      <c r="AN9" s="6"/>
      <c r="AO9" s="6"/>
      <c r="AP9" s="6"/>
      <c r="AQ9" s="6"/>
      <c r="AR9" s="6"/>
      <c r="AS9" s="6"/>
    </row>
    <row r="10" customFormat="false" ht="15" hidden="false" customHeight="false" outlineLevel="0" collapsed="false">
      <c r="A10" s="0" t="n">
        <f aca="false">+n3!A10</f>
        <v>50</v>
      </c>
      <c r="B10" s="0" t="n">
        <f aca="false">+n3!B10</f>
        <v>2</v>
      </c>
      <c r="C10" s="0" t="n">
        <f aca="false">+n3!C10</f>
        <v>0.96078431372549</v>
      </c>
      <c r="D10" s="0" t="n">
        <f aca="false">+n3!D10</f>
        <v>-0.853658536585366</v>
      </c>
      <c r="E10" s="0" t="n">
        <f aca="false">+n3!E10</f>
        <v>-0.333333333333333</v>
      </c>
      <c r="F10" s="0" t="n">
        <f aca="false">+n3!F10</f>
        <v>0.333333333333333</v>
      </c>
      <c r="G10" s="0" t="n">
        <f aca="false">+n3!G10</f>
        <v>-1</v>
      </c>
      <c r="H10" s="0" t="n">
        <f aca="false">+n3!H10</f>
        <v>21.5</v>
      </c>
      <c r="I10" s="0" t="n">
        <f aca="false">+n3!I10</f>
        <v>30</v>
      </c>
      <c r="N10" s="0" t="n">
        <v>1</v>
      </c>
      <c r="O10" s="6" t="n">
        <f aca="false">+C10</f>
        <v>0.96078431372549</v>
      </c>
      <c r="P10" s="6" t="n">
        <f aca="false">+D10</f>
        <v>-0.853658536585366</v>
      </c>
      <c r="Q10" s="6" t="n">
        <f aca="false">+E10</f>
        <v>-0.333333333333333</v>
      </c>
      <c r="R10" s="6" t="n">
        <f aca="false">+F10</f>
        <v>0.333333333333333</v>
      </c>
      <c r="S10" s="6" t="n">
        <f aca="false">+O10*Q10</f>
        <v>-0.320261437908497</v>
      </c>
      <c r="T10" s="6" t="n">
        <f aca="false">+O10*R10</f>
        <v>0.320261437908497</v>
      </c>
      <c r="U10" s="6" t="n">
        <f aca="false">+P10*Q10</f>
        <v>0.284552845528455</v>
      </c>
      <c r="V10" s="6" t="n">
        <f aca="false">+P10*R10</f>
        <v>-0.284552845528455</v>
      </c>
      <c r="W10" s="6" t="n">
        <f aca="false">+Q10*R10</f>
        <v>-0.111111111111111</v>
      </c>
      <c r="X10" s="6" t="n">
        <f aca="false">+O10*U10</f>
        <v>0.273393910409692</v>
      </c>
      <c r="Y10" s="6" t="n">
        <f aca="false">+V10*O10</f>
        <v>-0.273393910409692</v>
      </c>
      <c r="Z10" s="6" t="n">
        <f aca="false">+O10*W10</f>
        <v>-0.106753812636166</v>
      </c>
      <c r="AA10" s="6" t="n">
        <f aca="false">+P10*W10</f>
        <v>0.0948509485094851</v>
      </c>
      <c r="AB10" s="6" t="n">
        <f aca="false">+AC10*W10</f>
        <v>0.0911313034698974</v>
      </c>
      <c r="AC10" s="6" t="n">
        <f aca="false">+O10*P10</f>
        <v>-0.820181731229077</v>
      </c>
      <c r="AG10" s="0" t="n">
        <f aca="false">+H10</f>
        <v>21.5</v>
      </c>
      <c r="AI10" s="0" t="str">
        <v>x2*x4</v>
      </c>
      <c r="AJ10" s="0" t="s">
        <v>71</v>
      </c>
      <c r="AK10" s="0" t="n">
        <v>-8</v>
      </c>
      <c r="AM10" s="6"/>
      <c r="AN10" s="6"/>
      <c r="AO10" s="6"/>
      <c r="AP10" s="6"/>
      <c r="AQ10" s="6"/>
      <c r="AR10" s="6"/>
      <c r="AS10" s="6"/>
    </row>
    <row r="11" customFormat="false" ht="15" hidden="false" customHeight="false" outlineLevel="0" collapsed="false"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I11" s="0" t="str">
        <v>x3*x4</v>
      </c>
      <c r="AJ11" s="0" t="s">
        <v>72</v>
      </c>
      <c r="AK11" s="0" t="n">
        <v>34</v>
      </c>
      <c r="AM11" s="6"/>
      <c r="AN11" s="6"/>
      <c r="AO11" s="6"/>
      <c r="AP11" s="6"/>
      <c r="AQ11" s="6"/>
      <c r="AR11" s="6"/>
      <c r="AS11" s="6"/>
    </row>
    <row r="12" customFormat="false" ht="15" hidden="false" customHeight="false" outlineLevel="0" collapsed="false"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0" t="str">
        <v>x1*x2*x3</v>
      </c>
      <c r="AJ12" s="0" t="s">
        <v>73</v>
      </c>
      <c r="AK12" s="0" t="n">
        <v>10.5</v>
      </c>
      <c r="AM12" s="6"/>
      <c r="AN12" s="6"/>
      <c r="AO12" s="6"/>
      <c r="AP12" s="6"/>
      <c r="AQ12" s="6"/>
      <c r="AR12" s="6"/>
      <c r="AS12" s="6"/>
    </row>
    <row r="13" customFormat="false" ht="15" hidden="false" customHeight="false" outlineLevel="0" collapsed="false"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0" t="str">
        <v>x1*x2*x4</v>
      </c>
      <c r="AJ13" s="0" t="s">
        <v>74</v>
      </c>
      <c r="AK13" s="0" t="n">
        <v>-8</v>
      </c>
      <c r="AM13" s="6"/>
      <c r="AN13" s="6"/>
      <c r="AO13" s="6"/>
      <c r="AP13" s="6"/>
      <c r="AQ13" s="6"/>
      <c r="AR13" s="6"/>
      <c r="AS13" s="6"/>
    </row>
    <row r="14" customFormat="false" ht="15" hidden="false" customHeight="false" outlineLevel="0" collapsed="false"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0" t="str">
        <v>x1*x3*x4</v>
      </c>
      <c r="AJ14" s="0" t="s">
        <v>75</v>
      </c>
      <c r="AK14" s="0" t="n">
        <v>4</v>
      </c>
      <c r="AM14" s="6"/>
      <c r="AN14" s="6"/>
      <c r="AO14" s="6"/>
      <c r="AP14" s="6"/>
      <c r="AQ14" s="6"/>
      <c r="AR14" s="6"/>
      <c r="AS14" s="6"/>
    </row>
    <row r="15" customFormat="false" ht="15" hidden="false" customHeight="false" outlineLevel="0" collapsed="false"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0" t="str">
        <v>x2*x3*x4</v>
      </c>
      <c r="AJ15" s="0" t="s">
        <v>76</v>
      </c>
      <c r="AK15" s="0" t="n">
        <v>4</v>
      </c>
      <c r="AM15" s="6"/>
      <c r="AN15" s="6"/>
      <c r="AO15" s="6"/>
      <c r="AP15" s="6"/>
      <c r="AQ15" s="6"/>
      <c r="AR15" s="6"/>
      <c r="AS15" s="6"/>
    </row>
    <row r="16" customFormat="false" ht="15" hidden="false" customHeight="false" outlineLevel="0" collapsed="false">
      <c r="A16" s="0" t="n">
        <v>16</v>
      </c>
      <c r="B16" s="0" t="n">
        <v>1</v>
      </c>
      <c r="C16" s="0" t="n">
        <v>-0.960784313725491</v>
      </c>
      <c r="D16" s="0" t="n">
        <v>1</v>
      </c>
      <c r="E16" s="0" t="n">
        <v>-1</v>
      </c>
      <c r="F16" s="0" t="n">
        <v>1</v>
      </c>
      <c r="G16" s="0" t="n">
        <v>-1</v>
      </c>
      <c r="H16" s="0" t="n">
        <v>15.7</v>
      </c>
      <c r="I16" s="0" t="n">
        <v>14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0" t="str">
        <v>x1*x2*x3*x4</v>
      </c>
      <c r="AJ16" s="0" t="s">
        <v>77</v>
      </c>
      <c r="AK16" s="0" t="n">
        <v>16</v>
      </c>
      <c r="AM16" s="6"/>
      <c r="AN16" s="6"/>
      <c r="AO16" s="6"/>
      <c r="AP16" s="6"/>
      <c r="AQ16" s="6"/>
      <c r="AR16" s="6"/>
      <c r="AS16" s="6"/>
    </row>
    <row r="17" customFormat="false" ht="15" hidden="false" customHeight="false" outlineLevel="0" collapsed="false"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0" t="str">
        <v>x1*x2</v>
      </c>
      <c r="AJ17" s="0" t="s">
        <v>78</v>
      </c>
      <c r="AK17" s="0" t="n">
        <v>-12</v>
      </c>
      <c r="AM17" s="6"/>
      <c r="AN17" s="6"/>
      <c r="AO17" s="6"/>
      <c r="AP17" s="6"/>
      <c r="AQ17" s="6"/>
      <c r="AR17" s="6"/>
      <c r="AS17" s="6"/>
    </row>
    <row r="18" customFormat="false" ht="15" hidden="false" customHeight="false" outlineLevel="0" collapsed="false">
      <c r="C18" s="6"/>
      <c r="D18" s="6"/>
      <c r="E18" s="6"/>
      <c r="F18" s="6"/>
      <c r="G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M18" s="6"/>
      <c r="AN18" s="6"/>
      <c r="AO18" s="6"/>
      <c r="AP18" s="6"/>
      <c r="AQ18" s="6"/>
      <c r="AR18" s="6"/>
      <c r="AS18" s="6"/>
    </row>
    <row r="19" customFormat="false" ht="15" hidden="false" customHeight="false" outlineLevel="0" collapsed="false">
      <c r="C19" s="6"/>
      <c r="D19" s="6"/>
      <c r="E19" s="6"/>
      <c r="F19" s="6"/>
      <c r="G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M19" s="6"/>
      <c r="AN19" s="6"/>
      <c r="AO19" s="6"/>
      <c r="AP19" s="6"/>
      <c r="AQ19" s="6"/>
      <c r="AR19" s="6"/>
      <c r="AS19" s="6"/>
    </row>
    <row r="20" customFormat="false" ht="15" hidden="false" customHeight="false" outlineLevel="0" collapsed="false">
      <c r="C20" s="6"/>
      <c r="D20" s="6"/>
      <c r="E20" s="6"/>
      <c r="F20" s="6"/>
      <c r="G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M20" s="6"/>
      <c r="AN20" s="6"/>
      <c r="AO20" s="6"/>
      <c r="AP20" s="6"/>
      <c r="AQ20" s="6"/>
      <c r="AR20" s="6"/>
      <c r="AS20" s="6"/>
    </row>
    <row r="21" customFormat="false" ht="15" hidden="false" customHeight="false" outlineLevel="0" collapsed="false">
      <c r="C21" s="6"/>
      <c r="D21" s="6"/>
      <c r="E21" s="6"/>
      <c r="F21" s="6"/>
      <c r="G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M21" s="6"/>
      <c r="AN21" s="6"/>
      <c r="AO21" s="6"/>
      <c r="AP21" s="6"/>
      <c r="AQ21" s="6"/>
      <c r="AR21" s="6"/>
      <c r="AS21" s="6"/>
    </row>
    <row r="22" customFormat="false" ht="15" hidden="false" customHeight="false" outlineLevel="0" collapsed="false">
      <c r="C22" s="6"/>
      <c r="D22" s="6"/>
      <c r="E22" s="6"/>
      <c r="F22" s="6"/>
      <c r="G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M22" s="6"/>
      <c r="AN22" s="6"/>
      <c r="AO22" s="6"/>
      <c r="AP22" s="6"/>
      <c r="AQ22" s="6"/>
      <c r="AR22" s="6"/>
      <c r="AS22" s="6"/>
    </row>
    <row r="23" customFormat="false" ht="15" hidden="false" customHeight="false" outlineLevel="0" collapsed="false">
      <c r="C23" s="6"/>
      <c r="D23" s="6"/>
      <c r="E23" s="6"/>
      <c r="F23" s="6"/>
      <c r="G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M23" s="6"/>
      <c r="AN23" s="6"/>
      <c r="AO23" s="6"/>
      <c r="AP23" s="6"/>
      <c r="AQ23" s="6"/>
      <c r="AR23" s="6"/>
      <c r="AS23" s="6"/>
    </row>
    <row r="24" customFormat="false" ht="15" hidden="false" customHeight="false" outlineLevel="0" collapsed="false">
      <c r="C24" s="6"/>
      <c r="D24" s="6"/>
      <c r="E24" s="6"/>
      <c r="F24" s="6"/>
      <c r="G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M24" s="6"/>
      <c r="AN24" s="6"/>
      <c r="AO24" s="6"/>
      <c r="AP24" s="6"/>
      <c r="AQ24" s="6"/>
      <c r="AR24" s="6"/>
      <c r="AS24" s="6"/>
    </row>
    <row r="25" customFormat="false" ht="15" hidden="false" customHeight="false" outlineLevel="0" collapsed="false">
      <c r="C25" s="6"/>
      <c r="D25" s="6"/>
      <c r="E25" s="6"/>
      <c r="F25" s="6"/>
      <c r="G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M25" s="6"/>
      <c r="AN25" s="6"/>
      <c r="AO25" s="6"/>
      <c r="AP25" s="6"/>
      <c r="AQ25" s="6"/>
      <c r="AR25" s="6"/>
      <c r="AS25" s="6"/>
    </row>
    <row r="26" customFormat="false" ht="15" hidden="false" customHeight="false" outlineLevel="0" collapsed="false">
      <c r="C26" s="6"/>
      <c r="D26" s="6"/>
      <c r="E26" s="6"/>
      <c r="F26" s="6"/>
      <c r="G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M26" s="6"/>
      <c r="AN26" s="6"/>
      <c r="AO26" s="6"/>
      <c r="AP26" s="6"/>
      <c r="AQ26" s="6"/>
      <c r="AR26" s="6"/>
      <c r="AS26" s="6"/>
    </row>
    <row r="27" customFormat="false" ht="15" hidden="false" customHeight="false" outlineLevel="0" collapsed="false">
      <c r="C27" s="6"/>
      <c r="D27" s="6"/>
      <c r="E27" s="6"/>
      <c r="F27" s="6"/>
      <c r="G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M27" s="6"/>
      <c r="AN27" s="6"/>
      <c r="AO27" s="6"/>
      <c r="AP27" s="6"/>
      <c r="AQ27" s="6"/>
      <c r="AR27" s="6"/>
      <c r="AS2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2020-06-25T19:28:43Z</dcterms:created>
  <dc:creator>Daniela</dc:creator>
  <dc:description/>
  <dc:language>es-CL</dc:language>
  <cp:lastModifiedBy/>
  <dcterms:modified xsi:type="dcterms:W3CDTF">2020-07-06T19:17:31Z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