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6.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9.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YOU\Downloads\"/>
    </mc:Choice>
  </mc:AlternateContent>
  <xr:revisionPtr revIDLastSave="0" documentId="8_{D1580BEF-EAC4-46A7-8F34-4FCCDD85A425}" xr6:coauthVersionLast="47" xr6:coauthVersionMax="47" xr10:uidLastSave="{00000000-0000-0000-0000-000000000000}"/>
  <bookViews>
    <workbookView xWindow="-110" yWindow="-110" windowWidth="19420" windowHeight="10560"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 name="Organic Shampoo Launch" sheetId="11" r:id="rId9"/>
    <sheet name="50ml Shampoo 2024" sheetId="12" r:id="rId10"/>
    <sheet name="Promotion Analysis" sheetId="15" r:id="rId11"/>
    <sheet name="Promotion Graph" sheetId="14" r:id="rId12"/>
    <sheet name="Forecast 2024" sheetId="18" r:id="rId13"/>
    <sheet name="Sales until 2022" sheetId="16" r:id="rId14"/>
    <sheet name="Waterfall" sheetId="19" r:id="rId15"/>
  </sheets>
  <definedNames>
    <definedName name="_xlchart.v1.0" hidden="1">Waterfall!$A$5:$E$5</definedName>
    <definedName name="_xlchart.v1.1" hidden="1">Waterfall!$A$6:$E$6</definedName>
    <definedName name="Slicer_Region">#N/A</definedName>
  </definedNames>
  <calcPr calcId="191029"/>
  <pivotCaches>
    <pivotCache cacheId="0" r:id="rId16"/>
    <pivotCache cacheId="1"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19" l="1"/>
  <c r="H2" i="11"/>
  <c r="D6" i="19"/>
  <c r="B6" i="19"/>
  <c r="A6" i="19"/>
  <c r="E6" i="19" s="1"/>
  <c r="G6" i="18"/>
  <c r="F6" i="18"/>
  <c r="G3" i="15"/>
  <c r="G4" i="15"/>
  <c r="G2" i="15"/>
  <c r="F3" i="15"/>
  <c r="F4" i="15"/>
  <c r="F2" i="15"/>
  <c r="H12" i="12"/>
  <c r="I12" i="12" s="1"/>
  <c r="E12" i="12"/>
  <c r="M12" i="12" s="1"/>
  <c r="D12" i="12"/>
  <c r="J12" i="12"/>
  <c r="M3" i="12"/>
  <c r="M4" i="12"/>
  <c r="M5" i="12"/>
  <c r="M6" i="12"/>
  <c r="M7" i="12"/>
  <c r="M8" i="12"/>
  <c r="M9" i="12"/>
  <c r="M10" i="12"/>
  <c r="M11" i="12"/>
  <c r="M2" i="12"/>
  <c r="J11" i="12"/>
  <c r="L11" i="12" s="1"/>
  <c r="I11" i="12"/>
  <c r="J10" i="12"/>
  <c r="L10" i="12" s="1"/>
  <c r="I10" i="12"/>
  <c r="J9" i="12"/>
  <c r="K9" i="12" s="1"/>
  <c r="I9" i="12"/>
  <c r="L8" i="12"/>
  <c r="J8" i="12"/>
  <c r="K8" i="12" s="1"/>
  <c r="I8" i="12"/>
  <c r="J7" i="12"/>
  <c r="L7" i="12" s="1"/>
  <c r="I7" i="12"/>
  <c r="J6" i="12"/>
  <c r="L6" i="12" s="1"/>
  <c r="I6" i="12"/>
  <c r="L5" i="12"/>
  <c r="J5" i="12"/>
  <c r="K5" i="12" s="1"/>
  <c r="I5" i="12"/>
  <c r="J4" i="12"/>
  <c r="L4" i="12" s="1"/>
  <c r="I4" i="12"/>
  <c r="J3" i="12"/>
  <c r="L3" i="12" s="1"/>
  <c r="I3" i="12"/>
  <c r="J2" i="12"/>
  <c r="L2" i="12" s="1"/>
  <c r="I2" i="12"/>
  <c r="G3" i="11"/>
  <c r="G2" i="11"/>
  <c r="M3" i="8"/>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C7" i="18"/>
  <c r="C8" i="18"/>
  <c r="E7" i="18"/>
  <c r="D7" i="18"/>
  <c r="E8" i="18"/>
  <c r="D8" i="18"/>
  <c r="H2" i="15" l="1"/>
  <c r="J2" i="15" s="1"/>
  <c r="H4" i="15"/>
  <c r="J4" i="15" s="1"/>
  <c r="H3" i="15"/>
  <c r="J3" i="15" s="1"/>
  <c r="F8" i="18"/>
  <c r="F7" i="18"/>
  <c r="C3" i="11"/>
  <c r="C2" i="11"/>
  <c r="K12" i="12"/>
  <c r="L9" i="12"/>
  <c r="L12" i="12"/>
  <c r="K4" i="12"/>
  <c r="K6" i="12"/>
  <c r="K2" i="12"/>
  <c r="K10" i="12"/>
  <c r="K3" i="12"/>
  <c r="K11" i="12"/>
  <c r="K7" i="12"/>
  <c r="K11" i="8"/>
  <c r="L9" i="8"/>
  <c r="K8" i="8"/>
  <c r="K7" i="8"/>
  <c r="L6" i="8"/>
  <c r="K3" i="8"/>
  <c r="L5" i="8"/>
  <c r="L2" i="8"/>
  <c r="L10" i="8"/>
  <c r="K12" i="8"/>
  <c r="L12" i="8" s="1"/>
  <c r="I12" i="8"/>
  <c r="E2" i="11" l="1"/>
  <c r="I2" i="11"/>
  <c r="E3" i="11"/>
  <c r="H3" i="11"/>
  <c r="I3" i="11" l="1"/>
</calcChain>
</file>

<file path=xl/sharedStrings.xml><?xml version="1.0" encoding="utf-8"?>
<sst xmlns="http://schemas.openxmlformats.org/spreadsheetml/2006/main" count="22434" uniqueCount="127">
  <si>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</si>
  <si>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</si>
  <si>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</si>
  <si>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</si>
  <si>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</si>
  <si>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</si>
  <si>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</si>
  <si>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</si>
  <si>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</si>
  <si>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</si>
  <si>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</si>
  <si>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</si>
  <si>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</si>
  <si>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</si>
  <si>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</si>
  <si>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</si>
  <si>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</si>
  <si>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</si>
  <si>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</si>
  <si>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</si>
  <si>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</si>
  <si>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</si>
  <si>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</si>
  <si>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</si>
  <si>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</si>
  <si>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</si>
  <si>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</si>
  <si>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</si>
  <si>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</si>
  <si>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</si>
  <si>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</si>
  <si>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</si>
  <si>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</si>
  <si>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</si>
  <si>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</si>
  <si>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</si>
  <si>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</si>
  <si>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</si>
  <si>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</si>
  <si>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</si>
  <si>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</si>
  <si>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</si>
  <si>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</si>
  <si>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</si>
  <si>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</si>
  <si>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</si>
  <si>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</si>
  <si>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</si>
  <si>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</si>
  <si>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</si>
  <si>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</si>
  <si>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</si>
  <si>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</si>
  <si>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</si>
  <si>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</si>
  <si>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</si>
  <si>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</si>
  <si>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</si>
  <si>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</si>
  <si>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</si>
  <si>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</si>
  <si>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</si>
  <si>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</si>
  <si>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</si>
  <si>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</si>
  <si>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</si>
  <si>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</si>
  <si>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</si>
  <si>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</si>
  <si>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</si>
  <si>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</si>
  <si>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</si>
  <si>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</si>
  <si>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</si>
  <si>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</si>
  <si>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</si>
  <si>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</si>
  <si>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</si>
  <si>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</si>
  <si>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</si>
  <si>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</si>
  <si>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</si>
  <si>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</si>
  <si>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</si>
  <si>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</si>
  <si>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</si>
  <si>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</si>
  <si>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</si>
  <si>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</si>
  <si>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</si>
  <si>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</si>
  <si>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</si>
  <si>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</si>
  <si>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</si>
  <si>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</si>
  <si>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</si>
  <si>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</si>
  <si>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</si>
  <si>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</si>
  <si>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Estimated Unit Market Share</t>
  </si>
  <si>
    <t>Estimated units sold 2024</t>
  </si>
  <si>
    <t>Net Sales</t>
  </si>
  <si>
    <t>Price per ML</t>
  </si>
  <si>
    <t xml:space="preserve">Promotion </t>
  </si>
  <si>
    <t>Mechanism</t>
  </si>
  <si>
    <t>Value sales</t>
  </si>
  <si>
    <t xml:space="preserve">Baseline sales </t>
  </si>
  <si>
    <t>Uplift</t>
  </si>
  <si>
    <t>ROI</t>
  </si>
  <si>
    <t>Buy 2, get 1 free</t>
  </si>
  <si>
    <t>Buy 2, get 20% off</t>
  </si>
  <si>
    <t>2nd at 50% off</t>
  </si>
  <si>
    <t>Timeline</t>
  </si>
  <si>
    <t>Values</t>
  </si>
  <si>
    <t>Forecast</t>
  </si>
  <si>
    <t>Lower Confidence Bound</t>
  </si>
  <si>
    <t>Upper Confidence Bound</t>
  </si>
  <si>
    <t>Ratio</t>
  </si>
  <si>
    <t>Estimated Net Sales 2023</t>
  </si>
  <si>
    <t>Organic shampoo</t>
  </si>
  <si>
    <t>Net Sales 2022</t>
  </si>
  <si>
    <t>Estimated Net Sales 2024</t>
  </si>
  <si>
    <t>Natural growth</t>
  </si>
  <si>
    <t>Cost</t>
  </si>
  <si>
    <t>HerbEssentials</t>
  </si>
  <si>
    <t>Herbashine</t>
  </si>
  <si>
    <t>50ml shampoo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</si>
</sst>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quot;€&quot;\ * #,##0.00_ ;_ &quot;€&quot;\ * \-#,##0.00_ ;_ &quot;€&quot;\ * &quot;-&quot;??_ ;_ @_ "/>
    <numFmt numFmtId="165" formatCode="_ * #,##0.00_ ;_ * \-#,##0.00_ ;_ * &quot;-&quot;??_ ;_ @_ "/>
    <numFmt numFmtId="166" formatCode="_-[$$-409]* #,##0_ ;_-[$$-409]* \-#,##0\ ;_-[$$-409]* &quot;-&quot;??_ ;_-@_ "/>
    <numFmt numFmtId="167" formatCode="_ * #,##0_ ;_ * \-#,##0_ ;_ * &quot;-&quot;??_ ;_ @_ "/>
    <numFmt numFmtId="168" formatCode="_ &quot;€&quot;\ * #,##0_ ;_ &quot;€&quot;\ * \-#,##0_ ;_ &quot;€&quot;\ * &quot;-&quot;??_ ;_ @_ "/>
    <numFmt numFmtId="169" formatCode="_-[$$-409]* #,##0.00_ ;_-[$$-409]* \-#,##0.00\ ;_-[$$-409]* &quot;-&quot;??_ ;_-@_ "/>
    <numFmt numFmtId="170" formatCode="0.0%"/>
    <numFmt numFmtId="171" formatCode="_-[$$-409]* #,##0.000_ ;_-[$$-409]* \-#,##0.000\ ;_-[$$-409]* &quot;-&quot;??_ ;_-@_ "/>
    <numFmt numFmtId="172" formatCode="_([$$-409]* #,##0.00_);_([$$-409]* \(#,##0.00\);_([$$-409]* &quot;-&quot;??_);_(@_)"/>
    <numFmt numFmtId="173" formatCode="_([$$-409]* #,##0_);_([$$-409]* \(#,##0\);_([$$-409]*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164" fontId="1" fillId="0" borderId="0" applyFont="0" applyFill="0" applyBorder="0" applyAlignment="0" applyProtection="0"/>
    <xf numFmtId="165" fontId="1" fillId="0" borderId="0" applyFont="0" applyFill="0" applyBorder="0" applyAlignment="0" applyProtection="0"/>
    <xf numFmtId="9" fontId="1" fillId="0" borderId="0" applyFont="0" applyFill="0" applyBorder="0" applyAlignment="0" applyProtection="0"/>
  </cellStyleXfs>
  <cellXfs count="27">
    <xf numFmtId="0" fontId="0" fillId="0" borderId="0" xfId="0"/>
    <xf numFmtId="166"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6" fontId="0" fillId="0" borderId="0" xfId="1" applyNumberFormat="1" applyFont="1"/>
    <xf numFmtId="9" fontId="0" fillId="0" borderId="0" xfId="0" applyNumberFormat="1"/>
    <xf numFmtId="0" fontId="0" fillId="0" borderId="0" xfId="0" applyNumberFormat="1"/>
    <xf numFmtId="164" fontId="0" fillId="0" borderId="0" xfId="1" applyFont="1"/>
    <xf numFmtId="167" fontId="0" fillId="0" borderId="0" xfId="2" applyNumberFormat="1" applyFont="1"/>
    <xf numFmtId="0" fontId="0" fillId="0" borderId="0" xfId="0" applyNumberFormat="1" applyFont="1"/>
    <xf numFmtId="167" fontId="0" fillId="0" borderId="0" xfId="0" applyNumberFormat="1" applyFont="1"/>
    <xf numFmtId="168" fontId="0" fillId="0" borderId="0" xfId="0" applyNumberFormat="1"/>
    <xf numFmtId="169" fontId="0" fillId="0" borderId="0" xfId="1" applyNumberFormat="1" applyFont="1"/>
    <xf numFmtId="169" fontId="0" fillId="0" borderId="0" xfId="0" applyNumberFormat="1" applyFont="1"/>
    <xf numFmtId="166" fontId="0" fillId="0" borderId="0" xfId="0" applyNumberFormat="1" applyFont="1"/>
    <xf numFmtId="9" fontId="0" fillId="0" borderId="0" xfId="3" applyFont="1"/>
    <xf numFmtId="170" fontId="1" fillId="0" borderId="0" xfId="0" applyNumberFormat="1" applyFont="1"/>
    <xf numFmtId="0" fontId="2" fillId="2" borderId="1" xfId="0" applyFont="1" applyFill="1" applyBorder="1"/>
    <xf numFmtId="9" fontId="2" fillId="2" borderId="1" xfId="0" applyNumberFormat="1" applyFont="1" applyFill="1" applyBorder="1"/>
    <xf numFmtId="167" fontId="0" fillId="0" borderId="0" xfId="0" applyNumberFormat="1"/>
    <xf numFmtId="169" fontId="0" fillId="0" borderId="0" xfId="0" applyNumberFormat="1"/>
    <xf numFmtId="171" fontId="0" fillId="0" borderId="0" xfId="3" applyNumberFormat="1" applyFont="1"/>
    <xf numFmtId="9" fontId="0" fillId="0" borderId="0" xfId="3" applyNumberFormat="1" applyFont="1"/>
    <xf numFmtId="173" fontId="0" fillId="0" borderId="0" xfId="1" applyNumberFormat="1" applyFont="1"/>
    <xf numFmtId="172" fontId="0" fillId="0" borderId="0" xfId="0" applyNumberFormat="1"/>
  </cellXfs>
  <cellStyles count="4">
    <cellStyle name="Comma" xfId="2" builtinId="3"/>
    <cellStyle name="Currency" xfId="1" builtinId="4"/>
    <cellStyle name="Normal" xfId="0" builtinId="0"/>
    <cellStyle name="Percent" xfId="3" builtinId="5"/>
  </cellStyles>
  <dxfs count="74">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66" formatCode="_-[$$-409]* #,##0_ ;_-[$$-409]* \-#,##0\ ;_-[$$-409]* &quot;-&quot;??_ ;_-@_ "/>
    </dxf>
    <dxf>
      <numFmt numFmtId="172" formatCode="_([$$-409]* #,##0.00_);_([$$-409]* \(#,##0.00\);_([$$-409]* &quot;-&quot;??_);_(@_)"/>
    </dxf>
    <dxf>
      <numFmt numFmtId="0" formatCode="General"/>
    </dxf>
    <dxf>
      <numFmt numFmtId="173" formatCode="_([$$-409]* #,##0_);_([$$-409]* \(#,##0\);_([$$-409]* &quot;-&quot;??_);_(@_)"/>
    </dxf>
    <dxf>
      <numFmt numFmtId="173" formatCode="_([$$-409]* #,##0_);_([$$-409]* \(#,##0\);_([$$-409]* &quot;-&quot;??_);_(@_)"/>
    </dxf>
    <dxf>
      <numFmt numFmtId="173" formatCode="_([$$-409]* #,##0_);_([$$-409]* \(#,##0\);_([$$-409]* &quot;-&quot;??_);_(@_)"/>
    </dxf>
    <dxf>
      <numFmt numFmtId="0" formatCode="General"/>
    </dxf>
    <dxf>
      <numFmt numFmtId="0" formatCode="General"/>
    </dxf>
    <dxf>
      <numFmt numFmtId="171" formatCode="_-[$$-409]* #,##0.000_ ;_-[$$-409]* \-#,##0.000\ ;_-[$$-409]* &quot;-&quot;??_ ;_-@_ "/>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0" formatCode="General"/>
    </dxf>
    <dxf>
      <numFmt numFmtId="167" formatCode="_ * #,##0_ ;_ * \-#,##0_ ;_ * &quot;-&quot;??_ ;_ @_ "/>
    </dxf>
    <dxf>
      <numFmt numFmtId="169" formatCode="_-[$$-409]* #,##0.00_ ;_-[$$-409]* \-#,##0.00\ ;_-[$$-409]* &quot;-&quot;??_ ;_-@_ "/>
    </dxf>
    <dxf>
      <numFmt numFmtId="169" formatCode="_-[$$-409]* #,##0.00_ ;_-[$$-409]* \-#,##0.00\ ;_-[$$-409]* &quot;-&quot;??_ ;_-@_ "/>
    </dxf>
    <dxf>
      <numFmt numFmtId="166" formatCode="_-[$$-409]* #,##0_ ;_-[$$-409]* \-#,##0\ ;_-[$$-409]* &quot;-&quot;??_ ;_-@_ "/>
    </dxf>
    <dxf>
      <numFmt numFmtId="169" formatCode="_-[$$-409]* #,##0.00_ ;_-[$$-409]* \-#,##0.00\ ;_-[$$-409]* &quot;-&quot;??_ ;_-@_ "/>
    </dxf>
    <dxf>
      <numFmt numFmtId="167" formatCode="_ * #,##0_ ;_ * \-#,##0_ ;_ * &quot;-&quot;??_ ;_ @_ "/>
    </dxf>
    <dxf>
      <numFmt numFmtId="0" formatCode="General"/>
    </dxf>
    <dxf>
      <numFmt numFmtId="13" formatCode="0%"/>
    </dxf>
    <dxf>
      <numFmt numFmtId="14" formatCode="0.00%"/>
    </dxf>
    <dxf>
      <numFmt numFmtId="167"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70" formatCode="0.0%"/>
    </dxf>
    <dxf>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6" formatCode="_-[$$-409]* #,##0_ ;_-[$$-409]* \-#,##0\ ;_-[$$-409]* &quot;-&quot;??_ ;_-@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167"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169" formatCode="_-[$$-409]* #,##0.00_ ;_-[$$-409]* \-#,##0.00\ ;_-[$$-409]* &quot;-&quot;??_ ;_-@_ "/>
    </dxf>
    <dxf>
      <numFmt numFmtId="0" formatCode="General"/>
    </dxf>
    <dxf>
      <numFmt numFmtId="0" formatCode="General"/>
    </dxf>
    <dxf>
      <numFmt numFmtId="0" formatCode="General"/>
    </dxf>
    <dxf>
      <numFmt numFmtId="13" formatCode="0%"/>
    </dxf>
    <dxf>
      <numFmt numFmtId="166" formatCode="_-[$$-409]* #,##0_ ;_-[$$-409]* \-#,##0\ ;_-[$$-409]* &quot;-&quot;??_ ;_-@_ "/>
    </dxf>
    <dxf>
      <numFmt numFmtId="166" formatCode="_-[$$-409]* #,##0_ ;_-[$$-409]* \-#,##0\ ;_-[$$-409]* &quot;-&quot;??_ ;_-@_ "/>
    </dxf>
    <dxf>
      <numFmt numFmtId="166"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6"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[Exploring HealthMax NRM Growth Opportunity with Excel.xlsx]Market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0.23893362627476761</c:v>
                </c:pt>
                <c:pt idx="1">
                  <c:v>0.21752099860794299</c:v>
                </c:pt>
                <c:pt idx="2">
                  <c:v>0.22335757650329049</c:v>
                </c:pt>
                <c:pt idx="3">
                  <c:v>0.224102323064961</c:v>
                </c:pt>
                <c:pt idx="4">
                  <c:v>0.21082810539549909</c:v>
                </c:pt>
                <c:pt idx="5">
                  <c:v>0.20283260164352532</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0.24638658527854879</c:v>
                </c:pt>
                <c:pt idx="1">
                  <c:v>0.222631989129527</c:v>
                </c:pt>
                <c:pt idx="2">
                  <c:v>0.20944458574807753</c:v>
                </c:pt>
                <c:pt idx="3">
                  <c:v>0.20953736669612458</c:v>
                </c:pt>
                <c:pt idx="4">
                  <c:v>0.19176428962759645</c:v>
                </c:pt>
                <c:pt idx="5">
                  <c:v>0.17748957478905797</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Harmonix</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0.12754937759440738</c:v>
                </c:pt>
                <c:pt idx="1">
                  <c:v>0.14634042355648372</c:v>
                </c:pt>
                <c:pt idx="2">
                  <c:v>0.15954757259247856</c:v>
                </c:pt>
                <c:pt idx="3">
                  <c:v>0.16390616159783691</c:v>
                </c:pt>
                <c:pt idx="4">
                  <c:v>0.18720456909096214</c:v>
                </c:pt>
                <c:pt idx="5">
                  <c:v>0.18212524496331148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Shinez</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0.11931132206626169</c:v>
                </c:pt>
                <c:pt idx="1">
                  <c:v>0.11339207012090637</c:v>
                </c:pt>
                <c:pt idx="2">
                  <c:v>0.1231677111244002</c:v>
                </c:pt>
                <c:pt idx="3">
                  <c:v>0.12315495378217035</c:v>
                </c:pt>
                <c:pt idx="4">
                  <c:v>0.12367833967634967</c:v>
                </c:pt>
                <c:pt idx="5">
                  <c:v>0.14499272903971849</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Diamond Shine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4.2104526845521462E-2</c:v>
                </c:pt>
                <c:pt idx="1">
                  <c:v>5.3918943821206933E-2</c:v>
                </c:pt>
                <c:pt idx="2">
                  <c:v>5.1789283179524338E-2</c:v>
                </c:pt>
                <c:pt idx="3">
                  <c:v>6.2925047833421788E-2</c:v>
                </c:pt>
                <c:pt idx="4">
                  <c:v>6.3140114265998332E-2</c:v>
                </c:pt>
                <c:pt idx="5">
                  <c:v>8.7842705600267107E-2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Ocean Breeze</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4.6637934782502097E-2</c:v>
                </c:pt>
                <c:pt idx="1">
                  <c:v>3.769889850570577E-2</c:v>
                </c:pt>
                <c:pt idx="2">
                  <c:v>4.1879460734220372E-2</c:v>
                </c:pt>
                <c:pt idx="3">
                  <c:v>2.9721331618779427E-2</c:v>
                </c:pt>
                <c:pt idx="4">
                  <c:v>2.1197821661185372E-2</c:v>
                </c:pt>
                <c:pt idx="5">
                  <c:v>2.0220502923543587E-2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Orchid Oasis</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2.9771546216240334E-2</c:v>
                </c:pt>
                <c:pt idx="1">
                  <c:v>2.9143902754705464E-2</c:v>
                </c:pt>
                <c:pt idx="2">
                  <c:v>2.9569827572397143E-2</c:v>
                </c:pt>
                <c:pt idx="3">
                  <c:v>2.810165756041702E-2</c:v>
                </c:pt>
                <c:pt idx="4">
                  <c:v>3.8147589435700596E-2</c:v>
                </c:pt>
                <c:pt idx="5">
                  <c:v>2.428212443298168E-2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Oasis</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3.3728200603644162E-2</c:v>
                </c:pt>
                <c:pt idx="1">
                  <c:v>3.3132302411619026E-2</c:v>
                </c:pt>
                <c:pt idx="2">
                  <c:v>3.0564257278210889E-2</c:v>
                </c:pt>
                <c:pt idx="3">
                  <c:v>2.702317519843583E-2</c:v>
                </c:pt>
                <c:pt idx="4">
                  <c:v>2.2912115898460927E-2</c:v>
                </c:pt>
                <c:pt idx="5">
                  <c:v>6.4276912851799423E-3</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Nourish</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2.8625370903148553E-2</c:v>
                </c:pt>
                <c:pt idx="1">
                  <c:v>2.3720144691600199E-2</c:v>
                </c:pt>
                <c:pt idx="2">
                  <c:v>2.047505617142692E-2</c:v>
                </c:pt>
                <c:pt idx="3">
                  <c:v>1.8460469170300736E-2</c:v>
                </c:pt>
                <c:pt idx="4">
                  <c:v>1.5523075811104053E-2</c:v>
                </c:pt>
                <c:pt idx="5">
                  <c:v>1.078840511089546E-2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Lavender Bloom</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4.1509525554520024E-3</c:v>
                </c:pt>
                <c:pt idx="1">
                  <c:v>9.8629039567745911E-3</c:v>
                </c:pt>
                <c:pt idx="2">
                  <c:v>1.2714885287793817E-2</c:v>
                </c:pt>
                <c:pt idx="3">
                  <c:v>2.4241525412038178E-2</c:v>
                </c:pt>
                <c:pt idx="4">
                  <c:v>3.2752477593480683E-2</c:v>
                </c:pt>
                <c:pt idx="5">
                  <c:v>4.6794426885858997E-2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Mango Tango</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1.7584658429132614E-2</c:v>
                </c:pt>
                <c:pt idx="1">
                  <c:v>1.8911155731874858E-2</c:v>
                </c:pt>
                <c:pt idx="2">
                  <c:v>1.7119546205245927E-2</c:v>
                </c:pt>
                <c:pt idx="3">
                  <c:v>1.6624949382712199E-2</c:v>
                </c:pt>
                <c:pt idx="4">
                  <c:v>1.3524828318974816E-2</c:v>
                </c:pt>
                <c:pt idx="5">
                  <c:v>1.2542844136252305E-2</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RedRose</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2.1405196106830941E-2</c:v>
                </c:pt>
                <c:pt idx="1">
                  <c:v>1.9018917307720252E-2</c:v>
                </c:pt>
                <c:pt idx="2">
                  <c:v>1.6990969534049279E-2</c:v>
                </c:pt>
                <c:pt idx="3">
                  <c:v>1.5319404414591875E-2</c:v>
                </c:pt>
                <c:pt idx="4">
                  <c:v>1.1268447307090992E-2</c:v>
                </c:pt>
                <c:pt idx="5">
                  <c:v>9.8052368941508941E-3</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1.0746180151136597E-2</c:v>
                </c:pt>
                <c:pt idx="1">
                  <c:v>1.4647827785489438E-2</c:v>
                </c:pt>
                <c:pt idx="2">
                  <c:v>1.512611147680684E-2</c:v>
                </c:pt>
                <c:pt idx="3">
                  <c:v>1.2164295948070565E-2</c:v>
                </c:pt>
                <c:pt idx="4">
                  <c:v>1.1839651764009196E-2</c:v>
                </c:pt>
                <c:pt idx="5">
                  <c:v>1.0473184902594608E-2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VelvetLux</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5.8849257964876446E-4</c:v>
                </c:pt>
                <c:pt idx="1">
                  <c:v>2.0440558136883891E-2</c:v>
                </c:pt>
                <c:pt idx="2">
                  <c:v>8.4146922025785074E-3</c:v>
                </c:pt>
                <c:pt idx="3">
                  <c:v>1.522951109658948E-3</c:v>
                </c:pt>
                <c:pt idx="4">
                  <c:v>6.9090823827851582E-3</c:v>
                </c:pt>
                <c:pt idx="5">
                  <c:v>8.5604839529709181E-3</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Oceanic</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7.9070977713285046E-3</c:v>
                </c:pt>
                <c:pt idx="1">
                  <c:v>7.4757062898257141E-3</c:v>
                </c:pt>
                <c:pt idx="2">
                  <c:v>7.2443010606839447E-3</c:v>
                </c:pt>
                <c:pt idx="3">
                  <c:v>7.4553447310371588E-3</c:v>
                </c:pt>
                <c:pt idx="4">
                  <c:v>6.7982713565007957E-3</c:v>
                </c:pt>
                <c:pt idx="5">
                  <c:v>6.4535406086539812E-3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Jasmine Mist</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0</c:v>
                </c:pt>
                <c:pt idx="1">
                  <c:v>5.2674138731522195E-4</c:v>
                </c:pt>
                <c:pt idx="2">
                  <c:v>4.4224715646912598E-3</c:v>
                </c:pt>
                <c:pt idx="3">
                  <c:v>7.3385964909900223E-3</c:v>
                </c:pt>
                <c:pt idx="4">
                  <c:v>1.5275612746357454E-2</c:v>
                </c:pt>
                <c:pt idx="5">
                  <c:v>1.852994226959593E-2</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Charisma</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5.9910031980130018E-3</c:v>
                </c:pt>
                <c:pt idx="1">
                  <c:v>6.5457947964695506E-3</c:v>
                </c:pt>
                <c:pt idx="2">
                  <c:v>4.3184030743208075E-3</c:v>
                </c:pt>
                <c:pt idx="3">
                  <c:v>6.3203460442711138E-3</c:v>
                </c:pt>
                <c:pt idx="4">
                  <c:v>5.4080695831967077E-3</c:v>
                </c:pt>
                <c:pt idx="5">
                  <c:v>5.1217417467840495E-3</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Wild Flower</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1.1962719595748667E-3</c:v>
                </c:pt>
                <c:pt idx="1">
                  <c:v>2.0406281157516969E-3</c:v>
                </c:pt>
                <c:pt idx="2">
                  <c:v>2.7634856493191497E-3</c:v>
                </c:pt>
                <c:pt idx="3">
                  <c:v>3.6902970984336596E-3</c:v>
                </c:pt>
                <c:pt idx="4">
                  <c:v>1.028933997288832E-2</c:v>
                </c:pt>
                <c:pt idx="5">
                  <c:v>1.3860302955560991E-2</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Wonder Waves</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3.1861221992051875E-3</c:v>
                </c:pt>
                <c:pt idx="1">
                  <c:v>5.2155630152184249E-3</c:v>
                </c:pt>
                <c:pt idx="2">
                  <c:v>6.6702471278077902E-3</c:v>
                </c:pt>
                <c:pt idx="3">
                  <c:v>6.8737722777691334E-3</c:v>
                </c:pt>
                <c:pt idx="4">
                  <c:v>3.1902851922191509E-4</c:v>
                </c:pt>
                <c:pt idx="5">
                  <c:v>2.6072804656811495E-5</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3.5312823728125419E-3</c:v>
                </c:pt>
                <c:pt idx="1">
                  <c:v>3.4983892590354079E-3</c:v>
                </c:pt>
                <c:pt idx="2">
                  <c:v>3.4161300614927144E-3</c:v>
                </c:pt>
                <c:pt idx="3">
                  <c:v>3.334408887095395E-3</c:v>
                </c:pt>
                <c:pt idx="4">
                  <c:v>3.133911571992496E-3</c:v>
                </c:pt>
                <c:pt idx="5">
                  <c:v>3.2471070919593034E-3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1.2656554063352888E-3</c:v>
                </c:pt>
                <c:pt idx="1">
                  <c:v>3.0641086382341893E-3</c:v>
                </c:pt>
                <c:pt idx="2">
                  <c:v>3.8840788604800379E-3</c:v>
                </c:pt>
                <c:pt idx="3">
                  <c:v>3.6711978778754392E-3</c:v>
                </c:pt>
                <c:pt idx="4">
                  <c:v>3.9348340099550775E-3</c:v>
                </c:pt>
                <c:pt idx="5">
                  <c:v>3.7503122218357655E-3</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7.323263444289097E-4</c:v>
                </c:pt>
                <c:pt idx="1">
                  <c:v>3.3487738063714811E-3</c:v>
                </c:pt>
                <c:pt idx="2">
                  <c:v>3.9159463414146587E-3</c:v>
                </c:pt>
                <c:pt idx="3">
                  <c:v>2.3037000180148475E-3</c:v>
                </c:pt>
                <c:pt idx="4">
                  <c:v>2.3363402739377081E-3</c:v>
                </c:pt>
                <c:pt idx="5">
                  <c:v>2.2057592739662523E-3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CitrusBurst</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2.4334057841440926E-3</c:v>
                </c:pt>
                <c:pt idx="1">
                  <c:v>2.1504252759870762E-3</c:v>
                </c:pt>
                <c:pt idx="2">
                  <c:v>1.947270808689186E-3</c:v>
                </c:pt>
                <c:pt idx="3">
                  <c:v>2.0042704640498873E-3</c:v>
                </c:pt>
                <c:pt idx="4">
                  <c:v>1.7584548142826988E-3</c:v>
                </c:pt>
                <c:pt idx="5">
                  <c:v>1.5763617695508229E-3</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Golden Aura</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4.7140699169392697E-3</c:v>
                </c:pt>
                <c:pt idx="1">
                  <c:v>3.4329226032930441E-3</c:v>
                </c:pt>
                <c:pt idx="2">
                  <c:v>8.177722739087231E-4</c:v>
                </c:pt>
                <c:pt idx="3">
                  <c:v>1.558490065442788E-4</c:v>
                </c:pt>
                <c:pt idx="4">
                  <c:v>4.9373461308153525E-5</c:v>
                </c:pt>
                <c:pt idx="5">
                  <c:v>5.1102697127350529E-5</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Wave</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1.5187946599753456E-3</c:v>
                </c:pt>
                <c:pt idx="1">
                  <c:v>2.3199102940576937E-3</c:v>
                </c:pt>
                <c:pt idx="2">
                  <c:v>4.3835756669089034E-4</c:v>
                </c:pt>
                <c:pt idx="3">
                  <c:v>4.6604314399833089E-5</c:v>
                </c:pt>
                <c:pt idx="4">
                  <c:v>6.2554611612140212E-6</c:v>
                </c:pt>
                <c:pt idx="5">
                  <c:v>0</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[Exploring HealthMax NRM Growth Opportunity with Excel.xlsx]Promotion Graph!PivotTable2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#,##0.00_);_([$$-409]* \(#,##0.00\);_([$$-409]* "-"??_);_(@_)</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A9FB-4202-9F8F-F31BB0B8F77F}"/>
            </c:ext>
          </c:extLst>
        </c:ser>
        <c:dLbls>
          <c:showLegendKey val="0"/>
          <c:showVal val="0"/>
          <c:showCatName val="0"/>
          <c:showSerName val="0"/>
          <c:showPercent val="0"/>
          <c:showBubbleSize val="0"/>
        </c:dLbls>
        <c:smooth val="0"/>
        <c:axId val="14221615"/>
        <c:axId val="645222512"/>
      </c:lineChart>
      <c:catAx>
        <c:axId val="142216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Month</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5222512"/>
        <c:crosses val="autoZero"/>
        <c:auto val="1"/>
        <c:lblAlgn val="ctr"/>
        <c:lblOffset val="100"/>
        <c:noMultiLvlLbl val="0"/>
      </c:catAx>
      <c:valAx>
        <c:axId val="645222512"/>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216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313155675360402"/>
          <c:y val="4.109315880969424E-2"/>
          <c:w val="0.84885042522837795"/>
          <c:h val="0.7529290656849712"/>
        </c:manualLayout>
      </c:layout>
      <c:lineChart>
        <c:grouping val="standard"/>
        <c:varyColors val="0"/>
        <c:ser>
          <c:idx val="0"/>
          <c:order val="0"/>
          <c:tx>
            <c:strRef>
              <c:f>'Forecast 2024'!$B$1</c:f>
              <c:strCache>
                <c:ptCount val="1"/>
                <c:pt idx="0">
                  <c:v>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C66F-44B5-98A5-BA80B8B560E1}"/>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C66F-44B5-98A5-BA80B8B560E1}"/>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C66F-44B5-98A5-BA80B8B560E1}"/>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C66F-44B5-98A5-BA80B8B560E1}"/>
            </c:ext>
          </c:extLst>
        </c:ser>
        <c:dLbls>
          <c:showLegendKey val="0"/>
          <c:showVal val="0"/>
          <c:showCatName val="0"/>
          <c:showSerName val="0"/>
          <c:showPercent val="0"/>
          <c:showBubbleSize val="0"/>
        </c:dLbls>
        <c:smooth val="0"/>
        <c:axId val="492053935"/>
        <c:axId val="1847858159"/>
      </c:lineChart>
      <c:catAx>
        <c:axId val="492053935"/>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7858159"/>
        <c:crosses val="autoZero"/>
        <c:auto val="1"/>
        <c:lblAlgn val="ctr"/>
        <c:lblOffset val="100"/>
        <c:noMultiLvlLbl val="0"/>
      </c:catAx>
      <c:valAx>
        <c:axId val="1847858159"/>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0539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txData>
          <cx:v>Estimated Net Sales 2024</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Estimated Net Sales 2024</a:t>
          </a:r>
        </a:p>
      </cx:txPr>
    </cx:title>
    <cx:plotArea>
      <cx:plotAreaRegion>
        <cx:series layoutId="waterfall" uniqueId="{7D285692-D963-429D-A11A-6B65442C7DA8}">
          <cx:dataLabels pos="outEnd">
            <cx:visibility seriesName="0" categoryName="0" value="1"/>
          </cx:dataLabels>
          <cx:dataId val="0"/>
          <cx:layoutPr>
            <cx:subtotals>
              <cx:idx val="4"/>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69850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50800</xdr:colOff>
      <xdr:row>1</xdr:row>
      <xdr:rowOff>185737</xdr:rowOff>
    </xdr:from>
    <xdr:to>
      <xdr:col>19</xdr:col>
      <xdr:colOff>345400</xdr:colOff>
      <xdr:row>30</xdr:row>
      <xdr:rowOff>61237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76200</xdr:colOff>
      <xdr:row>1</xdr:row>
      <xdr:rowOff>109537</xdr:rowOff>
    </xdr:from>
    <xdr:to>
      <xdr:col>14</xdr:col>
      <xdr:colOff>19050</xdr:colOff>
      <xdr:row>23</xdr:row>
      <xdr:rowOff>180975</xdr:rowOff>
    </xdr:to>
    <xdr:graphicFrame macro="">
      <xdr:nvGraphicFramePr>
        <xdr:cNvPr id="2" name="Chart 1">
          <a:extLst>
            <a:ext uri="{FF2B5EF4-FFF2-40B4-BE49-F238E27FC236}">
              <a16:creationId xmlns:a16="http://schemas.microsoft.com/office/drawing/2014/main" id="{9CB45887-FB9D-38B7-8B89-9F603A18C0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276225</xdr:colOff>
      <xdr:row>10</xdr:row>
      <xdr:rowOff>179387</xdr:rowOff>
    </xdr:from>
    <xdr:to>
      <xdr:col>5</xdr:col>
      <xdr:colOff>714375</xdr:colOff>
      <xdr:row>26</xdr:row>
      <xdr:rowOff>65087</xdr:rowOff>
    </xdr:to>
    <xdr:graphicFrame macro="">
      <xdr:nvGraphicFramePr>
        <xdr:cNvPr id="2" name="Chart 1">
          <a:extLst>
            <a:ext uri="{FF2B5EF4-FFF2-40B4-BE49-F238E27FC236}">
              <a16:creationId xmlns:a16="http://schemas.microsoft.com/office/drawing/2014/main" id="{17FF299D-07D0-7BCD-B512-D070847EF7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190501</xdr:colOff>
      <xdr:row>8</xdr:row>
      <xdr:rowOff>127000</xdr:rowOff>
    </xdr:from>
    <xdr:to>
      <xdr:col>7</xdr:col>
      <xdr:colOff>480786</xdr:colOff>
      <xdr:row>33</xdr:row>
      <xdr:rowOff>36286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FD4E82F-3278-AAFB-3097-A843635AEFE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90501" y="1578429"/>
              <a:ext cx="8200571" cy="4445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9">
      <sharedItems containsSemiMixedTypes="0" containsString="0" containsNumber="1" minValue="5" maxValue="10"/>
    </cacheField>
    <cacheField name="Net Price" numFmtId="169">
      <sharedItems containsSemiMixedTypes="0" containsString="0" containsNumber="1" minValue="2.8" maxValue="6"/>
    </cacheField>
    <cacheField name="COGS" numFmtId="169">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0" numFmtId="166">
      <sharedItems containsSemiMixedTypes="0" containsString="0" containsNumber="1" minValue="855699" maxValue="3813362"/>
    </cacheField>
    <cacheField name="Gross Profit per unit" numFmtId="169">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6">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6">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6">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6" showAll="0"/>
    <pivotField showAll="0"/>
    <pivotField numFmtId="166" showAll="0"/>
    <pivotField showAll="0"/>
    <pivotField numFmtId="166"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showAll="0"/>
    <pivotField dataField="1" numFmtId="166" showAll="0"/>
  </pivotFields>
  <rowItems count="1">
    <i/>
  </rowItems>
  <colItems count="1">
    <i/>
  </colItems>
  <pageFields count="2">
    <pageField fld="5" item="5" hier="-1"/>
    <pageField fld="6" item="2" hier="-1"/>
  </pageFields>
  <dataFields count="1">
    <dataField name="Sum of Values MAT" fld="12" baseField="0" baseItem="0" numFmtId="166"/>
  </dataFields>
  <formats count="1">
    <format dxfId="7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7"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items count="7">
        <item x="0"/>
        <item x="1"/>
        <item x="2"/>
        <item x="3"/>
        <item x="4"/>
        <item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6">
    <i>
      <x/>
    </i>
    <i>
      <x v="1"/>
    </i>
    <i>
      <x v="2"/>
    </i>
    <i>
      <x v="3"/>
    </i>
    <i>
      <x v="4"/>
    </i>
    <i>
      <x v="5"/>
    </i>
  </rowItems>
  <colFields count="1">
    <field x="3"/>
  </colFields>
  <colItems count="26">
    <i>
      <x v="19"/>
    </i>
    <i>
      <x v="21"/>
    </i>
    <i>
      <x v="5"/>
    </i>
    <i>
      <x v="18"/>
    </i>
    <i>
      <x v="2"/>
    </i>
    <i>
      <x v="11"/>
    </i>
    <i>
      <x v="13"/>
    </i>
    <i>
      <x v="10"/>
    </i>
    <i>
      <x v="9"/>
    </i>
    <i>
      <x v="7"/>
    </i>
    <i>
      <x v="8"/>
    </i>
    <i>
      <x v="16"/>
    </i>
    <i>
      <x v="14"/>
    </i>
    <i>
      <x v="20"/>
    </i>
    <i>
      <x v="12"/>
    </i>
    <i>
      <x v="6"/>
    </i>
    <i>
      <x/>
    </i>
    <i>
      <x v="23"/>
    </i>
    <i>
      <x v="24"/>
    </i>
    <i>
      <x v="17"/>
    </i>
    <i>
      <x v="3"/>
    </i>
    <i>
      <x v="15"/>
    </i>
    <i>
      <x v="1"/>
    </i>
    <i>
      <x v="4"/>
    </i>
    <i>
      <x v="22"/>
    </i>
    <i t="grand">
      <x/>
    </i>
  </colItems>
  <dataFields count="1">
    <dataField name="Sum of Values Month" fld="8" showDataAs="percentOfRow" baseField="0" baseItem="0" numFmtId="9"/>
  </dataFields>
  <formats count="1">
    <format dxfId="72">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9" showAll="0"/>
    <pivotField numFmtId="169" showAll="0"/>
    <pivotField numFmtId="169" showAll="0"/>
    <pivotField numFmtId="167" showAll="0"/>
    <pivotField numFmtId="166" showAll="0"/>
    <pivotField numFmtId="169"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6" showAll="0"/>
    <pivotField showAll="0"/>
    <pivotField numFmtId="166" showAll="0"/>
    <pivotField showAll="0"/>
    <pivotField numFmtId="166"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42">
      <pivotArea outline="0" fieldPosition="0">
        <references count="1">
          <reference field="4294967294" count="1">
            <x v="0"/>
          </reference>
        </references>
      </pivotArea>
    </format>
    <format dxfId="41">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6" showAll="0"/>
    <pivotField showAll="0"/>
    <pivotField numFmtId="166" showAll="0"/>
    <pivotField dataField="1" showAll="0"/>
    <pivotField numFmtId="166"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7"/>
  </dataFields>
  <formats count="2">
    <format dxfId="44">
      <pivotArea outline="0" collapsedLevelsAreSubtotals="1" fieldPosition="0">
        <references count="1">
          <reference field="5" count="1" selected="0">
            <x v="4"/>
          </reference>
        </references>
      </pivotArea>
    </format>
    <format dxfId="4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2A4CBB6-8320-44A2-976F-1CC99CC2674E}"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showAll="0">
      <items count="7">
        <item x="0"/>
        <item x="1"/>
        <item x="2"/>
        <item x="3"/>
        <item x="4"/>
        <item x="5"/>
        <item t="default"/>
      </items>
    </pivotField>
    <pivotField axis="axisRow" showAll="0">
      <items count="13">
        <item x="0"/>
        <item x="1"/>
        <item x="2"/>
        <item x="3"/>
        <item x="4"/>
        <item x="5"/>
        <item x="6"/>
        <item x="7"/>
        <item x="8"/>
        <item x="9"/>
        <item x="10"/>
        <item x="11"/>
        <item t="default"/>
      </items>
    </pivotField>
    <pivotField showAll="0"/>
    <pivotField dataField="1" numFmtId="166" showAll="0"/>
    <pivotField showAll="0"/>
    <pivotField numFmtId="166" showAll="0"/>
    <pivotField showAll="0"/>
    <pivotField numFmtId="166"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item="4" hier="-1"/>
  </pageFields>
  <dataFields count="1">
    <dataField name="Sum of Values Month" fld="8" baseField="0" baseItem="0" numFmtId="172"/>
  </dataFields>
  <formats count="1">
    <format dxfId="7">
      <pivotArea outline="0" collapsedLevelsAreSubtotals="1" fieldPosition="0"/>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EA31D-A205-45E3-BC5D-7C2B8D29130F}"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3:B8" firstHeaderRow="1" firstDataRow="1"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showAll="0"/>
    <pivotField showAll="0"/>
    <pivotField axis="axisRow" showAll="0">
      <items count="7">
        <item x="0"/>
        <item x="1"/>
        <item x="2"/>
        <item x="3"/>
        <item x="4"/>
        <item h="1" x="5"/>
        <item t="default"/>
      </items>
    </pivotField>
    <pivotField showAll="0"/>
    <pivotField showAll="0"/>
    <pivotField dataField="1" numFmtId="166" showAll="0"/>
    <pivotField showAll="0"/>
    <pivotField numFmtId="166" showAll="0"/>
    <pivotField showAll="0"/>
    <pivotField numFmtId="166" showAll="0"/>
  </pivotFields>
  <rowFields count="1">
    <field x="5"/>
  </rowFields>
  <rowItems count="5">
    <i>
      <x/>
    </i>
    <i>
      <x v="1"/>
    </i>
    <i>
      <x v="2"/>
    </i>
    <i>
      <x v="3"/>
    </i>
    <i>
      <x v="4"/>
    </i>
  </rowItems>
  <colItems count="1">
    <i/>
  </colItems>
  <pageFields count="1">
    <pageField fld="2" item="8" hier="-1"/>
  </pageFields>
  <dataFields count="1">
    <dataField name="Sum of Values Month" fld="8" baseField="0" baseItem="0"/>
  </dataFields>
  <formats count="1">
    <format dxfId="0">
      <pivotArea collapsedLevelsAreSubtotals="1" fieldPosition="0">
        <references count="1">
          <reference field="5"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filterColumn colId="2">
      <filters>
        <filter val="HealthMax"/>
      </filters>
    </filterColumn>
  </autoFilter>
  <tableColumns count="13">
    <tableColumn id="1" xr3:uid="{E80F4F2A-087F-4AD7-93CF-D577061C77DD}" name="Category" dataDxfId="71"/>
    <tableColumn id="2" xr3:uid="{E62B3F1F-9A15-44B4-B1DD-CAF27CF3C747}" name="Subcategory" dataDxfId="70"/>
    <tableColumn id="3" xr3:uid="{FA4BBA42-4CD5-4FEC-99C8-F3DEA363596F}" name="Supplier" dataDxfId="69"/>
    <tableColumn id="4" xr3:uid="{363950AD-92F1-4B62-BAD5-6C6ED9D314C8}" name="Brand" dataDxfId="68"/>
    <tableColumn id="5" xr3:uid="{278D3098-9E4F-422C-8E1A-9941BBC3EF43}" name="Region" dataDxfId="67"/>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66"/>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65"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64">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62"/>
    <tableColumn id="2" xr3:uid="{025C4312-31D3-409B-B984-DBF4AEFE2FA6}" name="Product" dataDxfId="61"/>
    <tableColumn id="3" xr3:uid="{D40B8F72-DA12-4584-B326-495AA00C251F}" name="Pack Size (ml)"/>
    <tableColumn id="4" xr3:uid="{E106DA15-1281-4518-AE4A-C358C1924FEA}" name="ProductID" dataDxfId="60"/>
    <tableColumn id="5" xr3:uid="{AE844CDE-AAF3-4312-96B5-E0534EF567F3}" name="Retail Price" dataDxfId="59" totalsRowDxfId="58" dataCellStyle="Currency"/>
    <tableColumn id="6" xr3:uid="{732BB0A7-0D20-404F-B2AF-EC6A28C2A71A}" name="Net Price" dataDxfId="57" totalsRowDxfId="56" dataCellStyle="Currency"/>
    <tableColumn id="7" xr3:uid="{BB7F7A5B-FAB9-4038-AD33-08EE0D4766AD}" name="COGS" dataDxfId="55" totalsRowDxfId="54" dataCellStyle="Currency"/>
    <tableColumn id="8" xr3:uid="{CCF364DE-01EF-4200-AB41-ED9058D076B5}" name="Volume 2022" totalsRowFunction="sum" dataDxfId="53" totalsRowDxfId="52" dataCellStyle="Comma"/>
    <tableColumn id="10" xr3:uid="{08E3A2F7-3C74-49D9-91B9-79AD4050A4A7}" name="Net Sales 2022" totalsRowFunction="sum" dataDxfId="51" totalsRowDxfId="50" dataCellStyle="Currency">
      <calculatedColumnFormula>internal_sales_data[[#This Row],[Volume 2022]]*internal_sales_data[[#This Row],[Net Price]]</calculatedColumnFormula>
    </tableColumn>
    <tableColumn id="9" xr3:uid="{3C283A83-C2B7-4006-B2BA-AFEDB11C31BE}" name="Gross Profit per unit" dataDxfId="49" totalsRowDxfId="48" dataCellStyle="Currency">
      <calculatedColumnFormula>internal_sales_data[[#This Row],[Net Price]]-internal_sales_data[[#This Row],[COGS]]</calculatedColumnFormula>
    </tableColumn>
    <tableColumn id="11" xr3:uid="{7C588C62-85DC-41E9-81C4-648DF71F5B17}" name="Gross Profit per product" totalsRowFunction="sum" dataDxfId="47" totalsRowDxfId="46" dataCellStyle="Currency">
      <calculatedColumnFormula>internal_sales_data[[#This Row],[Gross Profit per unit]]*internal_sales_data[[#This Row],[Volume 2022]]</calculatedColumnFormula>
    </tableColumn>
    <tableColumn id="12" xr3:uid="{2911D992-F8E1-40DE-AFC8-9AF339130FCA}" name="Gross Margin" totalsRowFunction="custom" totalsRowDxfId="45"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ED959F3-A397-4C55-886D-FBB89AED4E27}" name="new_product_launch" displayName="new_product_launch" ref="A1:I3" totalsRowShown="0">
  <autoFilter ref="A1:I3" xr:uid="{9ED959F3-A397-4C55-886D-FBB89AED4E27}"/>
  <tableColumns count="9">
    <tableColumn id="1" xr3:uid="{B17C778E-6E64-4648-980E-01F29D1E8DBE}" name="Product" dataDxfId="40"/>
    <tableColumn id="2" xr3:uid="{6AE352D5-6C16-4164-8AC0-45FA1FF286BF}" name="Estimated Unit Market Share" dataCellStyle="Percent"/>
    <tableColumn id="3" xr3:uid="{31AA58DE-DB16-4AD7-9EE2-3FBD593D8486}" name="Estimated units sold 2024" dataDxfId="39" dataCellStyle="Comma">
      <calculatedColumnFormula>new_product_launch[[#This Row],[Estimated Unit Market Share]]*'New Category Opportunity'!$B$18</calculatedColumnFormula>
    </tableColumn>
    <tableColumn id="4" xr3:uid="{983BA861-9FD5-40BD-BAD6-5572FA3B9563}" name="Net Price" dataDxfId="38"/>
    <tableColumn id="5" xr3:uid="{8197C623-3CF8-4E81-AD27-88ADB9A58EE4}" name="Net Sales" dataDxfId="37">
      <calculatedColumnFormula>new_product_launch[[#This Row],[Net Price]]*new_product_launch[[#This Row],[Estimated units sold 2024]]</calculatedColumnFormula>
    </tableColumn>
    <tableColumn id="6" xr3:uid="{0813BA88-04DC-44D1-BBDD-F8260333BD3F}" name="COGS" dataDxfId="36"/>
    <tableColumn id="7" xr3:uid="{0BDC181A-386D-45F3-8640-F0B86C17865D}" name="Gross Profit per unit" dataDxfId="35">
      <calculatedColumnFormula>new_product_launch[[#This Row],[Net Price]]-new_product_launch[[#This Row],[COGS]]</calculatedColumnFormula>
    </tableColumn>
    <tableColumn id="8" xr3:uid="{C9FE25C5-9CBC-4262-8F58-9FAD1AFE1F38}" name="Gross Profit per product" dataDxfId="34" dataCellStyle="Comma">
      <calculatedColumnFormula>new_product_launch[[#This Row],[Gross Profit per unit]]*new_product_launch[[#This Row],[Estimated units sold 2024]]</calculatedColumnFormula>
    </tableColumn>
    <tableColumn id="9" xr3:uid="{7B898487-076D-4DC9-AC86-FE42D0850365}" name="Gross Margin" dataDxfId="33">
      <calculatedColumnFormula>new_product_launch[[#This Row],[Gross Profit per product]]/new_product_launch[[#This Row],[Net Sales]]</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8834D3F-3692-4F81-A0B6-F3A47692DDA8}" name="internal_sales_data5" displayName="internal_sales_data5" ref="A1:M12">
  <autoFilter ref="A1:M12" xr:uid="{04364B77-531F-4E7F-8C97-717C91709596}"/>
  <tableColumns count="13">
    <tableColumn id="1" xr3:uid="{01E183D9-AEF8-479C-B911-354EA88031A9}" name="Brand" totalsRowLabel="Total" dataDxfId="32"/>
    <tableColumn id="2" xr3:uid="{FAE7BF1E-D3B2-4767-B266-2B8270F3696C}" name="Product" dataDxfId="31"/>
    <tableColumn id="3" xr3:uid="{5A2D09FD-4038-4B54-B533-EFDB32DD1546}" name="Pack Size (ml)"/>
    <tableColumn id="4" xr3:uid="{B6E0B462-3954-414F-96BC-4A9A1E45F237}" name="ProductID" dataDxfId="30"/>
    <tableColumn id="5" xr3:uid="{A6C19464-69C2-4CF6-86FD-2DFC3C8BE682}" name="Retail Price" dataDxfId="29" totalsRowDxfId="28" dataCellStyle="Currency"/>
    <tableColumn id="6" xr3:uid="{F8166C40-CCF9-4D5A-991F-14A3DDE3FC7F}" name="Net Price" dataDxfId="27" totalsRowDxfId="26" dataCellStyle="Currency"/>
    <tableColumn id="7" xr3:uid="{9860B665-293D-4A43-A98E-0AAA70D26C13}" name="COGS" dataDxfId="25" totalsRowDxfId="24" dataCellStyle="Currency"/>
    <tableColumn id="8" xr3:uid="{683E31B5-9570-4041-8F3B-F7C43CD93243}" name="Volume 2022" totalsRowFunction="sum" dataDxfId="23" totalsRowDxfId="22" dataCellStyle="Comma"/>
    <tableColumn id="10" xr3:uid="{17710796-45DE-498A-B84A-F197DA71F214}" name="Net Sales 2022" totalsRowFunction="sum" dataDxfId="21" totalsRowDxfId="20" dataCellStyle="Currency">
      <calculatedColumnFormula>internal_sales_data5[[#This Row],[Volume 2022]]*internal_sales_data5[[#This Row],[Net Price]]</calculatedColumnFormula>
    </tableColumn>
    <tableColumn id="9" xr3:uid="{5DE58021-15DC-4013-86B1-6FE9C31F7787}" name="Gross Profit per unit" dataDxfId="19" totalsRowDxfId="18" dataCellStyle="Currency">
      <calculatedColumnFormula>internal_sales_data5[[#This Row],[Net Price]]-internal_sales_data5[[#This Row],[COGS]]</calculatedColumnFormula>
    </tableColumn>
    <tableColumn id="11" xr3:uid="{6BF3B56E-CE08-4DFA-AE34-BC12278250B4}" name="Gross Profit per product" totalsRowFunction="sum" dataDxfId="17" totalsRowDxfId="16" dataCellStyle="Currency">
      <calculatedColumnFormula>internal_sales_data5[[#This Row],[Gross Profit per unit]]*internal_sales_data5[[#This Row],[Volume 2022]]</calculatedColumnFormula>
    </tableColumn>
    <tableColumn id="12" xr3:uid="{E538B08D-0849-4B66-A466-03FDB4ED16F2}" name="Gross Margin" totalsRowFunction="custom" totalsRowDxfId="15" dataCellStyle="Percent">
      <calculatedColumnFormula>internal_sales_data5[[#This Row],[Gross Profit per unit]]/internal_sales_data5[[#This Row],[Net Price]]</calculatedColumnFormula>
      <totalsRowFormula>internal_sales_data5[[#Totals],[Gross Profit per product]]/internal_sales_data5[[#Totals],[Net Sales 2022]]</totalsRowFormula>
    </tableColumn>
    <tableColumn id="13" xr3:uid="{AC80CAE8-89AA-46CB-AD17-B2A87EBDF291}" name="Price per ML" dataDxfId="14" dataCellStyle="Percent">
      <calculatedColumnFormula>internal_sales_data5[[#This Row],[Retail Price]]/internal_sales_data5[[#This Row],[Pack Size (ml)]]</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830416-12CE-4CEC-91EA-641FFEFD454B}" name="promotion_analysis" displayName="promotion_analysis" ref="A1:J4" totalsRowShown="0">
  <autoFilter ref="A1:J4" xr:uid="{3C830416-12CE-4CEC-91EA-641FFEFD454B}"/>
  <tableColumns count="10">
    <tableColumn id="1" xr3:uid="{C306E404-48E6-4241-A912-92DD42E0B581}" name="Promotion "/>
    <tableColumn id="2" xr3:uid="{8869F3A0-4967-4B68-8EA2-F29B073DE538}" name="Mechanism" dataDxfId="13"/>
    <tableColumn id="3" xr3:uid="{2A121CD1-C0E3-4918-8551-814ACE7E3314}" name="Brand" dataDxfId="12"/>
    <tableColumn id="4" xr3:uid="{7543C383-8A02-4E74-AF99-92F550588F68}" name="Year"/>
    <tableColumn id="5" xr3:uid="{9E3981BC-C16F-410F-81E4-31419BE928F1}" name="Month"/>
    <tableColumn id="6" xr3:uid="{C0D21506-6E1F-4EA8-BD50-1AFB904058ED}" name="Value sales" dataDxfId="11" dataCellStyle="Currency"/>
    <tableColumn id="7" xr3:uid="{2FEECA98-4730-450F-AF86-23140A025659}" name="Baseline sales " dataDxfId="10" dataCellStyle="Currency"/>
    <tableColumn id="8" xr3:uid="{9DF34B1D-A2FE-45E8-91E8-847DD06125C7}" name="Uplift" dataDxfId="9" dataCellStyle="Currency"/>
    <tableColumn id="11" xr3:uid="{A4B2B49D-215C-42E9-97A0-9B114D4F2383}" name="Cost" dataDxfId="8"/>
    <tableColumn id="12" xr3:uid="{B2A83D1D-83B3-4A1B-A801-1459D8F8AE06}" name="ROI" dataCellStyle="Percent"/>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70BE28D-B3AA-4453-A861-021EC62A8D2D}" name="Table7" displayName="Table7" ref="A1:G8" totalsRowShown="0">
  <autoFilter ref="A1:G8" xr:uid="{870BE28D-B3AA-4453-A861-021EC62A8D2D}"/>
  <tableColumns count="7">
    <tableColumn id="1" xr3:uid="{586F0EBD-1C69-45C0-B9FB-B1A2438E5F23}" name="Timeline"/>
    <tableColumn id="2" xr3:uid="{97C5A2D2-C54E-4E09-B2FD-22D3D84C57DA}" name="Values" dataDxfId="6"/>
    <tableColumn id="3" xr3:uid="{A3753415-934C-4D1D-A65D-4F5A8F2AE664}" name="Forecast" dataDxfId="5"/>
    <tableColumn id="4" xr3:uid="{87AF29BB-3B9B-48E1-AF86-C6520DE1890C}" name="Lower Confidence Bound" dataDxfId="4"/>
    <tableColumn id="5" xr3:uid="{517108CD-F72A-4B89-A961-C1493DECB118}" name="Upper Confidence Bound" dataDxfId="3"/>
    <tableColumn id="6" xr3:uid="{56237CD3-AD63-4186-A266-A3B7AE3CF470}" name="Net Sales" dataDxfId="2"/>
    <tableColumn id="7" xr3:uid="{49BA4978-1D1E-40F2-BFD3-E9344BD49738}" name="Ratio" dataDxfId="1"/>
  </tableColumns>
  <tableStyleInfo name="TableStyleMedium2"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tabSelected="1" workbookViewId="0">
      <selection activeCell="A45" activeCellId="15" sqref="A5:A8 A10 A12 A14 A16 A18:A19 A21 A23:A25 A30 A32 A34 A36 A38 A40:A41 A43 A45"/>
    </sheetView>
  </sheetViews>
  <sheetFormatPr defaultRowHeight="14.5" x14ac:dyDescent="0.35"/>
  <cols>
    <col min="1" max="1" width="23.453125" bestFit="1" customWidth="1"/>
  </cols>
  <sheetData>
    <row r="3" spans="1:1" x14ac:dyDescent="0.35">
      <c r="A3" s="2" t="s">
        <v>58</v>
      </c>
    </row>
    <row r="4" spans="1:1" x14ac:dyDescent="0.35">
      <c r="A4" s="3" t="s">
        <v>9</v>
      </c>
    </row>
    <row r="5" spans="1:1" x14ac:dyDescent="0.35">
      <c r="A5" s="4" t="s">
        <v>26</v>
      </c>
    </row>
    <row r="6" spans="1:1" x14ac:dyDescent="0.35">
      <c r="A6" s="4" t="s">
        <v>27</v>
      </c>
    </row>
    <row r="7" spans="1:1" x14ac:dyDescent="0.35">
      <c r="A7" s="4" t="s">
        <v>10</v>
      </c>
    </row>
    <row r="8" spans="1:1" x14ac:dyDescent="0.35">
      <c r="A8" s="4" t="s">
        <v>48</v>
      </c>
    </row>
    <row r="9" spans="1:1" x14ac:dyDescent="0.35">
      <c r="A9" s="3" t="s">
        <v>14</v>
      </c>
    </row>
    <row r="10" spans="1:1" x14ac:dyDescent="0.35">
      <c r="A10" s="4" t="s">
        <v>15</v>
      </c>
    </row>
    <row r="11" spans="1:1" x14ac:dyDescent="0.35">
      <c r="A11" s="3" t="s">
        <v>49</v>
      </c>
    </row>
    <row r="12" spans="1:1" x14ac:dyDescent="0.35">
      <c r="A12" s="4" t="s">
        <v>50</v>
      </c>
    </row>
    <row r="13" spans="1:1" x14ac:dyDescent="0.35">
      <c r="A13" s="3" t="s">
        <v>28</v>
      </c>
    </row>
    <row r="14" spans="1:1" x14ac:dyDescent="0.35">
      <c r="A14" s="4" t="s">
        <v>29</v>
      </c>
    </row>
    <row r="15" spans="1:1" x14ac:dyDescent="0.35">
      <c r="A15" s="3" t="s">
        <v>31</v>
      </c>
    </row>
    <row r="16" spans="1:1" x14ac:dyDescent="0.35">
      <c r="A16" s="4" t="s">
        <v>32</v>
      </c>
    </row>
    <row r="17" spans="1:1" x14ac:dyDescent="0.35">
      <c r="A17" s="3" t="s">
        <v>33</v>
      </c>
    </row>
    <row r="18" spans="1:1" x14ac:dyDescent="0.35">
      <c r="A18" s="4" t="s">
        <v>41</v>
      </c>
    </row>
    <row r="19" spans="1:1" x14ac:dyDescent="0.35">
      <c r="A19" s="4" t="s">
        <v>34</v>
      </c>
    </row>
    <row r="20" spans="1:1" x14ac:dyDescent="0.35">
      <c r="A20" s="3" t="s">
        <v>42</v>
      </c>
    </row>
    <row r="21" spans="1:1" x14ac:dyDescent="0.35">
      <c r="A21" s="4" t="s">
        <v>43</v>
      </c>
    </row>
    <row r="22" spans="1:1" x14ac:dyDescent="0.35">
      <c r="A22" s="3" t="s">
        <v>16</v>
      </c>
    </row>
    <row r="23" spans="1:1" x14ac:dyDescent="0.35">
      <c r="A23" s="4" t="s">
        <v>17</v>
      </c>
    </row>
    <row r="24" spans="1:1" x14ac:dyDescent="0.35">
      <c r="A24" s="4" t="s">
        <v>51</v>
      </c>
    </row>
    <row r="25" spans="1:1" x14ac:dyDescent="0.35">
      <c r="A25" s="4" t="s">
        <v>56</v>
      </c>
    </row>
    <row r="26" spans="1:1" x14ac:dyDescent="0.35">
      <c r="A26" s="3" t="s">
        <v>21</v>
      </c>
    </row>
    <row r="27" spans="1:1" x14ac:dyDescent="0.35">
      <c r="A27" s="4" t="s">
        <v>22</v>
      </c>
    </row>
    <row r="28" spans="1:1" x14ac:dyDescent="0.35">
      <c r="A28" s="4" t="s">
        <v>57</v>
      </c>
    </row>
    <row r="29" spans="1:1" x14ac:dyDescent="0.35">
      <c r="A29" s="3" t="s">
        <v>35</v>
      </c>
    </row>
    <row r="30" spans="1:1" x14ac:dyDescent="0.35">
      <c r="A30" s="4" t="s">
        <v>36</v>
      </c>
    </row>
    <row r="31" spans="1:1" x14ac:dyDescent="0.35">
      <c r="A31" s="3" t="s">
        <v>37</v>
      </c>
    </row>
    <row r="32" spans="1:1" x14ac:dyDescent="0.35">
      <c r="A32" s="4" t="s">
        <v>38</v>
      </c>
    </row>
    <row r="33" spans="1:1" x14ac:dyDescent="0.35">
      <c r="A33" s="3" t="s">
        <v>19</v>
      </c>
    </row>
    <row r="34" spans="1:1" x14ac:dyDescent="0.35">
      <c r="A34" s="4" t="s">
        <v>20</v>
      </c>
    </row>
    <row r="35" spans="1:1" x14ac:dyDescent="0.35">
      <c r="A35" s="3" t="s">
        <v>44</v>
      </c>
    </row>
    <row r="36" spans="1:1" x14ac:dyDescent="0.35">
      <c r="A36" s="4" t="s">
        <v>45</v>
      </c>
    </row>
    <row r="37" spans="1:1" x14ac:dyDescent="0.35">
      <c r="A37" s="3" t="s">
        <v>46</v>
      </c>
    </row>
    <row r="38" spans="1:1" x14ac:dyDescent="0.35">
      <c r="A38" s="4" t="s">
        <v>47</v>
      </c>
    </row>
    <row r="39" spans="1:1" x14ac:dyDescent="0.35">
      <c r="A39" s="3" t="s">
        <v>23</v>
      </c>
    </row>
    <row r="40" spans="1:1" x14ac:dyDescent="0.35">
      <c r="A40" s="4" t="s">
        <v>24</v>
      </c>
    </row>
    <row r="41" spans="1:1" x14ac:dyDescent="0.35">
      <c r="A41" s="4" t="s">
        <v>52</v>
      </c>
    </row>
    <row r="42" spans="1:1" x14ac:dyDescent="0.35">
      <c r="A42" s="3" t="s">
        <v>53</v>
      </c>
    </row>
    <row r="43" spans="1:1" x14ac:dyDescent="0.35">
      <c r="A43" s="4" t="s">
        <v>54</v>
      </c>
    </row>
    <row r="44" spans="1:1" x14ac:dyDescent="0.35">
      <c r="A44" s="3" t="s">
        <v>39</v>
      </c>
    </row>
    <row r="45" spans="1:1" x14ac:dyDescent="0.35">
      <c r="A45" s="4" t="s">
        <v>40</v>
      </c>
    </row>
    <row r="46" spans="1:1" x14ac:dyDescent="0.3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A15" sqref="A15"/>
    </sheetView>
  </sheetViews>
  <sheetFormatPr defaultRowHeight="14.5" x14ac:dyDescent="0.35"/>
  <cols>
    <col min="1" max="1" width="20.26953125" bestFit="1" customWidth="1"/>
    <col min="2" max="2" width="16.26953125" bestFit="1" customWidth="1"/>
    <col min="3" max="3" width="8.26953125" bestFit="1" customWidth="1"/>
    <col min="4" max="4" width="11.26953125" bestFit="1" customWidth="1"/>
    <col min="5" max="5" width="11.54296875" bestFit="1" customWidth="1"/>
    <col min="6" max="6" width="12.1796875" bestFit="1" customWidth="1"/>
    <col min="7" max="7" width="9.54296875" bestFit="1" customWidth="1"/>
    <col min="8" max="8" width="12.54296875" bestFit="1" customWidth="1"/>
    <col min="9" max="9" width="15.453125" bestFit="1" customWidth="1"/>
    <col min="10" max="10" width="12.81640625" bestFit="1" customWidth="1"/>
    <col min="11" max="11" width="9" bestFit="1" customWidth="1"/>
    <col min="12" max="12" width="8" bestFit="1" customWidth="1"/>
    <col min="13" max="13" width="13.26953125" bestFit="1" customWidth="1"/>
    <col min="14" max="14" width="9" bestFit="1" customWidth="1"/>
    <col min="15" max="15" width="12" bestFit="1" customWidth="1"/>
    <col min="16" max="16" width="9" bestFit="1" customWidth="1"/>
    <col min="17" max="17" width="13.7265625" bestFit="1" customWidth="1"/>
    <col min="18" max="18" width="8.7265625" bestFit="1" customWidth="1"/>
    <col min="19" max="19" width="9" bestFit="1" customWidth="1"/>
    <col min="20" max="20" width="10" bestFit="1" customWidth="1"/>
    <col min="21" max="21" width="11" bestFit="1" customWidth="1"/>
    <col min="22" max="22" width="9.81640625" bestFit="1" customWidth="1"/>
    <col min="23" max="23" width="11" bestFit="1" customWidth="1"/>
    <col min="24" max="24" width="9" bestFit="1" customWidth="1"/>
    <col min="25" max="25" width="11.81640625" bestFit="1" customWidth="1"/>
    <col min="26" max="26" width="14.81640625" bestFit="1" customWidth="1"/>
    <col min="27" max="27" width="11.26953125" bestFit="1" customWidth="1"/>
  </cols>
  <sheetData>
    <row r="1" spans="1:4" x14ac:dyDescent="0.35">
      <c r="A1" s="2" t="s">
        <v>1</v>
      </c>
      <c r="B1" t="s">
        <v>21</v>
      </c>
    </row>
    <row r="3" spans="1:4" x14ac:dyDescent="0.35">
      <c r="A3" s="2" t="s">
        <v>61</v>
      </c>
      <c r="B3" s="2" t="s">
        <v>60</v>
      </c>
    </row>
    <row r="4" spans="1:4" x14ac:dyDescent="0.35">
      <c r="A4" s="2" t="s">
        <v>58</v>
      </c>
      <c r="B4" t="s">
        <v>22</v>
      </c>
      <c r="C4" t="s">
        <v>57</v>
      </c>
      <c r="D4" t="s">
        <v>59</v>
      </c>
    </row>
    <row r="5" spans="1:4" x14ac:dyDescent="0.35">
      <c r="A5" s="3">
        <v>2018</v>
      </c>
      <c r="B5" s="5"/>
      <c r="C5" s="5"/>
      <c r="D5" s="5"/>
    </row>
    <row r="6" spans="1:4" x14ac:dyDescent="0.35">
      <c r="A6" s="3">
        <v>2019</v>
      </c>
      <c r="B6" s="5">
        <v>-1.8851917463244935E-2</v>
      </c>
      <c r="C6" s="5">
        <v>-6.0152376717658426E-2</v>
      </c>
      <c r="D6" s="5">
        <v>-4.6397507546699364E-2</v>
      </c>
    </row>
    <row r="7" spans="1:4" x14ac:dyDescent="0.35">
      <c r="A7" s="3">
        <v>2020</v>
      </c>
      <c r="B7" s="5">
        <v>7.659905577863356E-2</v>
      </c>
      <c r="C7" s="5">
        <v>1.7745774906480036E-2</v>
      </c>
      <c r="D7" s="5">
        <v>3.7912688764357619E-2</v>
      </c>
    </row>
    <row r="8" spans="1:4" x14ac:dyDescent="0.35">
      <c r="A8" s="3">
        <v>2021</v>
      </c>
      <c r="B8" s="5">
        <v>8.9543837962540954E-3</v>
      </c>
      <c r="C8" s="5">
        <v>1.2423428548747735E-2</v>
      </c>
      <c r="D8" s="5">
        <v>1.1190403666558416E-2</v>
      </c>
    </row>
    <row r="9" spans="1:4" x14ac:dyDescent="0.35">
      <c r="A9" s="3">
        <v>2022</v>
      </c>
      <c r="B9" s="5">
        <v>6.7382398799515006E-2</v>
      </c>
      <c r="C9" s="5">
        <v>-9.1123767974869612E-5</v>
      </c>
      <c r="D9" s="5">
        <v>2.3838392205789781E-2</v>
      </c>
    </row>
    <row r="10" spans="1:4" x14ac:dyDescent="0.3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4.5" x14ac:dyDescent="0.35"/>
  <cols>
    <col min="1" max="1" width="18.453125" bestFit="1" customWidth="1"/>
    <col min="2" max="2" width="7.26953125" bestFit="1" customWidth="1"/>
  </cols>
  <sheetData>
    <row r="1" spans="1:2" x14ac:dyDescent="0.35">
      <c r="A1" s="2" t="s">
        <v>4</v>
      </c>
      <c r="B1" s="3">
        <v>2023</v>
      </c>
    </row>
    <row r="2" spans="1:2" x14ac:dyDescent="0.35">
      <c r="A2" s="2" t="s">
        <v>5</v>
      </c>
      <c r="B2" s="3">
        <v>3</v>
      </c>
    </row>
    <row r="4" spans="1:2" x14ac:dyDescent="0.35">
      <c r="A4" t="s">
        <v>67</v>
      </c>
    </row>
    <row r="5" spans="1:2" x14ac:dyDescent="0.3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66" zoomScaleNormal="66" workbookViewId="0">
      <selection activeCell="A41" sqref="A41"/>
    </sheetView>
  </sheetViews>
  <sheetFormatPr defaultRowHeight="14.5" x14ac:dyDescent="0.35"/>
  <cols>
    <col min="1" max="1" width="26.08984375" bestFit="1" customWidth="1"/>
    <col min="2" max="2" width="23" bestFit="1" customWidth="1"/>
    <col min="3" max="3" width="9.90625" bestFit="1" customWidth="1"/>
    <col min="4" max="4" width="12.08984375" bestFit="1" customWidth="1"/>
    <col min="5" max="5" width="9.36328125" bestFit="1" customWidth="1"/>
    <col min="6" max="6" width="18.81640625" bestFit="1" customWidth="1"/>
    <col min="7" max="7" width="17.1796875" bestFit="1" customWidth="1"/>
    <col min="8" max="8" width="16.453125" bestFit="1" customWidth="1"/>
    <col min="9" max="9" width="7.90625" bestFit="1" customWidth="1"/>
    <col min="10" max="10" width="10.26953125" bestFit="1" customWidth="1"/>
    <col min="11" max="11" width="19.90625" bestFit="1" customWidth="1"/>
    <col min="12" max="12" width="17" bestFit="1" customWidth="1"/>
    <col min="13" max="13" width="11.36328125" bestFit="1" customWidth="1"/>
    <col min="14" max="14" width="11.7265625" bestFit="1" customWidth="1"/>
    <col min="15" max="15" width="12.6328125" bestFit="1" customWidth="1"/>
    <col min="16" max="16" width="10.6328125" bestFit="1" customWidth="1"/>
    <col min="17" max="17" width="16.453125" bestFit="1" customWidth="1"/>
    <col min="18" max="18" width="12.08984375" bestFit="1" customWidth="1"/>
    <col min="19" max="19" width="15" bestFit="1" customWidth="1"/>
    <col min="20" max="20" width="18.6328125" bestFit="1" customWidth="1"/>
    <col min="21" max="21" width="8.6328125" bestFit="1" customWidth="1"/>
    <col min="22" max="22" width="15.7265625" bestFit="1" customWidth="1"/>
    <col min="23" max="23" width="18.08984375" bestFit="1" customWidth="1"/>
    <col min="24" max="24" width="14.26953125" bestFit="1" customWidth="1"/>
    <col min="25" max="25" width="15.7265625" bestFit="1" customWidth="1"/>
    <col min="26" max="26" width="7.7265625" bestFit="1" customWidth="1"/>
    <col min="27" max="27" width="15" bestFit="1" customWidth="1"/>
  </cols>
  <sheetData>
    <row r="3" spans="1:27" x14ac:dyDescent="0.35">
      <c r="A3" s="2" t="s">
        <v>61</v>
      </c>
      <c r="B3" s="2" t="s">
        <v>60</v>
      </c>
    </row>
    <row r="4" spans="1:27" x14ac:dyDescent="0.35">
      <c r="A4" s="2" t="s">
        <v>58</v>
      </c>
      <c r="B4" t="s">
        <v>57</v>
      </c>
      <c r="C4" t="s">
        <v>34</v>
      </c>
      <c r="D4" t="s">
        <v>17</v>
      </c>
      <c r="E4" t="s">
        <v>22</v>
      </c>
      <c r="F4" t="s">
        <v>20</v>
      </c>
      <c r="G4" t="s">
        <v>26</v>
      </c>
      <c r="H4" t="s">
        <v>41</v>
      </c>
      <c r="I4" t="s">
        <v>15</v>
      </c>
      <c r="J4" t="s">
        <v>43</v>
      </c>
      <c r="K4" t="s">
        <v>51</v>
      </c>
      <c r="L4" t="s">
        <v>24</v>
      </c>
      <c r="M4" t="s">
        <v>10</v>
      </c>
      <c r="N4" t="s">
        <v>27</v>
      </c>
      <c r="O4" t="s">
        <v>29</v>
      </c>
      <c r="P4" t="s">
        <v>40</v>
      </c>
      <c r="Q4" t="s">
        <v>32</v>
      </c>
      <c r="R4" t="s">
        <v>54</v>
      </c>
      <c r="S4" t="s">
        <v>50</v>
      </c>
      <c r="T4" t="s">
        <v>48</v>
      </c>
      <c r="U4" t="s">
        <v>56</v>
      </c>
      <c r="V4" t="s">
        <v>47</v>
      </c>
      <c r="W4" t="s">
        <v>36</v>
      </c>
      <c r="X4" t="s">
        <v>45</v>
      </c>
      <c r="Y4" t="s">
        <v>38</v>
      </c>
      <c r="Z4" t="s">
        <v>52</v>
      </c>
      <c r="AA4" t="s">
        <v>59</v>
      </c>
    </row>
    <row r="5" spans="1:27" x14ac:dyDescent="0.35">
      <c r="A5" s="3">
        <v>2018</v>
      </c>
      <c r="B5" s="7">
        <v>0.23893362627476761</v>
      </c>
      <c r="C5" s="7">
        <v>0.24638658527854879</v>
      </c>
      <c r="D5" s="7">
        <v>0.12754937759440738</v>
      </c>
      <c r="E5" s="7">
        <v>0.11931132206626169</v>
      </c>
      <c r="F5" s="7">
        <v>4.2104526845521462E-2</v>
      </c>
      <c r="G5" s="7">
        <v>4.6637934782502097E-2</v>
      </c>
      <c r="H5" s="7">
        <v>2.9771546216240334E-2</v>
      </c>
      <c r="I5" s="7">
        <v>3.3728200603644162E-2</v>
      </c>
      <c r="J5" s="7">
        <v>2.8625370903148553E-2</v>
      </c>
      <c r="K5" s="7">
        <v>4.1509525554520024E-3</v>
      </c>
      <c r="L5" s="7">
        <v>1.7584658429132614E-2</v>
      </c>
      <c r="M5" s="7">
        <v>2.1405196106830941E-2</v>
      </c>
      <c r="N5" s="7">
        <v>1.0746180151136597E-2</v>
      </c>
      <c r="O5" s="7">
        <v>5.8849257964876446E-4</v>
      </c>
      <c r="P5" s="7">
        <v>7.9070977713285046E-3</v>
      </c>
      <c r="Q5" s="7">
        <v>0</v>
      </c>
      <c r="R5" s="7">
        <v>5.9910031980130018E-3</v>
      </c>
      <c r="S5" s="7">
        <v>1.1962719595748667E-3</v>
      </c>
      <c r="T5" s="7">
        <v>3.1861221992051875E-3</v>
      </c>
      <c r="U5" s="7">
        <v>3.5312823728125419E-3</v>
      </c>
      <c r="V5" s="7">
        <v>1.2656554063352888E-3</v>
      </c>
      <c r="W5" s="7">
        <v>7.323263444289097E-4</v>
      </c>
      <c r="X5" s="7">
        <v>2.4334057841440926E-3</v>
      </c>
      <c r="Y5" s="7">
        <v>4.7140699169392697E-3</v>
      </c>
      <c r="Z5" s="7">
        <v>1.5187946599753456E-3</v>
      </c>
      <c r="AA5" s="7">
        <v>1</v>
      </c>
    </row>
    <row r="6" spans="1:27" x14ac:dyDescent="0.35">
      <c r="A6" s="3">
        <v>2019</v>
      </c>
      <c r="B6" s="7">
        <v>0.21752099860794299</v>
      </c>
      <c r="C6" s="7">
        <v>0.222631989129527</v>
      </c>
      <c r="D6" s="7">
        <v>0.14634042355648372</v>
      </c>
      <c r="E6" s="7">
        <v>0.11339207012090637</v>
      </c>
      <c r="F6" s="7">
        <v>5.3918943821206933E-2</v>
      </c>
      <c r="G6" s="7">
        <v>3.769889850570577E-2</v>
      </c>
      <c r="H6" s="7">
        <v>2.9143902754705464E-2</v>
      </c>
      <c r="I6" s="7">
        <v>3.3132302411619026E-2</v>
      </c>
      <c r="J6" s="7">
        <v>2.3720144691600199E-2</v>
      </c>
      <c r="K6" s="7">
        <v>9.8629039567745911E-3</v>
      </c>
      <c r="L6" s="7">
        <v>1.8911155731874858E-2</v>
      </c>
      <c r="M6" s="7">
        <v>1.9018917307720252E-2</v>
      </c>
      <c r="N6" s="7">
        <v>1.4647827785489438E-2</v>
      </c>
      <c r="O6" s="7">
        <v>2.0440558136883891E-2</v>
      </c>
      <c r="P6" s="7">
        <v>7.4757062898257141E-3</v>
      </c>
      <c r="Q6" s="7">
        <v>5.2674138731522195E-4</v>
      </c>
      <c r="R6" s="7">
        <v>6.5457947964695506E-3</v>
      </c>
      <c r="S6" s="7">
        <v>2.0406281157516969E-3</v>
      </c>
      <c r="T6" s="7">
        <v>5.2155630152184249E-3</v>
      </c>
      <c r="U6" s="7">
        <v>3.4983892590354079E-3</v>
      </c>
      <c r="V6" s="7">
        <v>3.0641086382341893E-3</v>
      </c>
      <c r="W6" s="7">
        <v>3.3487738063714811E-3</v>
      </c>
      <c r="X6" s="7">
        <v>2.1504252759870762E-3</v>
      </c>
      <c r="Y6" s="7">
        <v>3.4329226032930441E-3</v>
      </c>
      <c r="Z6" s="7">
        <v>2.3199102940576937E-3</v>
      </c>
      <c r="AA6" s="7">
        <v>1</v>
      </c>
    </row>
    <row r="7" spans="1:27" x14ac:dyDescent="0.35">
      <c r="A7" s="3">
        <v>2020</v>
      </c>
      <c r="B7" s="7">
        <v>0.22335757650329049</v>
      </c>
      <c r="C7" s="7">
        <v>0.20944458574807753</v>
      </c>
      <c r="D7" s="7">
        <v>0.15954757259247856</v>
      </c>
      <c r="E7" s="7">
        <v>0.1231677111244002</v>
      </c>
      <c r="F7" s="7">
        <v>5.1789283179524338E-2</v>
      </c>
      <c r="G7" s="7">
        <v>4.1879460734220372E-2</v>
      </c>
      <c r="H7" s="7">
        <v>2.9569827572397143E-2</v>
      </c>
      <c r="I7" s="7">
        <v>3.0564257278210889E-2</v>
      </c>
      <c r="J7" s="7">
        <v>2.047505617142692E-2</v>
      </c>
      <c r="K7" s="7">
        <v>1.2714885287793817E-2</v>
      </c>
      <c r="L7" s="7">
        <v>1.7119546205245927E-2</v>
      </c>
      <c r="M7" s="7">
        <v>1.6990969534049279E-2</v>
      </c>
      <c r="N7" s="7">
        <v>1.512611147680684E-2</v>
      </c>
      <c r="O7" s="7">
        <v>8.4146922025785074E-3</v>
      </c>
      <c r="P7" s="7">
        <v>7.2443010606839447E-3</v>
      </c>
      <c r="Q7" s="7">
        <v>4.4224715646912598E-3</v>
      </c>
      <c r="R7" s="7">
        <v>4.3184030743208075E-3</v>
      </c>
      <c r="S7" s="7">
        <v>2.7634856493191497E-3</v>
      </c>
      <c r="T7" s="7">
        <v>6.6702471278077902E-3</v>
      </c>
      <c r="U7" s="7">
        <v>3.4161300614927144E-3</v>
      </c>
      <c r="V7" s="7">
        <v>3.8840788604800379E-3</v>
      </c>
      <c r="W7" s="7">
        <v>3.9159463414146587E-3</v>
      </c>
      <c r="X7" s="7">
        <v>1.947270808689186E-3</v>
      </c>
      <c r="Y7" s="7">
        <v>8.177722739087231E-4</v>
      </c>
      <c r="Z7" s="7">
        <v>4.3835756669089034E-4</v>
      </c>
      <c r="AA7" s="7">
        <v>1</v>
      </c>
    </row>
    <row r="8" spans="1:27" x14ac:dyDescent="0.35">
      <c r="A8" s="3">
        <v>2021</v>
      </c>
      <c r="B8" s="7">
        <v>0.224102323064961</v>
      </c>
      <c r="C8" s="7">
        <v>0.20953736669612458</v>
      </c>
      <c r="D8" s="7">
        <v>0.16390616159783691</v>
      </c>
      <c r="E8" s="7">
        <v>0.12315495378217035</v>
      </c>
      <c r="F8" s="7">
        <v>6.2925047833421788E-2</v>
      </c>
      <c r="G8" s="7">
        <v>2.9721331618779427E-2</v>
      </c>
      <c r="H8" s="7">
        <v>2.810165756041702E-2</v>
      </c>
      <c r="I8" s="7">
        <v>2.702317519843583E-2</v>
      </c>
      <c r="J8" s="7">
        <v>1.8460469170300736E-2</v>
      </c>
      <c r="K8" s="7">
        <v>2.4241525412038178E-2</v>
      </c>
      <c r="L8" s="7">
        <v>1.6624949382712199E-2</v>
      </c>
      <c r="M8" s="7">
        <v>1.5319404414591875E-2</v>
      </c>
      <c r="N8" s="7">
        <v>1.2164295948070565E-2</v>
      </c>
      <c r="O8" s="7">
        <v>1.522951109658948E-3</v>
      </c>
      <c r="P8" s="7">
        <v>7.4553447310371588E-3</v>
      </c>
      <c r="Q8" s="7">
        <v>7.3385964909900223E-3</v>
      </c>
      <c r="R8" s="7">
        <v>6.3203460442711138E-3</v>
      </c>
      <c r="S8" s="7">
        <v>3.6902970984336596E-3</v>
      </c>
      <c r="T8" s="7">
        <v>6.8737722777691334E-3</v>
      </c>
      <c r="U8" s="7">
        <v>3.334408887095395E-3</v>
      </c>
      <c r="V8" s="7">
        <v>3.6711978778754392E-3</v>
      </c>
      <c r="W8" s="7">
        <v>2.3037000180148475E-3</v>
      </c>
      <c r="X8" s="7">
        <v>2.0042704640498873E-3</v>
      </c>
      <c r="Y8" s="7">
        <v>1.558490065442788E-4</v>
      </c>
      <c r="Z8" s="7">
        <v>4.6604314399833089E-5</v>
      </c>
      <c r="AA8" s="7">
        <v>1</v>
      </c>
    </row>
    <row r="9" spans="1:27" x14ac:dyDescent="0.35">
      <c r="A9" s="3">
        <v>2022</v>
      </c>
      <c r="B9" s="7">
        <v>0.21082810539549909</v>
      </c>
      <c r="C9" s="7">
        <v>0.19176428962759645</v>
      </c>
      <c r="D9" s="7">
        <v>0.18720456909096214</v>
      </c>
      <c r="E9" s="7">
        <v>0.12367833967634967</v>
      </c>
      <c r="F9" s="7">
        <v>6.3140114265998332E-2</v>
      </c>
      <c r="G9" s="7">
        <v>2.1197821661185372E-2</v>
      </c>
      <c r="H9" s="7">
        <v>3.8147589435700596E-2</v>
      </c>
      <c r="I9" s="7">
        <v>2.2912115898460927E-2</v>
      </c>
      <c r="J9" s="7">
        <v>1.5523075811104053E-2</v>
      </c>
      <c r="K9" s="7">
        <v>3.2752477593480683E-2</v>
      </c>
      <c r="L9" s="7">
        <v>1.3524828318974816E-2</v>
      </c>
      <c r="M9" s="7">
        <v>1.1268447307090992E-2</v>
      </c>
      <c r="N9" s="7">
        <v>1.1839651764009196E-2</v>
      </c>
      <c r="O9" s="7">
        <v>6.9090823827851582E-3</v>
      </c>
      <c r="P9" s="7">
        <v>6.7982713565007957E-3</v>
      </c>
      <c r="Q9" s="7">
        <v>1.5275612746357454E-2</v>
      </c>
      <c r="R9" s="7">
        <v>5.4080695831967077E-3</v>
      </c>
      <c r="S9" s="7">
        <v>1.028933997288832E-2</v>
      </c>
      <c r="T9" s="7">
        <v>3.1902851922191509E-4</v>
      </c>
      <c r="U9" s="7">
        <v>3.133911571992496E-3</v>
      </c>
      <c r="V9" s="7">
        <v>3.9348340099550775E-3</v>
      </c>
      <c r="W9" s="7">
        <v>2.3363402739377081E-3</v>
      </c>
      <c r="X9" s="7">
        <v>1.7584548142826988E-3</v>
      </c>
      <c r="Y9" s="7">
        <v>4.9373461308153525E-5</v>
      </c>
      <c r="Z9" s="7">
        <v>6.2554611612140212E-6</v>
      </c>
      <c r="AA9" s="7">
        <v>1</v>
      </c>
    </row>
    <row r="10" spans="1:27" x14ac:dyDescent="0.35">
      <c r="A10" s="3">
        <v>2023</v>
      </c>
      <c r="B10" s="7">
        <v>0.20283260164352532</v>
      </c>
      <c r="C10" s="7">
        <v>0.17748957478905797</v>
      </c>
      <c r="D10" s="7">
        <v>0.18212524496331148</v>
      </c>
      <c r="E10" s="7">
        <v>0.14499272903971849</v>
      </c>
      <c r="F10" s="7">
        <v>8.7842705600267107E-2</v>
      </c>
      <c r="G10" s="7">
        <v>2.0220502923543587E-2</v>
      </c>
      <c r="H10" s="7">
        <v>2.428212443298168E-2</v>
      </c>
      <c r="I10" s="7">
        <v>6.4276912851799423E-3</v>
      </c>
      <c r="J10" s="7">
        <v>1.078840511089546E-2</v>
      </c>
      <c r="K10" s="7">
        <v>4.6794426885858997E-2</v>
      </c>
      <c r="L10" s="7">
        <v>1.2542844136252305E-2</v>
      </c>
      <c r="M10" s="7">
        <v>9.8052368941508941E-3</v>
      </c>
      <c r="N10" s="7">
        <v>1.0473184902594608E-2</v>
      </c>
      <c r="O10" s="7">
        <v>8.5604839529709181E-3</v>
      </c>
      <c r="P10" s="7">
        <v>6.4535406086539812E-3</v>
      </c>
      <c r="Q10" s="7">
        <v>1.852994226959593E-2</v>
      </c>
      <c r="R10" s="7">
        <v>5.1217417467840495E-3</v>
      </c>
      <c r="S10" s="7">
        <v>1.3860302955560991E-2</v>
      </c>
      <c r="T10" s="7">
        <v>2.6072804656811495E-5</v>
      </c>
      <c r="U10" s="7">
        <v>3.2471070919593034E-3</v>
      </c>
      <c r="V10" s="7">
        <v>3.7503122218357655E-3</v>
      </c>
      <c r="W10" s="7">
        <v>2.2057592739662523E-3</v>
      </c>
      <c r="X10" s="7">
        <v>1.5763617695508229E-3</v>
      </c>
      <c r="Y10" s="7">
        <v>5.1102697127350529E-5</v>
      </c>
      <c r="Z10" s="7">
        <v>0</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election activeCell="B573" sqref="B573"/>
    </sheetView>
  </sheetViews>
  <sheetFormatPr defaultRowHeight="14.5" x14ac:dyDescent="0.35"/>
  <cols>
    <col min="1" max="1" width="17.81640625" bestFit="1" customWidth="1"/>
    <col min="2" max="2" width="14.1796875" bestFit="1" customWidth="1"/>
    <col min="3" max="3" width="21.453125" bestFit="1" customWidth="1"/>
    <col min="4" max="4" width="15.453125" bestFit="1" customWidth="1"/>
    <col min="5" max="5" width="9.453125" bestFit="1" customWidth="1"/>
    <col min="6" max="6" width="7.26953125" bestFit="1" customWidth="1"/>
    <col min="7" max="7" width="9.26953125" bestFit="1" customWidth="1"/>
    <col min="8" max="8" width="14.81640625" bestFit="1" customWidth="1"/>
    <col min="9" max="9" width="15.81640625" style="1" bestFit="1" customWidth="1"/>
    <col min="11" max="11" width="14.1796875" style="6" bestFit="1" customWidth="1"/>
    <col min="13" max="13" width="14" style="1" bestFit="1" customWidth="1"/>
  </cols>
  <sheetData>
    <row r="1" spans="1:13" x14ac:dyDescent="0.35">
      <c r="A1" t="s">
        <v>98</v>
      </c>
      <c r="B1" t="s">
        <v>0</v>
      </c>
      <c r="C1" t="s">
        <v>1</v>
      </c>
      <c r="D1" t="s">
        <v>2</v>
      </c>
      <c r="E1" t="s">
        <v>3</v>
      </c>
      <c r="F1" t="s">
        <v>4</v>
      </c>
      <c r="G1" t="s">
        <v>5</v>
      </c>
      <c r="H1" t="s">
        <v>62</v>
      </c>
      <c r="I1" s="1" t="s">
        <v>6</v>
      </c>
      <c r="J1" t="s">
        <v>66</v>
      </c>
      <c r="K1" s="6" t="s">
        <v>63</v>
      </c>
      <c r="L1" t="s">
        <v>64</v>
      </c>
      <c r="M1" s="1" t="s">
        <v>65</v>
      </c>
    </row>
    <row r="2" spans="1:13" hidden="1" x14ac:dyDescent="0.3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hidden="1" x14ac:dyDescent="0.3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hidden="1" x14ac:dyDescent="0.3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hidden="1" x14ac:dyDescent="0.3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hidden="1" x14ac:dyDescent="0.3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hidden="1" x14ac:dyDescent="0.3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hidden="1" x14ac:dyDescent="0.3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hidden="1" x14ac:dyDescent="0.3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hidden="1" x14ac:dyDescent="0.3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hidden="1" x14ac:dyDescent="0.3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hidden="1" x14ac:dyDescent="0.3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hidden="1" x14ac:dyDescent="0.3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hidden="1" x14ac:dyDescent="0.3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hidden="1" x14ac:dyDescent="0.3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hidden="1" x14ac:dyDescent="0.3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hidden="1" x14ac:dyDescent="0.3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hidden="1" x14ac:dyDescent="0.3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hidden="1" x14ac:dyDescent="0.3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hidden="1" x14ac:dyDescent="0.3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hidden="1" x14ac:dyDescent="0.3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hidden="1" x14ac:dyDescent="0.3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hidden="1" x14ac:dyDescent="0.3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hidden="1" x14ac:dyDescent="0.3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hidden="1" x14ac:dyDescent="0.3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hidden="1" x14ac:dyDescent="0.3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hidden="1" x14ac:dyDescent="0.3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hidden="1" x14ac:dyDescent="0.3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hidden="1" x14ac:dyDescent="0.3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hidden="1" x14ac:dyDescent="0.3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hidden="1" x14ac:dyDescent="0.3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hidden="1" x14ac:dyDescent="0.3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hidden="1" x14ac:dyDescent="0.3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hidden="1" x14ac:dyDescent="0.3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hidden="1" x14ac:dyDescent="0.3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hidden="1" x14ac:dyDescent="0.3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hidden="1" x14ac:dyDescent="0.3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hidden="1" x14ac:dyDescent="0.3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hidden="1" x14ac:dyDescent="0.3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hidden="1" x14ac:dyDescent="0.3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hidden="1" x14ac:dyDescent="0.3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hidden="1" x14ac:dyDescent="0.3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hidden="1" x14ac:dyDescent="0.3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hidden="1" x14ac:dyDescent="0.3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hidden="1" x14ac:dyDescent="0.3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hidden="1" x14ac:dyDescent="0.3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hidden="1" x14ac:dyDescent="0.3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hidden="1" x14ac:dyDescent="0.3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hidden="1" x14ac:dyDescent="0.3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hidden="1" x14ac:dyDescent="0.3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hidden="1" x14ac:dyDescent="0.3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hidden="1" x14ac:dyDescent="0.3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hidden="1" x14ac:dyDescent="0.3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hidden="1" x14ac:dyDescent="0.3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hidden="1" x14ac:dyDescent="0.3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hidden="1" x14ac:dyDescent="0.3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hidden="1" x14ac:dyDescent="0.3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hidden="1" x14ac:dyDescent="0.3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hidden="1" x14ac:dyDescent="0.3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hidden="1" x14ac:dyDescent="0.3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hidden="1" x14ac:dyDescent="0.3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hidden="1" x14ac:dyDescent="0.3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hidden="1" x14ac:dyDescent="0.3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hidden="1" x14ac:dyDescent="0.3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hidden="1" x14ac:dyDescent="0.3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hidden="1" x14ac:dyDescent="0.3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hidden="1" x14ac:dyDescent="0.3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hidden="1" x14ac:dyDescent="0.3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hidden="1" x14ac:dyDescent="0.3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hidden="1" x14ac:dyDescent="0.3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hidden="1" x14ac:dyDescent="0.3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hidden="1" x14ac:dyDescent="0.3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hidden="1" x14ac:dyDescent="0.3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hidden="1" x14ac:dyDescent="0.3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hidden="1" x14ac:dyDescent="0.3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hidden="1" x14ac:dyDescent="0.3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hidden="1" x14ac:dyDescent="0.3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hidden="1" x14ac:dyDescent="0.3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hidden="1" x14ac:dyDescent="0.3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hidden="1" x14ac:dyDescent="0.3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hidden="1" x14ac:dyDescent="0.3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hidden="1" x14ac:dyDescent="0.3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hidden="1" x14ac:dyDescent="0.3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hidden="1" x14ac:dyDescent="0.3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hidden="1" x14ac:dyDescent="0.3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hidden="1" x14ac:dyDescent="0.3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hidden="1" x14ac:dyDescent="0.3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hidden="1" x14ac:dyDescent="0.3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hidden="1" x14ac:dyDescent="0.3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hidden="1" x14ac:dyDescent="0.3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hidden="1" x14ac:dyDescent="0.3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hidden="1" x14ac:dyDescent="0.3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hidden="1" x14ac:dyDescent="0.3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hidden="1" x14ac:dyDescent="0.3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hidden="1" x14ac:dyDescent="0.3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hidden="1" x14ac:dyDescent="0.3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hidden="1" x14ac:dyDescent="0.3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hidden="1" x14ac:dyDescent="0.3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hidden="1" x14ac:dyDescent="0.3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hidden="1" x14ac:dyDescent="0.3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hidden="1" x14ac:dyDescent="0.3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hidden="1" x14ac:dyDescent="0.3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hidden="1" x14ac:dyDescent="0.3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hidden="1" x14ac:dyDescent="0.3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hidden="1" x14ac:dyDescent="0.3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hidden="1" x14ac:dyDescent="0.3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hidden="1" x14ac:dyDescent="0.3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hidden="1" x14ac:dyDescent="0.3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hidden="1" x14ac:dyDescent="0.3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hidden="1" x14ac:dyDescent="0.3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hidden="1" x14ac:dyDescent="0.3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hidden="1" x14ac:dyDescent="0.3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hidden="1" x14ac:dyDescent="0.3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hidden="1" x14ac:dyDescent="0.3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hidden="1" x14ac:dyDescent="0.3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hidden="1" x14ac:dyDescent="0.3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hidden="1" x14ac:dyDescent="0.3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hidden="1" x14ac:dyDescent="0.3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hidden="1" x14ac:dyDescent="0.3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hidden="1" x14ac:dyDescent="0.3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hidden="1" x14ac:dyDescent="0.3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hidden="1" x14ac:dyDescent="0.3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hidden="1" x14ac:dyDescent="0.3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hidden="1" x14ac:dyDescent="0.3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hidden="1" x14ac:dyDescent="0.3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hidden="1" x14ac:dyDescent="0.3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hidden="1" x14ac:dyDescent="0.3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hidden="1" x14ac:dyDescent="0.3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hidden="1" x14ac:dyDescent="0.3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hidden="1" x14ac:dyDescent="0.3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hidden="1" x14ac:dyDescent="0.3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hidden="1" x14ac:dyDescent="0.3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hidden="1" x14ac:dyDescent="0.3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hidden="1" x14ac:dyDescent="0.3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hidden="1" x14ac:dyDescent="0.3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hidden="1" x14ac:dyDescent="0.3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hidden="1" x14ac:dyDescent="0.3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hidden="1" x14ac:dyDescent="0.3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hidden="1" x14ac:dyDescent="0.3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hidden="1" x14ac:dyDescent="0.3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hidden="1" x14ac:dyDescent="0.3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hidden="1" x14ac:dyDescent="0.3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hidden="1" x14ac:dyDescent="0.3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hidden="1" x14ac:dyDescent="0.3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hidden="1" x14ac:dyDescent="0.3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hidden="1" x14ac:dyDescent="0.3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hidden="1" x14ac:dyDescent="0.3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hidden="1" x14ac:dyDescent="0.3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hidden="1" x14ac:dyDescent="0.3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hidden="1" x14ac:dyDescent="0.3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hidden="1" x14ac:dyDescent="0.3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hidden="1" x14ac:dyDescent="0.3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hidden="1" x14ac:dyDescent="0.3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hidden="1" x14ac:dyDescent="0.3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hidden="1" x14ac:dyDescent="0.3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hidden="1" x14ac:dyDescent="0.3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hidden="1" x14ac:dyDescent="0.3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hidden="1" x14ac:dyDescent="0.3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hidden="1" x14ac:dyDescent="0.3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hidden="1" x14ac:dyDescent="0.3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hidden="1" x14ac:dyDescent="0.3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hidden="1" x14ac:dyDescent="0.3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hidden="1" x14ac:dyDescent="0.3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hidden="1" x14ac:dyDescent="0.3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hidden="1" x14ac:dyDescent="0.3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hidden="1" x14ac:dyDescent="0.3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hidden="1" x14ac:dyDescent="0.3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hidden="1" x14ac:dyDescent="0.3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hidden="1" x14ac:dyDescent="0.3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hidden="1" x14ac:dyDescent="0.3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hidden="1" x14ac:dyDescent="0.3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hidden="1" x14ac:dyDescent="0.3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hidden="1" x14ac:dyDescent="0.3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hidden="1" x14ac:dyDescent="0.3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hidden="1" x14ac:dyDescent="0.3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hidden="1" x14ac:dyDescent="0.3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hidden="1" x14ac:dyDescent="0.3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hidden="1" x14ac:dyDescent="0.3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hidden="1" x14ac:dyDescent="0.3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hidden="1" x14ac:dyDescent="0.3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hidden="1" x14ac:dyDescent="0.3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hidden="1" x14ac:dyDescent="0.3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hidden="1" x14ac:dyDescent="0.3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hidden="1" x14ac:dyDescent="0.3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hidden="1" x14ac:dyDescent="0.3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hidden="1" x14ac:dyDescent="0.3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hidden="1" x14ac:dyDescent="0.3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hidden="1" x14ac:dyDescent="0.3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hidden="1" x14ac:dyDescent="0.3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hidden="1" x14ac:dyDescent="0.3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hidden="1" x14ac:dyDescent="0.3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hidden="1" x14ac:dyDescent="0.3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hidden="1" x14ac:dyDescent="0.3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hidden="1" x14ac:dyDescent="0.3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hidden="1" x14ac:dyDescent="0.3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hidden="1" x14ac:dyDescent="0.3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hidden="1" x14ac:dyDescent="0.3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hidden="1" x14ac:dyDescent="0.3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hidden="1" x14ac:dyDescent="0.3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hidden="1" x14ac:dyDescent="0.3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hidden="1" x14ac:dyDescent="0.3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hidden="1" x14ac:dyDescent="0.3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hidden="1" x14ac:dyDescent="0.3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hidden="1" x14ac:dyDescent="0.3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hidden="1" x14ac:dyDescent="0.3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hidden="1" x14ac:dyDescent="0.3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hidden="1" x14ac:dyDescent="0.3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hidden="1" x14ac:dyDescent="0.3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hidden="1" x14ac:dyDescent="0.3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hidden="1" x14ac:dyDescent="0.3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hidden="1" x14ac:dyDescent="0.3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hidden="1" x14ac:dyDescent="0.3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hidden="1" x14ac:dyDescent="0.3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hidden="1" x14ac:dyDescent="0.3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hidden="1" x14ac:dyDescent="0.3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hidden="1" x14ac:dyDescent="0.3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hidden="1" x14ac:dyDescent="0.3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hidden="1" x14ac:dyDescent="0.3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hidden="1" x14ac:dyDescent="0.3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hidden="1" x14ac:dyDescent="0.3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hidden="1" x14ac:dyDescent="0.3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hidden="1" x14ac:dyDescent="0.3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hidden="1" x14ac:dyDescent="0.3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hidden="1" x14ac:dyDescent="0.3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hidden="1" x14ac:dyDescent="0.3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hidden="1" x14ac:dyDescent="0.3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hidden="1" x14ac:dyDescent="0.3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hidden="1" x14ac:dyDescent="0.3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hidden="1" x14ac:dyDescent="0.3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hidden="1" x14ac:dyDescent="0.3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hidden="1" x14ac:dyDescent="0.3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hidden="1" x14ac:dyDescent="0.3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hidden="1" x14ac:dyDescent="0.3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hidden="1" x14ac:dyDescent="0.3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hidden="1" x14ac:dyDescent="0.3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hidden="1" x14ac:dyDescent="0.3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hidden="1" x14ac:dyDescent="0.3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hidden="1" x14ac:dyDescent="0.3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hidden="1" x14ac:dyDescent="0.3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hidden="1" x14ac:dyDescent="0.3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hidden="1" x14ac:dyDescent="0.3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hidden="1" x14ac:dyDescent="0.3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hidden="1" x14ac:dyDescent="0.3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hidden="1" x14ac:dyDescent="0.3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hidden="1" x14ac:dyDescent="0.3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hidden="1" x14ac:dyDescent="0.3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hidden="1" x14ac:dyDescent="0.3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hidden="1" x14ac:dyDescent="0.3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hidden="1" x14ac:dyDescent="0.3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hidden="1" x14ac:dyDescent="0.3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hidden="1" x14ac:dyDescent="0.3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hidden="1" x14ac:dyDescent="0.3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hidden="1" x14ac:dyDescent="0.3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hidden="1" x14ac:dyDescent="0.3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hidden="1" x14ac:dyDescent="0.3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hidden="1" x14ac:dyDescent="0.3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hidden="1" x14ac:dyDescent="0.3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hidden="1" x14ac:dyDescent="0.3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hidden="1" x14ac:dyDescent="0.3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hidden="1" x14ac:dyDescent="0.3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hidden="1" x14ac:dyDescent="0.3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hidden="1" x14ac:dyDescent="0.3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hidden="1" x14ac:dyDescent="0.3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hidden="1" x14ac:dyDescent="0.3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hidden="1" x14ac:dyDescent="0.3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hidden="1" x14ac:dyDescent="0.3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hidden="1" x14ac:dyDescent="0.3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hidden="1" x14ac:dyDescent="0.3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hidden="1" x14ac:dyDescent="0.3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hidden="1" x14ac:dyDescent="0.3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hidden="1" x14ac:dyDescent="0.3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hidden="1" x14ac:dyDescent="0.3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hidden="1" x14ac:dyDescent="0.3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hidden="1" x14ac:dyDescent="0.3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hidden="1" x14ac:dyDescent="0.3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hidden="1" x14ac:dyDescent="0.3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hidden="1" x14ac:dyDescent="0.3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hidden="1" x14ac:dyDescent="0.3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hidden="1" x14ac:dyDescent="0.3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hidden="1" x14ac:dyDescent="0.3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hidden="1" x14ac:dyDescent="0.3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hidden="1" x14ac:dyDescent="0.3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hidden="1" x14ac:dyDescent="0.3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hidden="1" x14ac:dyDescent="0.3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hidden="1" x14ac:dyDescent="0.3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hidden="1" x14ac:dyDescent="0.3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hidden="1" x14ac:dyDescent="0.3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hidden="1" x14ac:dyDescent="0.3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hidden="1" x14ac:dyDescent="0.3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hidden="1" x14ac:dyDescent="0.3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hidden="1" x14ac:dyDescent="0.3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hidden="1" x14ac:dyDescent="0.3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hidden="1" x14ac:dyDescent="0.3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hidden="1" x14ac:dyDescent="0.3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hidden="1" x14ac:dyDescent="0.3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hidden="1" x14ac:dyDescent="0.3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hidden="1" x14ac:dyDescent="0.3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hidden="1" x14ac:dyDescent="0.3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hidden="1" x14ac:dyDescent="0.3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hidden="1" x14ac:dyDescent="0.3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hidden="1" x14ac:dyDescent="0.3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hidden="1" x14ac:dyDescent="0.3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hidden="1" x14ac:dyDescent="0.3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hidden="1" x14ac:dyDescent="0.3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hidden="1" x14ac:dyDescent="0.3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hidden="1" x14ac:dyDescent="0.3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hidden="1" x14ac:dyDescent="0.3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hidden="1" x14ac:dyDescent="0.3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hidden="1" x14ac:dyDescent="0.3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hidden="1" x14ac:dyDescent="0.3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hidden="1" x14ac:dyDescent="0.3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hidden="1" x14ac:dyDescent="0.3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hidden="1" x14ac:dyDescent="0.3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hidden="1" x14ac:dyDescent="0.3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hidden="1" x14ac:dyDescent="0.3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hidden="1" x14ac:dyDescent="0.3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hidden="1" x14ac:dyDescent="0.3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hidden="1" x14ac:dyDescent="0.3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hidden="1" x14ac:dyDescent="0.3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hidden="1" x14ac:dyDescent="0.3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hidden="1" x14ac:dyDescent="0.3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hidden="1" x14ac:dyDescent="0.3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hidden="1" x14ac:dyDescent="0.3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hidden="1" x14ac:dyDescent="0.3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hidden="1" x14ac:dyDescent="0.3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hidden="1" x14ac:dyDescent="0.3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hidden="1" x14ac:dyDescent="0.3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hidden="1" x14ac:dyDescent="0.3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hidden="1" x14ac:dyDescent="0.3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hidden="1" x14ac:dyDescent="0.3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hidden="1" x14ac:dyDescent="0.3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hidden="1" x14ac:dyDescent="0.3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hidden="1" x14ac:dyDescent="0.3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hidden="1" x14ac:dyDescent="0.3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hidden="1" x14ac:dyDescent="0.3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hidden="1" x14ac:dyDescent="0.3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hidden="1" x14ac:dyDescent="0.3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hidden="1" x14ac:dyDescent="0.3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hidden="1" x14ac:dyDescent="0.3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hidden="1" x14ac:dyDescent="0.3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hidden="1" x14ac:dyDescent="0.3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hidden="1" x14ac:dyDescent="0.3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hidden="1" x14ac:dyDescent="0.3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hidden="1" x14ac:dyDescent="0.3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hidden="1" x14ac:dyDescent="0.3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hidden="1" x14ac:dyDescent="0.3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hidden="1" x14ac:dyDescent="0.3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hidden="1" x14ac:dyDescent="0.3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hidden="1" x14ac:dyDescent="0.3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hidden="1" x14ac:dyDescent="0.3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hidden="1" x14ac:dyDescent="0.3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hidden="1" x14ac:dyDescent="0.3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hidden="1" x14ac:dyDescent="0.3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hidden="1" x14ac:dyDescent="0.3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hidden="1" x14ac:dyDescent="0.3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hidden="1" x14ac:dyDescent="0.3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hidden="1" x14ac:dyDescent="0.3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hidden="1" x14ac:dyDescent="0.3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hidden="1" x14ac:dyDescent="0.3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hidden="1" x14ac:dyDescent="0.3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hidden="1" x14ac:dyDescent="0.3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hidden="1" x14ac:dyDescent="0.3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hidden="1" x14ac:dyDescent="0.3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hidden="1" x14ac:dyDescent="0.3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hidden="1" x14ac:dyDescent="0.3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hidden="1" x14ac:dyDescent="0.3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hidden="1" x14ac:dyDescent="0.3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hidden="1" x14ac:dyDescent="0.3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hidden="1" x14ac:dyDescent="0.3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hidden="1" x14ac:dyDescent="0.3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hidden="1" x14ac:dyDescent="0.3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hidden="1" x14ac:dyDescent="0.3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hidden="1" x14ac:dyDescent="0.3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hidden="1" x14ac:dyDescent="0.3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hidden="1" x14ac:dyDescent="0.3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hidden="1" x14ac:dyDescent="0.3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hidden="1" x14ac:dyDescent="0.3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hidden="1" x14ac:dyDescent="0.3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hidden="1" x14ac:dyDescent="0.3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hidden="1" x14ac:dyDescent="0.3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hidden="1" x14ac:dyDescent="0.3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hidden="1" x14ac:dyDescent="0.3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hidden="1" x14ac:dyDescent="0.3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hidden="1" x14ac:dyDescent="0.3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hidden="1" x14ac:dyDescent="0.3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hidden="1" x14ac:dyDescent="0.3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hidden="1" x14ac:dyDescent="0.3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hidden="1" x14ac:dyDescent="0.3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hidden="1" x14ac:dyDescent="0.3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hidden="1" x14ac:dyDescent="0.3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hidden="1" x14ac:dyDescent="0.3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hidden="1" x14ac:dyDescent="0.3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hidden="1" x14ac:dyDescent="0.3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hidden="1" x14ac:dyDescent="0.3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hidden="1" x14ac:dyDescent="0.3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hidden="1" x14ac:dyDescent="0.3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hidden="1" x14ac:dyDescent="0.3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hidden="1" x14ac:dyDescent="0.3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hidden="1" x14ac:dyDescent="0.3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hidden="1" x14ac:dyDescent="0.3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hidden="1" x14ac:dyDescent="0.3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hidden="1" x14ac:dyDescent="0.3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hidden="1" x14ac:dyDescent="0.3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hidden="1" x14ac:dyDescent="0.3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hidden="1" x14ac:dyDescent="0.3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hidden="1" x14ac:dyDescent="0.3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hidden="1" x14ac:dyDescent="0.3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hidden="1" x14ac:dyDescent="0.3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hidden="1" x14ac:dyDescent="0.3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hidden="1" x14ac:dyDescent="0.3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hidden="1" x14ac:dyDescent="0.3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hidden="1" x14ac:dyDescent="0.3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hidden="1" x14ac:dyDescent="0.3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hidden="1" x14ac:dyDescent="0.3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hidden="1" x14ac:dyDescent="0.3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hidden="1" x14ac:dyDescent="0.3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hidden="1" x14ac:dyDescent="0.3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hidden="1" x14ac:dyDescent="0.3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hidden="1" x14ac:dyDescent="0.3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hidden="1" x14ac:dyDescent="0.3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hidden="1" x14ac:dyDescent="0.3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hidden="1" x14ac:dyDescent="0.3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hidden="1" x14ac:dyDescent="0.3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hidden="1" x14ac:dyDescent="0.3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hidden="1" x14ac:dyDescent="0.3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hidden="1" x14ac:dyDescent="0.3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hidden="1" x14ac:dyDescent="0.3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hidden="1" x14ac:dyDescent="0.3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hidden="1" x14ac:dyDescent="0.3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hidden="1" x14ac:dyDescent="0.3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hidden="1" x14ac:dyDescent="0.3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hidden="1" x14ac:dyDescent="0.3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hidden="1" x14ac:dyDescent="0.3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hidden="1" x14ac:dyDescent="0.3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hidden="1" x14ac:dyDescent="0.3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hidden="1" x14ac:dyDescent="0.3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hidden="1" x14ac:dyDescent="0.3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hidden="1" x14ac:dyDescent="0.3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hidden="1" x14ac:dyDescent="0.3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hidden="1" x14ac:dyDescent="0.3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hidden="1" x14ac:dyDescent="0.3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hidden="1" x14ac:dyDescent="0.3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hidden="1" x14ac:dyDescent="0.3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hidden="1" x14ac:dyDescent="0.3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hidden="1" x14ac:dyDescent="0.3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hidden="1" x14ac:dyDescent="0.3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hidden="1" x14ac:dyDescent="0.3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hidden="1" x14ac:dyDescent="0.3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hidden="1" x14ac:dyDescent="0.3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hidden="1" x14ac:dyDescent="0.3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hidden="1" x14ac:dyDescent="0.3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hidden="1" x14ac:dyDescent="0.3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hidden="1" x14ac:dyDescent="0.3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hidden="1" x14ac:dyDescent="0.3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hidden="1" x14ac:dyDescent="0.3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hidden="1" x14ac:dyDescent="0.3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hidden="1" x14ac:dyDescent="0.3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hidden="1" x14ac:dyDescent="0.3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hidden="1" x14ac:dyDescent="0.3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hidden="1" x14ac:dyDescent="0.3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hidden="1" x14ac:dyDescent="0.3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hidden="1" x14ac:dyDescent="0.3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hidden="1" x14ac:dyDescent="0.3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hidden="1" x14ac:dyDescent="0.3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hidden="1" x14ac:dyDescent="0.3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hidden="1" x14ac:dyDescent="0.3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hidden="1" x14ac:dyDescent="0.3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hidden="1" x14ac:dyDescent="0.3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hidden="1" x14ac:dyDescent="0.3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hidden="1" x14ac:dyDescent="0.3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hidden="1" x14ac:dyDescent="0.3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hidden="1" x14ac:dyDescent="0.3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hidden="1" x14ac:dyDescent="0.3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hidden="1" x14ac:dyDescent="0.3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hidden="1" x14ac:dyDescent="0.3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hidden="1" x14ac:dyDescent="0.3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hidden="1" x14ac:dyDescent="0.3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hidden="1" x14ac:dyDescent="0.3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hidden="1" x14ac:dyDescent="0.3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hidden="1" x14ac:dyDescent="0.3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hidden="1" x14ac:dyDescent="0.3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hidden="1" x14ac:dyDescent="0.3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hidden="1" x14ac:dyDescent="0.3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hidden="1" x14ac:dyDescent="0.3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hidden="1" x14ac:dyDescent="0.3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hidden="1" x14ac:dyDescent="0.3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hidden="1" x14ac:dyDescent="0.3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hidden="1" x14ac:dyDescent="0.3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hidden="1" x14ac:dyDescent="0.3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hidden="1" x14ac:dyDescent="0.3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hidden="1" x14ac:dyDescent="0.3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hidden="1" x14ac:dyDescent="0.3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hidden="1" x14ac:dyDescent="0.3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hidden="1" x14ac:dyDescent="0.3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hidden="1" x14ac:dyDescent="0.3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hidden="1" x14ac:dyDescent="0.3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hidden="1" x14ac:dyDescent="0.3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hidden="1" x14ac:dyDescent="0.3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hidden="1" x14ac:dyDescent="0.3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hidden="1" x14ac:dyDescent="0.3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hidden="1" x14ac:dyDescent="0.3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hidden="1" x14ac:dyDescent="0.3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hidden="1" x14ac:dyDescent="0.3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hidden="1" x14ac:dyDescent="0.3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hidden="1" x14ac:dyDescent="0.3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hidden="1" x14ac:dyDescent="0.3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hidden="1" x14ac:dyDescent="0.3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hidden="1" x14ac:dyDescent="0.3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hidden="1" x14ac:dyDescent="0.3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hidden="1" x14ac:dyDescent="0.3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hidden="1" x14ac:dyDescent="0.3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hidden="1" x14ac:dyDescent="0.3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hidden="1" x14ac:dyDescent="0.3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hidden="1" x14ac:dyDescent="0.3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hidden="1" x14ac:dyDescent="0.3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hidden="1" x14ac:dyDescent="0.3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hidden="1" x14ac:dyDescent="0.3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hidden="1" x14ac:dyDescent="0.3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hidden="1" x14ac:dyDescent="0.3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hidden="1" x14ac:dyDescent="0.3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hidden="1" x14ac:dyDescent="0.3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hidden="1" x14ac:dyDescent="0.3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hidden="1" x14ac:dyDescent="0.3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hidden="1" x14ac:dyDescent="0.3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hidden="1" x14ac:dyDescent="0.3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hidden="1" x14ac:dyDescent="0.3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hidden="1" x14ac:dyDescent="0.3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hidden="1" x14ac:dyDescent="0.3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hidden="1" x14ac:dyDescent="0.3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hidden="1" x14ac:dyDescent="0.3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hidden="1" x14ac:dyDescent="0.3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hidden="1" x14ac:dyDescent="0.3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hidden="1" x14ac:dyDescent="0.3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hidden="1" x14ac:dyDescent="0.3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hidden="1" x14ac:dyDescent="0.3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hidden="1" x14ac:dyDescent="0.3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hidden="1" x14ac:dyDescent="0.3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hidden="1" x14ac:dyDescent="0.3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hidden="1" x14ac:dyDescent="0.3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hidden="1" x14ac:dyDescent="0.3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hidden="1" x14ac:dyDescent="0.3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hidden="1" x14ac:dyDescent="0.3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hidden="1" x14ac:dyDescent="0.3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hidden="1" x14ac:dyDescent="0.3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hidden="1" x14ac:dyDescent="0.3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hidden="1" x14ac:dyDescent="0.3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hidden="1" x14ac:dyDescent="0.3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hidden="1" x14ac:dyDescent="0.3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hidden="1" x14ac:dyDescent="0.3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hidden="1" x14ac:dyDescent="0.3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hidden="1" x14ac:dyDescent="0.3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hidden="1" x14ac:dyDescent="0.3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hidden="1" x14ac:dyDescent="0.3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hidden="1" x14ac:dyDescent="0.3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hidden="1" x14ac:dyDescent="0.3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hidden="1" x14ac:dyDescent="0.3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hidden="1" x14ac:dyDescent="0.3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hidden="1" x14ac:dyDescent="0.3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hidden="1" x14ac:dyDescent="0.3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hidden="1" x14ac:dyDescent="0.3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hidden="1" x14ac:dyDescent="0.3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hidden="1" x14ac:dyDescent="0.3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hidden="1" x14ac:dyDescent="0.3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hidden="1" x14ac:dyDescent="0.3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hidden="1" x14ac:dyDescent="0.3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hidden="1" x14ac:dyDescent="0.3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hidden="1" x14ac:dyDescent="0.3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hidden="1" x14ac:dyDescent="0.3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3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3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3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3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3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3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3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3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3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3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3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3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3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3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3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3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3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3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3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3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3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3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3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3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3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3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3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3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3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3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3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3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3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3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3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3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3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3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3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3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3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3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3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3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3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3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3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3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3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3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3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3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3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3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3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3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3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3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3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3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3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3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3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3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3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3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3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3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3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3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3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3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3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3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3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3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3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3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3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3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3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3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3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3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3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3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3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3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3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3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3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3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3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3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3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3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3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3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3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3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3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3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3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3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3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3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3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3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3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3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3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3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3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3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3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3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3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3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3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3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3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3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3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3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3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3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3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3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3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3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3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3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3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3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3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3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3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3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3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3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3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3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3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3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3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3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3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3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3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3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3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3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3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3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3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3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3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3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3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3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3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3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3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3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3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3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3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3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3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3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3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3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3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3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3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3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3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3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3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3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3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3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3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3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3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3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3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3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3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hidden="1" x14ac:dyDescent="0.3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hidden="1" x14ac:dyDescent="0.3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hidden="1" x14ac:dyDescent="0.3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hidden="1" x14ac:dyDescent="0.3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hidden="1" x14ac:dyDescent="0.3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hidden="1" x14ac:dyDescent="0.3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hidden="1" x14ac:dyDescent="0.3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hidden="1" x14ac:dyDescent="0.3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hidden="1" x14ac:dyDescent="0.3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hidden="1" x14ac:dyDescent="0.3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hidden="1" x14ac:dyDescent="0.3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hidden="1" x14ac:dyDescent="0.3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hidden="1" x14ac:dyDescent="0.3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hidden="1" x14ac:dyDescent="0.3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hidden="1" x14ac:dyDescent="0.3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hidden="1" x14ac:dyDescent="0.3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hidden="1" x14ac:dyDescent="0.3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hidden="1" x14ac:dyDescent="0.3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hidden="1" x14ac:dyDescent="0.3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hidden="1" x14ac:dyDescent="0.3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hidden="1" x14ac:dyDescent="0.3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hidden="1" x14ac:dyDescent="0.3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hidden="1" x14ac:dyDescent="0.3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hidden="1" x14ac:dyDescent="0.3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hidden="1" x14ac:dyDescent="0.3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hidden="1" x14ac:dyDescent="0.3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hidden="1" x14ac:dyDescent="0.3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hidden="1" x14ac:dyDescent="0.3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hidden="1" x14ac:dyDescent="0.3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hidden="1" x14ac:dyDescent="0.3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hidden="1" x14ac:dyDescent="0.3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hidden="1" x14ac:dyDescent="0.3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hidden="1" x14ac:dyDescent="0.3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hidden="1" x14ac:dyDescent="0.3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hidden="1" x14ac:dyDescent="0.3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hidden="1" x14ac:dyDescent="0.3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hidden="1" x14ac:dyDescent="0.3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hidden="1" x14ac:dyDescent="0.3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hidden="1" x14ac:dyDescent="0.3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hidden="1" x14ac:dyDescent="0.3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hidden="1" x14ac:dyDescent="0.3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hidden="1" x14ac:dyDescent="0.3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hidden="1" x14ac:dyDescent="0.3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hidden="1" x14ac:dyDescent="0.3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hidden="1" x14ac:dyDescent="0.3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hidden="1" x14ac:dyDescent="0.3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hidden="1" x14ac:dyDescent="0.3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hidden="1" x14ac:dyDescent="0.3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hidden="1" x14ac:dyDescent="0.3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hidden="1" x14ac:dyDescent="0.3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hidden="1" x14ac:dyDescent="0.3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hidden="1" x14ac:dyDescent="0.3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hidden="1" x14ac:dyDescent="0.3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hidden="1" x14ac:dyDescent="0.3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hidden="1" x14ac:dyDescent="0.3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hidden="1" x14ac:dyDescent="0.3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hidden="1" x14ac:dyDescent="0.3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hidden="1" x14ac:dyDescent="0.3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hidden="1" x14ac:dyDescent="0.3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hidden="1" x14ac:dyDescent="0.3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hidden="1" x14ac:dyDescent="0.3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hidden="1" x14ac:dyDescent="0.3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hidden="1" x14ac:dyDescent="0.3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hidden="1" x14ac:dyDescent="0.3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hidden="1" x14ac:dyDescent="0.3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hidden="1" x14ac:dyDescent="0.3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hidden="1" x14ac:dyDescent="0.3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hidden="1" x14ac:dyDescent="0.3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hidden="1" x14ac:dyDescent="0.3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hidden="1" x14ac:dyDescent="0.3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hidden="1" x14ac:dyDescent="0.3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hidden="1" x14ac:dyDescent="0.3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hidden="1" x14ac:dyDescent="0.3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hidden="1" x14ac:dyDescent="0.3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hidden="1" x14ac:dyDescent="0.3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hidden="1" x14ac:dyDescent="0.3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hidden="1" x14ac:dyDescent="0.3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hidden="1" x14ac:dyDescent="0.3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hidden="1" x14ac:dyDescent="0.3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hidden="1" x14ac:dyDescent="0.3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hidden="1" x14ac:dyDescent="0.3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hidden="1" x14ac:dyDescent="0.3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hidden="1" x14ac:dyDescent="0.3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hidden="1" x14ac:dyDescent="0.3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hidden="1" x14ac:dyDescent="0.3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hidden="1" x14ac:dyDescent="0.3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hidden="1" x14ac:dyDescent="0.3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hidden="1" x14ac:dyDescent="0.3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hidden="1" x14ac:dyDescent="0.3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hidden="1" x14ac:dyDescent="0.3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hidden="1" x14ac:dyDescent="0.3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hidden="1" x14ac:dyDescent="0.3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hidden="1" x14ac:dyDescent="0.3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hidden="1" x14ac:dyDescent="0.3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hidden="1" x14ac:dyDescent="0.3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hidden="1" x14ac:dyDescent="0.3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hidden="1" x14ac:dyDescent="0.3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hidden="1" x14ac:dyDescent="0.3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hidden="1" x14ac:dyDescent="0.3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hidden="1" x14ac:dyDescent="0.3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hidden="1" x14ac:dyDescent="0.3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hidden="1" x14ac:dyDescent="0.3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hidden="1" x14ac:dyDescent="0.3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hidden="1" x14ac:dyDescent="0.3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hidden="1" x14ac:dyDescent="0.3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hidden="1" x14ac:dyDescent="0.3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hidden="1" x14ac:dyDescent="0.3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hidden="1" x14ac:dyDescent="0.3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hidden="1" x14ac:dyDescent="0.3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hidden="1" x14ac:dyDescent="0.3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hidden="1" x14ac:dyDescent="0.3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hidden="1" x14ac:dyDescent="0.3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hidden="1" x14ac:dyDescent="0.3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hidden="1" x14ac:dyDescent="0.3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hidden="1" x14ac:dyDescent="0.3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hidden="1" x14ac:dyDescent="0.3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hidden="1" x14ac:dyDescent="0.3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hidden="1" x14ac:dyDescent="0.3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hidden="1" x14ac:dyDescent="0.3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hidden="1" x14ac:dyDescent="0.3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hidden="1" x14ac:dyDescent="0.3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hidden="1" x14ac:dyDescent="0.3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hidden="1" x14ac:dyDescent="0.3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hidden="1" x14ac:dyDescent="0.3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hidden="1" x14ac:dyDescent="0.3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hidden="1" x14ac:dyDescent="0.3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hidden="1" x14ac:dyDescent="0.3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hidden="1" x14ac:dyDescent="0.3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hidden="1" x14ac:dyDescent="0.3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hidden="1" x14ac:dyDescent="0.3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hidden="1" x14ac:dyDescent="0.3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hidden="1" x14ac:dyDescent="0.3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hidden="1" x14ac:dyDescent="0.3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hidden="1" x14ac:dyDescent="0.3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hidden="1" x14ac:dyDescent="0.3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hidden="1" x14ac:dyDescent="0.3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hidden="1" x14ac:dyDescent="0.3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hidden="1" x14ac:dyDescent="0.3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hidden="1" x14ac:dyDescent="0.3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hidden="1" x14ac:dyDescent="0.3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hidden="1" x14ac:dyDescent="0.3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hidden="1" x14ac:dyDescent="0.3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hidden="1" x14ac:dyDescent="0.3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hidden="1" x14ac:dyDescent="0.3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hidden="1" x14ac:dyDescent="0.3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hidden="1" x14ac:dyDescent="0.3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hidden="1" x14ac:dyDescent="0.3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hidden="1" x14ac:dyDescent="0.3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hidden="1" x14ac:dyDescent="0.3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hidden="1" x14ac:dyDescent="0.3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hidden="1" x14ac:dyDescent="0.3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hidden="1" x14ac:dyDescent="0.3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hidden="1" x14ac:dyDescent="0.3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hidden="1" x14ac:dyDescent="0.3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hidden="1" x14ac:dyDescent="0.3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hidden="1" x14ac:dyDescent="0.3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hidden="1" x14ac:dyDescent="0.3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hidden="1" x14ac:dyDescent="0.3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hidden="1" x14ac:dyDescent="0.3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hidden="1" x14ac:dyDescent="0.3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hidden="1" x14ac:dyDescent="0.3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hidden="1" x14ac:dyDescent="0.3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hidden="1" x14ac:dyDescent="0.3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hidden="1" x14ac:dyDescent="0.3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hidden="1" x14ac:dyDescent="0.3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hidden="1" x14ac:dyDescent="0.3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hidden="1" x14ac:dyDescent="0.3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hidden="1" x14ac:dyDescent="0.3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hidden="1" x14ac:dyDescent="0.3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hidden="1" x14ac:dyDescent="0.3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hidden="1" x14ac:dyDescent="0.3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hidden="1" x14ac:dyDescent="0.3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hidden="1" x14ac:dyDescent="0.3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hidden="1" x14ac:dyDescent="0.3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hidden="1" x14ac:dyDescent="0.3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hidden="1" x14ac:dyDescent="0.3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hidden="1" x14ac:dyDescent="0.3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hidden="1" x14ac:dyDescent="0.3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hidden="1" x14ac:dyDescent="0.3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hidden="1" x14ac:dyDescent="0.3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hidden="1" x14ac:dyDescent="0.3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hidden="1" x14ac:dyDescent="0.3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hidden="1" x14ac:dyDescent="0.3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hidden="1" x14ac:dyDescent="0.3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hidden="1" x14ac:dyDescent="0.3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hidden="1" x14ac:dyDescent="0.3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hidden="1" x14ac:dyDescent="0.3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hidden="1" x14ac:dyDescent="0.3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hidden="1" x14ac:dyDescent="0.3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hidden="1" x14ac:dyDescent="0.3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hidden="1" x14ac:dyDescent="0.3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hidden="1" x14ac:dyDescent="0.3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hidden="1" x14ac:dyDescent="0.3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hidden="1" x14ac:dyDescent="0.3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hidden="1" x14ac:dyDescent="0.3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hidden="1" x14ac:dyDescent="0.3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hidden="1" x14ac:dyDescent="0.3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hidden="1" x14ac:dyDescent="0.3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hidden="1" x14ac:dyDescent="0.3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hidden="1" x14ac:dyDescent="0.3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hidden="1" x14ac:dyDescent="0.3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hidden="1" x14ac:dyDescent="0.3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hidden="1" x14ac:dyDescent="0.3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hidden="1" x14ac:dyDescent="0.3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hidden="1" x14ac:dyDescent="0.3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hidden="1" x14ac:dyDescent="0.3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hidden="1" x14ac:dyDescent="0.3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hidden="1" x14ac:dyDescent="0.3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hidden="1" x14ac:dyDescent="0.3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hidden="1" x14ac:dyDescent="0.3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hidden="1" x14ac:dyDescent="0.3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hidden="1" x14ac:dyDescent="0.3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hidden="1" x14ac:dyDescent="0.3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hidden="1" x14ac:dyDescent="0.3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hidden="1" x14ac:dyDescent="0.3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hidden="1" x14ac:dyDescent="0.3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hidden="1" x14ac:dyDescent="0.3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hidden="1" x14ac:dyDescent="0.3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hidden="1" x14ac:dyDescent="0.3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hidden="1" x14ac:dyDescent="0.3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hidden="1" x14ac:dyDescent="0.3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hidden="1" x14ac:dyDescent="0.3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hidden="1" x14ac:dyDescent="0.3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hidden="1" x14ac:dyDescent="0.3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hidden="1" x14ac:dyDescent="0.3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hidden="1" x14ac:dyDescent="0.3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hidden="1" x14ac:dyDescent="0.3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hidden="1" x14ac:dyDescent="0.3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hidden="1" x14ac:dyDescent="0.3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hidden="1" x14ac:dyDescent="0.3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hidden="1" x14ac:dyDescent="0.3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hidden="1" x14ac:dyDescent="0.3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hidden="1" x14ac:dyDescent="0.3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hidden="1" x14ac:dyDescent="0.3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hidden="1" x14ac:dyDescent="0.3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hidden="1" x14ac:dyDescent="0.3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hidden="1" x14ac:dyDescent="0.3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hidden="1" x14ac:dyDescent="0.3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hidden="1" x14ac:dyDescent="0.3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hidden="1" x14ac:dyDescent="0.3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hidden="1" x14ac:dyDescent="0.3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hidden="1" x14ac:dyDescent="0.3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hidden="1" x14ac:dyDescent="0.3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hidden="1" x14ac:dyDescent="0.3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hidden="1" x14ac:dyDescent="0.3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hidden="1" x14ac:dyDescent="0.3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hidden="1" x14ac:dyDescent="0.3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hidden="1" x14ac:dyDescent="0.3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hidden="1" x14ac:dyDescent="0.3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hidden="1" x14ac:dyDescent="0.3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hidden="1" x14ac:dyDescent="0.3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hidden="1" x14ac:dyDescent="0.3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hidden="1" x14ac:dyDescent="0.3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hidden="1" x14ac:dyDescent="0.3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hidden="1" x14ac:dyDescent="0.3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hidden="1" x14ac:dyDescent="0.3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hidden="1" x14ac:dyDescent="0.3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hidden="1" x14ac:dyDescent="0.3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hidden="1" x14ac:dyDescent="0.3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hidden="1" x14ac:dyDescent="0.3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hidden="1" x14ac:dyDescent="0.3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hidden="1" x14ac:dyDescent="0.3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hidden="1" x14ac:dyDescent="0.3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hidden="1" x14ac:dyDescent="0.3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hidden="1" x14ac:dyDescent="0.3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hidden="1" x14ac:dyDescent="0.3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hidden="1" x14ac:dyDescent="0.3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hidden="1" x14ac:dyDescent="0.3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hidden="1" x14ac:dyDescent="0.3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hidden="1" x14ac:dyDescent="0.3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hidden="1" x14ac:dyDescent="0.3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hidden="1" x14ac:dyDescent="0.3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hidden="1" x14ac:dyDescent="0.3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hidden="1" x14ac:dyDescent="0.3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hidden="1" x14ac:dyDescent="0.3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hidden="1" x14ac:dyDescent="0.3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hidden="1" x14ac:dyDescent="0.3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hidden="1" x14ac:dyDescent="0.3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hidden="1" x14ac:dyDescent="0.3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hidden="1" x14ac:dyDescent="0.3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hidden="1" x14ac:dyDescent="0.3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hidden="1" x14ac:dyDescent="0.3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hidden="1" x14ac:dyDescent="0.3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hidden="1" x14ac:dyDescent="0.3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hidden="1" x14ac:dyDescent="0.3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hidden="1" x14ac:dyDescent="0.3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hidden="1" x14ac:dyDescent="0.3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hidden="1" x14ac:dyDescent="0.3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hidden="1" x14ac:dyDescent="0.3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hidden="1" x14ac:dyDescent="0.3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hidden="1" x14ac:dyDescent="0.3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hidden="1" x14ac:dyDescent="0.3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hidden="1" x14ac:dyDescent="0.3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hidden="1" x14ac:dyDescent="0.3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hidden="1" x14ac:dyDescent="0.3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hidden="1" x14ac:dyDescent="0.3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hidden="1" x14ac:dyDescent="0.3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hidden="1" x14ac:dyDescent="0.3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hidden="1" x14ac:dyDescent="0.3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hidden="1" x14ac:dyDescent="0.3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hidden="1" x14ac:dyDescent="0.3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hidden="1" x14ac:dyDescent="0.3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hidden="1" x14ac:dyDescent="0.3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hidden="1" x14ac:dyDescent="0.3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hidden="1" x14ac:dyDescent="0.3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hidden="1" x14ac:dyDescent="0.3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hidden="1" x14ac:dyDescent="0.3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hidden="1" x14ac:dyDescent="0.3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hidden="1" x14ac:dyDescent="0.3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hidden="1" x14ac:dyDescent="0.3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hidden="1" x14ac:dyDescent="0.3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hidden="1" x14ac:dyDescent="0.3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hidden="1" x14ac:dyDescent="0.3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hidden="1" x14ac:dyDescent="0.3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hidden="1" x14ac:dyDescent="0.3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hidden="1" x14ac:dyDescent="0.3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hidden="1" x14ac:dyDescent="0.3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hidden="1" x14ac:dyDescent="0.3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hidden="1" x14ac:dyDescent="0.3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hidden="1" x14ac:dyDescent="0.3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hidden="1" x14ac:dyDescent="0.3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hidden="1" x14ac:dyDescent="0.3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hidden="1" x14ac:dyDescent="0.3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hidden="1" x14ac:dyDescent="0.3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hidden="1" x14ac:dyDescent="0.3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hidden="1" x14ac:dyDescent="0.3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hidden="1" x14ac:dyDescent="0.3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hidden="1" x14ac:dyDescent="0.3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hidden="1" x14ac:dyDescent="0.3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hidden="1" x14ac:dyDescent="0.3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hidden="1" x14ac:dyDescent="0.3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hidden="1" x14ac:dyDescent="0.3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hidden="1" x14ac:dyDescent="0.3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hidden="1" x14ac:dyDescent="0.3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hidden="1" x14ac:dyDescent="0.3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hidden="1" x14ac:dyDescent="0.3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hidden="1" x14ac:dyDescent="0.3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hidden="1" x14ac:dyDescent="0.3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hidden="1" x14ac:dyDescent="0.3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hidden="1" x14ac:dyDescent="0.3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hidden="1" x14ac:dyDescent="0.3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hidden="1" x14ac:dyDescent="0.3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hidden="1" x14ac:dyDescent="0.3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hidden="1" x14ac:dyDescent="0.3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hidden="1" x14ac:dyDescent="0.3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hidden="1" x14ac:dyDescent="0.3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hidden="1" x14ac:dyDescent="0.3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hidden="1" x14ac:dyDescent="0.3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hidden="1" x14ac:dyDescent="0.3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hidden="1" x14ac:dyDescent="0.3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hidden="1" x14ac:dyDescent="0.3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hidden="1" x14ac:dyDescent="0.3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hidden="1" x14ac:dyDescent="0.3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hidden="1" x14ac:dyDescent="0.3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hidden="1" x14ac:dyDescent="0.3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hidden="1" x14ac:dyDescent="0.3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hidden="1" x14ac:dyDescent="0.3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hidden="1" x14ac:dyDescent="0.3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hidden="1" x14ac:dyDescent="0.3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hidden="1" x14ac:dyDescent="0.3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hidden="1" x14ac:dyDescent="0.3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hidden="1" x14ac:dyDescent="0.3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hidden="1" x14ac:dyDescent="0.3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hidden="1" x14ac:dyDescent="0.3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hidden="1" x14ac:dyDescent="0.3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hidden="1" x14ac:dyDescent="0.3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hidden="1" x14ac:dyDescent="0.3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hidden="1" x14ac:dyDescent="0.3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hidden="1" x14ac:dyDescent="0.3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hidden="1" x14ac:dyDescent="0.3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hidden="1" x14ac:dyDescent="0.3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hidden="1" x14ac:dyDescent="0.3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hidden="1" x14ac:dyDescent="0.3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hidden="1" x14ac:dyDescent="0.3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hidden="1" x14ac:dyDescent="0.3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hidden="1" x14ac:dyDescent="0.3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hidden="1" x14ac:dyDescent="0.3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hidden="1" x14ac:dyDescent="0.3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hidden="1" x14ac:dyDescent="0.3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hidden="1" x14ac:dyDescent="0.3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hidden="1" x14ac:dyDescent="0.3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hidden="1" x14ac:dyDescent="0.3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hidden="1" x14ac:dyDescent="0.3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hidden="1" x14ac:dyDescent="0.3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hidden="1" x14ac:dyDescent="0.3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hidden="1" x14ac:dyDescent="0.3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hidden="1" x14ac:dyDescent="0.3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hidden="1" x14ac:dyDescent="0.3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hidden="1" x14ac:dyDescent="0.3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hidden="1" x14ac:dyDescent="0.3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hidden="1" x14ac:dyDescent="0.3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hidden="1" x14ac:dyDescent="0.3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hidden="1" x14ac:dyDescent="0.3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hidden="1" x14ac:dyDescent="0.3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hidden="1" x14ac:dyDescent="0.3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hidden="1" x14ac:dyDescent="0.3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hidden="1" x14ac:dyDescent="0.3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hidden="1" x14ac:dyDescent="0.3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hidden="1" x14ac:dyDescent="0.3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hidden="1" x14ac:dyDescent="0.3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hidden="1" x14ac:dyDescent="0.3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hidden="1" x14ac:dyDescent="0.3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hidden="1" x14ac:dyDescent="0.3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hidden="1" x14ac:dyDescent="0.3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hidden="1" x14ac:dyDescent="0.3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hidden="1" x14ac:dyDescent="0.3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hidden="1" x14ac:dyDescent="0.3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hidden="1" x14ac:dyDescent="0.3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hidden="1" x14ac:dyDescent="0.3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hidden="1" x14ac:dyDescent="0.3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hidden="1" x14ac:dyDescent="0.3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hidden="1" x14ac:dyDescent="0.3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hidden="1" x14ac:dyDescent="0.3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hidden="1" x14ac:dyDescent="0.3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hidden="1" x14ac:dyDescent="0.3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hidden="1" x14ac:dyDescent="0.3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hidden="1" x14ac:dyDescent="0.3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hidden="1" x14ac:dyDescent="0.3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hidden="1" x14ac:dyDescent="0.3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hidden="1" x14ac:dyDescent="0.3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hidden="1" x14ac:dyDescent="0.3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hidden="1" x14ac:dyDescent="0.3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hidden="1" x14ac:dyDescent="0.3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hidden="1" x14ac:dyDescent="0.3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hidden="1" x14ac:dyDescent="0.3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hidden="1" x14ac:dyDescent="0.3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hidden="1" x14ac:dyDescent="0.3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hidden="1" x14ac:dyDescent="0.3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hidden="1" x14ac:dyDescent="0.3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hidden="1" x14ac:dyDescent="0.3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hidden="1" x14ac:dyDescent="0.3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hidden="1" x14ac:dyDescent="0.3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hidden="1" x14ac:dyDescent="0.3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hidden="1" x14ac:dyDescent="0.3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hidden="1" x14ac:dyDescent="0.3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hidden="1" x14ac:dyDescent="0.3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hidden="1" x14ac:dyDescent="0.3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hidden="1" x14ac:dyDescent="0.3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hidden="1" x14ac:dyDescent="0.3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hidden="1" x14ac:dyDescent="0.3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hidden="1" x14ac:dyDescent="0.3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hidden="1" x14ac:dyDescent="0.3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hidden="1" x14ac:dyDescent="0.3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hidden="1" x14ac:dyDescent="0.3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hidden="1" x14ac:dyDescent="0.3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hidden="1" x14ac:dyDescent="0.3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hidden="1" x14ac:dyDescent="0.3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hidden="1" x14ac:dyDescent="0.3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hidden="1" x14ac:dyDescent="0.3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hidden="1" x14ac:dyDescent="0.3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hidden="1" x14ac:dyDescent="0.3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hidden="1" x14ac:dyDescent="0.3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hidden="1" x14ac:dyDescent="0.3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hidden="1" x14ac:dyDescent="0.3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hidden="1" x14ac:dyDescent="0.3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hidden="1" x14ac:dyDescent="0.3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hidden="1" x14ac:dyDescent="0.3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hidden="1" x14ac:dyDescent="0.3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hidden="1" x14ac:dyDescent="0.3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hidden="1" x14ac:dyDescent="0.3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hidden="1" x14ac:dyDescent="0.3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hidden="1" x14ac:dyDescent="0.3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hidden="1" x14ac:dyDescent="0.3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hidden="1" x14ac:dyDescent="0.3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hidden="1" x14ac:dyDescent="0.3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hidden="1" x14ac:dyDescent="0.3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hidden="1" x14ac:dyDescent="0.3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hidden="1" x14ac:dyDescent="0.3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hidden="1" x14ac:dyDescent="0.3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hidden="1" x14ac:dyDescent="0.3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hidden="1" x14ac:dyDescent="0.3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hidden="1" x14ac:dyDescent="0.3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hidden="1" x14ac:dyDescent="0.3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hidden="1" x14ac:dyDescent="0.3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hidden="1" x14ac:dyDescent="0.3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hidden="1" x14ac:dyDescent="0.3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hidden="1" x14ac:dyDescent="0.3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hidden="1" x14ac:dyDescent="0.3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hidden="1" x14ac:dyDescent="0.3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hidden="1" x14ac:dyDescent="0.3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hidden="1" x14ac:dyDescent="0.3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hidden="1" x14ac:dyDescent="0.3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hidden="1" x14ac:dyDescent="0.3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hidden="1" x14ac:dyDescent="0.3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hidden="1" x14ac:dyDescent="0.3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hidden="1" x14ac:dyDescent="0.3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hidden="1" x14ac:dyDescent="0.3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hidden="1" x14ac:dyDescent="0.3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hidden="1" x14ac:dyDescent="0.3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hidden="1" x14ac:dyDescent="0.3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hidden="1" x14ac:dyDescent="0.3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hidden="1" x14ac:dyDescent="0.3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hidden="1" x14ac:dyDescent="0.3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hidden="1" x14ac:dyDescent="0.3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hidden="1" x14ac:dyDescent="0.3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hidden="1" x14ac:dyDescent="0.3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hidden="1" x14ac:dyDescent="0.3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hidden="1" x14ac:dyDescent="0.3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hidden="1" x14ac:dyDescent="0.3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hidden="1" x14ac:dyDescent="0.3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hidden="1" x14ac:dyDescent="0.3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hidden="1" x14ac:dyDescent="0.3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hidden="1" x14ac:dyDescent="0.3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hidden="1" x14ac:dyDescent="0.3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hidden="1" x14ac:dyDescent="0.3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hidden="1" x14ac:dyDescent="0.3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hidden="1" x14ac:dyDescent="0.3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hidden="1" x14ac:dyDescent="0.3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hidden="1" x14ac:dyDescent="0.3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hidden="1" x14ac:dyDescent="0.3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hidden="1" x14ac:dyDescent="0.3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hidden="1" x14ac:dyDescent="0.3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hidden="1" x14ac:dyDescent="0.3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hidden="1" x14ac:dyDescent="0.3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hidden="1" x14ac:dyDescent="0.3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hidden="1" x14ac:dyDescent="0.3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hidden="1" x14ac:dyDescent="0.3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hidden="1" x14ac:dyDescent="0.3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hidden="1" x14ac:dyDescent="0.3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hidden="1" x14ac:dyDescent="0.3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hidden="1" x14ac:dyDescent="0.3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hidden="1" x14ac:dyDescent="0.3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hidden="1" x14ac:dyDescent="0.3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hidden="1" x14ac:dyDescent="0.3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hidden="1" x14ac:dyDescent="0.3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hidden="1" x14ac:dyDescent="0.3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hidden="1" x14ac:dyDescent="0.3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hidden="1" x14ac:dyDescent="0.3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hidden="1" x14ac:dyDescent="0.3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hidden="1" x14ac:dyDescent="0.3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hidden="1" x14ac:dyDescent="0.3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hidden="1" x14ac:dyDescent="0.3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hidden="1" x14ac:dyDescent="0.3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hidden="1" x14ac:dyDescent="0.3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hidden="1" x14ac:dyDescent="0.3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hidden="1" x14ac:dyDescent="0.3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hidden="1" x14ac:dyDescent="0.3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hidden="1" x14ac:dyDescent="0.3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hidden="1" x14ac:dyDescent="0.3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hidden="1" x14ac:dyDescent="0.3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hidden="1" x14ac:dyDescent="0.3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hidden="1" x14ac:dyDescent="0.3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hidden="1" x14ac:dyDescent="0.3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hidden="1" x14ac:dyDescent="0.3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hidden="1" x14ac:dyDescent="0.3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hidden="1" x14ac:dyDescent="0.3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hidden="1" x14ac:dyDescent="0.3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hidden="1" x14ac:dyDescent="0.3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hidden="1" x14ac:dyDescent="0.3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hidden="1" x14ac:dyDescent="0.3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hidden="1" x14ac:dyDescent="0.3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hidden="1" x14ac:dyDescent="0.3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hidden="1" x14ac:dyDescent="0.3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hidden="1" x14ac:dyDescent="0.3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hidden="1" x14ac:dyDescent="0.3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hidden="1" x14ac:dyDescent="0.3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hidden="1" x14ac:dyDescent="0.3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hidden="1" x14ac:dyDescent="0.3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hidden="1" x14ac:dyDescent="0.3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hidden="1" x14ac:dyDescent="0.3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hidden="1" x14ac:dyDescent="0.3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hidden="1" x14ac:dyDescent="0.3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hidden="1" x14ac:dyDescent="0.3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hidden="1" x14ac:dyDescent="0.3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hidden="1" x14ac:dyDescent="0.3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hidden="1" x14ac:dyDescent="0.3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hidden="1" x14ac:dyDescent="0.3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hidden="1" x14ac:dyDescent="0.3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hidden="1" x14ac:dyDescent="0.3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hidden="1" x14ac:dyDescent="0.3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hidden="1" x14ac:dyDescent="0.3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hidden="1" x14ac:dyDescent="0.3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hidden="1" x14ac:dyDescent="0.3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hidden="1" x14ac:dyDescent="0.3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hidden="1" x14ac:dyDescent="0.3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hidden="1" x14ac:dyDescent="0.3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hidden="1" x14ac:dyDescent="0.3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hidden="1" x14ac:dyDescent="0.3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hidden="1" x14ac:dyDescent="0.3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hidden="1" x14ac:dyDescent="0.3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hidden="1" x14ac:dyDescent="0.3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hidden="1" x14ac:dyDescent="0.3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hidden="1" x14ac:dyDescent="0.3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hidden="1" x14ac:dyDescent="0.3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hidden="1" x14ac:dyDescent="0.3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hidden="1" x14ac:dyDescent="0.3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hidden="1" x14ac:dyDescent="0.3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hidden="1" x14ac:dyDescent="0.3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hidden="1" x14ac:dyDescent="0.3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hidden="1" x14ac:dyDescent="0.3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hidden="1" x14ac:dyDescent="0.3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hidden="1" x14ac:dyDescent="0.3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hidden="1" x14ac:dyDescent="0.3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hidden="1" x14ac:dyDescent="0.3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hidden="1" x14ac:dyDescent="0.3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hidden="1" x14ac:dyDescent="0.3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hidden="1" x14ac:dyDescent="0.3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hidden="1" x14ac:dyDescent="0.3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hidden="1" x14ac:dyDescent="0.3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hidden="1" x14ac:dyDescent="0.3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hidden="1" x14ac:dyDescent="0.3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hidden="1" x14ac:dyDescent="0.3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hidden="1" x14ac:dyDescent="0.3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hidden="1" x14ac:dyDescent="0.3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hidden="1" x14ac:dyDescent="0.3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hidden="1" x14ac:dyDescent="0.3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hidden="1" x14ac:dyDescent="0.3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hidden="1" x14ac:dyDescent="0.3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hidden="1" x14ac:dyDescent="0.3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hidden="1" x14ac:dyDescent="0.3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hidden="1" x14ac:dyDescent="0.3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hidden="1" x14ac:dyDescent="0.3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hidden="1" x14ac:dyDescent="0.3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hidden="1" x14ac:dyDescent="0.3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hidden="1" x14ac:dyDescent="0.3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hidden="1" x14ac:dyDescent="0.3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hidden="1" x14ac:dyDescent="0.3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hidden="1" x14ac:dyDescent="0.3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hidden="1" x14ac:dyDescent="0.3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hidden="1" x14ac:dyDescent="0.3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hidden="1" x14ac:dyDescent="0.3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hidden="1" x14ac:dyDescent="0.3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hidden="1" x14ac:dyDescent="0.3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hidden="1" x14ac:dyDescent="0.3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hidden="1" x14ac:dyDescent="0.3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hidden="1" x14ac:dyDescent="0.3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hidden="1" x14ac:dyDescent="0.3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hidden="1" x14ac:dyDescent="0.3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hidden="1" x14ac:dyDescent="0.3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hidden="1" x14ac:dyDescent="0.3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hidden="1" x14ac:dyDescent="0.3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hidden="1" x14ac:dyDescent="0.3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hidden="1" x14ac:dyDescent="0.3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hidden="1" x14ac:dyDescent="0.3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hidden="1" x14ac:dyDescent="0.3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hidden="1" x14ac:dyDescent="0.3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hidden="1" x14ac:dyDescent="0.3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hidden="1" x14ac:dyDescent="0.3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hidden="1" x14ac:dyDescent="0.3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hidden="1" x14ac:dyDescent="0.3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hidden="1" x14ac:dyDescent="0.3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hidden="1" x14ac:dyDescent="0.3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hidden="1" x14ac:dyDescent="0.3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hidden="1" x14ac:dyDescent="0.3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hidden="1" x14ac:dyDescent="0.3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hidden="1" x14ac:dyDescent="0.3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hidden="1" x14ac:dyDescent="0.3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hidden="1" x14ac:dyDescent="0.3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hidden="1" x14ac:dyDescent="0.3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hidden="1" x14ac:dyDescent="0.3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hidden="1" x14ac:dyDescent="0.3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hidden="1" x14ac:dyDescent="0.3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hidden="1" x14ac:dyDescent="0.3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hidden="1" x14ac:dyDescent="0.3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hidden="1" x14ac:dyDescent="0.3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hidden="1" x14ac:dyDescent="0.3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hidden="1" x14ac:dyDescent="0.3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hidden="1" x14ac:dyDescent="0.3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hidden="1" x14ac:dyDescent="0.3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hidden="1" x14ac:dyDescent="0.3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hidden="1" x14ac:dyDescent="0.3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hidden="1" x14ac:dyDescent="0.3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hidden="1" x14ac:dyDescent="0.3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hidden="1" x14ac:dyDescent="0.3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hidden="1" x14ac:dyDescent="0.3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hidden="1" x14ac:dyDescent="0.3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hidden="1" x14ac:dyDescent="0.3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hidden="1" x14ac:dyDescent="0.3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hidden="1" x14ac:dyDescent="0.3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hidden="1" x14ac:dyDescent="0.3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hidden="1" x14ac:dyDescent="0.3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hidden="1" x14ac:dyDescent="0.3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hidden="1" x14ac:dyDescent="0.3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hidden="1" x14ac:dyDescent="0.3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hidden="1" x14ac:dyDescent="0.3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hidden="1" x14ac:dyDescent="0.3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hidden="1" x14ac:dyDescent="0.3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hidden="1" x14ac:dyDescent="0.3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hidden="1" x14ac:dyDescent="0.3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hidden="1" x14ac:dyDescent="0.3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hidden="1" x14ac:dyDescent="0.3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hidden="1" x14ac:dyDescent="0.3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hidden="1" x14ac:dyDescent="0.3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hidden="1" x14ac:dyDescent="0.3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hidden="1" x14ac:dyDescent="0.3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hidden="1" x14ac:dyDescent="0.3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hidden="1" x14ac:dyDescent="0.3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hidden="1" x14ac:dyDescent="0.3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hidden="1" x14ac:dyDescent="0.3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hidden="1" x14ac:dyDescent="0.3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hidden="1" x14ac:dyDescent="0.3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hidden="1" x14ac:dyDescent="0.3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hidden="1" x14ac:dyDescent="0.3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hidden="1" x14ac:dyDescent="0.3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hidden="1" x14ac:dyDescent="0.3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hidden="1" x14ac:dyDescent="0.3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hidden="1" x14ac:dyDescent="0.3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hidden="1" x14ac:dyDescent="0.3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hidden="1" x14ac:dyDescent="0.3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hidden="1" x14ac:dyDescent="0.3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hidden="1" x14ac:dyDescent="0.3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hidden="1" x14ac:dyDescent="0.3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hidden="1" x14ac:dyDescent="0.3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hidden="1" x14ac:dyDescent="0.3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hidden="1" x14ac:dyDescent="0.3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hidden="1" x14ac:dyDescent="0.3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hidden="1" x14ac:dyDescent="0.3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hidden="1" x14ac:dyDescent="0.3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hidden="1" x14ac:dyDescent="0.3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hidden="1" x14ac:dyDescent="0.3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hidden="1" x14ac:dyDescent="0.3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hidden="1" x14ac:dyDescent="0.3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hidden="1" x14ac:dyDescent="0.3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hidden="1" x14ac:dyDescent="0.3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hidden="1" x14ac:dyDescent="0.3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hidden="1" x14ac:dyDescent="0.3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hidden="1" x14ac:dyDescent="0.3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hidden="1" x14ac:dyDescent="0.3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hidden="1" x14ac:dyDescent="0.3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hidden="1" x14ac:dyDescent="0.3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hidden="1" x14ac:dyDescent="0.3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hidden="1" x14ac:dyDescent="0.3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hidden="1" x14ac:dyDescent="0.3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hidden="1" x14ac:dyDescent="0.3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hidden="1" x14ac:dyDescent="0.3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hidden="1" x14ac:dyDescent="0.3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hidden="1" x14ac:dyDescent="0.3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hidden="1" x14ac:dyDescent="0.3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hidden="1" x14ac:dyDescent="0.3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hidden="1" x14ac:dyDescent="0.3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hidden="1" x14ac:dyDescent="0.3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hidden="1" x14ac:dyDescent="0.3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hidden="1" x14ac:dyDescent="0.3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hidden="1" x14ac:dyDescent="0.3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hidden="1" x14ac:dyDescent="0.3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hidden="1" x14ac:dyDescent="0.3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hidden="1" x14ac:dyDescent="0.3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hidden="1" x14ac:dyDescent="0.3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hidden="1" x14ac:dyDescent="0.3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hidden="1" x14ac:dyDescent="0.3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hidden="1" x14ac:dyDescent="0.3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hidden="1" x14ac:dyDescent="0.3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hidden="1" x14ac:dyDescent="0.3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hidden="1" x14ac:dyDescent="0.3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hidden="1" x14ac:dyDescent="0.3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hidden="1" x14ac:dyDescent="0.3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hidden="1" x14ac:dyDescent="0.3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hidden="1" x14ac:dyDescent="0.3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hidden="1" x14ac:dyDescent="0.3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hidden="1" x14ac:dyDescent="0.3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hidden="1" x14ac:dyDescent="0.3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hidden="1" x14ac:dyDescent="0.3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hidden="1" x14ac:dyDescent="0.3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hidden="1" x14ac:dyDescent="0.3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hidden="1" x14ac:dyDescent="0.3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hidden="1" x14ac:dyDescent="0.3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hidden="1" x14ac:dyDescent="0.3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hidden="1" x14ac:dyDescent="0.3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hidden="1" x14ac:dyDescent="0.3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hidden="1" x14ac:dyDescent="0.3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hidden="1" x14ac:dyDescent="0.3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hidden="1" x14ac:dyDescent="0.3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hidden="1" x14ac:dyDescent="0.3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hidden="1" x14ac:dyDescent="0.3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hidden="1" x14ac:dyDescent="0.3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hidden="1" x14ac:dyDescent="0.3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hidden="1" x14ac:dyDescent="0.3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hidden="1" x14ac:dyDescent="0.3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hidden="1" x14ac:dyDescent="0.3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hidden="1" x14ac:dyDescent="0.3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hidden="1" x14ac:dyDescent="0.3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hidden="1" x14ac:dyDescent="0.3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hidden="1" x14ac:dyDescent="0.3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hidden="1" x14ac:dyDescent="0.3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hidden="1" x14ac:dyDescent="0.3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hidden="1" x14ac:dyDescent="0.3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hidden="1" x14ac:dyDescent="0.3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hidden="1" x14ac:dyDescent="0.3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hidden="1" x14ac:dyDescent="0.3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hidden="1" x14ac:dyDescent="0.3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hidden="1" x14ac:dyDescent="0.3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hidden="1" x14ac:dyDescent="0.3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hidden="1" x14ac:dyDescent="0.3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hidden="1" x14ac:dyDescent="0.3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hidden="1" x14ac:dyDescent="0.3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hidden="1" x14ac:dyDescent="0.3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hidden="1" x14ac:dyDescent="0.3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hidden="1" x14ac:dyDescent="0.3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hidden="1" x14ac:dyDescent="0.3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hidden="1" x14ac:dyDescent="0.3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hidden="1" x14ac:dyDescent="0.3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hidden="1" x14ac:dyDescent="0.3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hidden="1" x14ac:dyDescent="0.3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hidden="1" x14ac:dyDescent="0.3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hidden="1" x14ac:dyDescent="0.3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hidden="1" x14ac:dyDescent="0.3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hidden="1" x14ac:dyDescent="0.3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hidden="1" x14ac:dyDescent="0.3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hidden="1" x14ac:dyDescent="0.3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hidden="1" x14ac:dyDescent="0.3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hidden="1" x14ac:dyDescent="0.3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hidden="1" x14ac:dyDescent="0.3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hidden="1" x14ac:dyDescent="0.3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hidden="1" x14ac:dyDescent="0.3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hidden="1" x14ac:dyDescent="0.3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hidden="1" x14ac:dyDescent="0.3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hidden="1" x14ac:dyDescent="0.3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hidden="1" x14ac:dyDescent="0.3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hidden="1" x14ac:dyDescent="0.3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hidden="1" x14ac:dyDescent="0.3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hidden="1" x14ac:dyDescent="0.3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hidden="1" x14ac:dyDescent="0.3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hidden="1" x14ac:dyDescent="0.3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hidden="1" x14ac:dyDescent="0.3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hidden="1" x14ac:dyDescent="0.3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hidden="1" x14ac:dyDescent="0.3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hidden="1" x14ac:dyDescent="0.3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hidden="1" x14ac:dyDescent="0.3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hidden="1" x14ac:dyDescent="0.3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hidden="1" x14ac:dyDescent="0.3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hidden="1" x14ac:dyDescent="0.3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hidden="1" x14ac:dyDescent="0.3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hidden="1" x14ac:dyDescent="0.3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hidden="1" x14ac:dyDescent="0.3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hidden="1" x14ac:dyDescent="0.3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hidden="1" x14ac:dyDescent="0.3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hidden="1" x14ac:dyDescent="0.3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hidden="1" x14ac:dyDescent="0.3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hidden="1" x14ac:dyDescent="0.3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hidden="1" x14ac:dyDescent="0.3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hidden="1" x14ac:dyDescent="0.3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hidden="1" x14ac:dyDescent="0.3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hidden="1" x14ac:dyDescent="0.3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hidden="1" x14ac:dyDescent="0.3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hidden="1" x14ac:dyDescent="0.3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hidden="1" x14ac:dyDescent="0.3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hidden="1" x14ac:dyDescent="0.3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hidden="1" x14ac:dyDescent="0.3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hidden="1" x14ac:dyDescent="0.3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hidden="1" x14ac:dyDescent="0.3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hidden="1" x14ac:dyDescent="0.3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hidden="1" x14ac:dyDescent="0.3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hidden="1" x14ac:dyDescent="0.3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hidden="1" x14ac:dyDescent="0.3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hidden="1" x14ac:dyDescent="0.3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hidden="1" x14ac:dyDescent="0.3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hidden="1" x14ac:dyDescent="0.3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hidden="1" x14ac:dyDescent="0.3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hidden="1" x14ac:dyDescent="0.3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hidden="1" x14ac:dyDescent="0.3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hidden="1" x14ac:dyDescent="0.3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hidden="1" x14ac:dyDescent="0.3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hidden="1" x14ac:dyDescent="0.3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hidden="1" x14ac:dyDescent="0.3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hidden="1" x14ac:dyDescent="0.3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hidden="1" x14ac:dyDescent="0.3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hidden="1" x14ac:dyDescent="0.3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hidden="1" x14ac:dyDescent="0.3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hidden="1" x14ac:dyDescent="0.3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hidden="1" x14ac:dyDescent="0.3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hidden="1" x14ac:dyDescent="0.3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hidden="1" x14ac:dyDescent="0.3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hidden="1" x14ac:dyDescent="0.3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hidden="1" x14ac:dyDescent="0.3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hidden="1" x14ac:dyDescent="0.3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hidden="1" x14ac:dyDescent="0.3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hidden="1" x14ac:dyDescent="0.3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hidden="1" x14ac:dyDescent="0.3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hidden="1" x14ac:dyDescent="0.3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hidden="1" x14ac:dyDescent="0.3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hidden="1" x14ac:dyDescent="0.3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hidden="1" x14ac:dyDescent="0.3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hidden="1" x14ac:dyDescent="0.3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hidden="1" x14ac:dyDescent="0.3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hidden="1" x14ac:dyDescent="0.3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hidden="1" x14ac:dyDescent="0.3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hidden="1" x14ac:dyDescent="0.3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hidden="1" x14ac:dyDescent="0.3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hidden="1" x14ac:dyDescent="0.3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hidden="1" x14ac:dyDescent="0.3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hidden="1" x14ac:dyDescent="0.3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hidden="1" x14ac:dyDescent="0.3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hidden="1" x14ac:dyDescent="0.3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hidden="1" x14ac:dyDescent="0.3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hidden="1" x14ac:dyDescent="0.3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hidden="1" x14ac:dyDescent="0.3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hidden="1" x14ac:dyDescent="0.3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hidden="1" x14ac:dyDescent="0.3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hidden="1" x14ac:dyDescent="0.3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hidden="1" x14ac:dyDescent="0.3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hidden="1" x14ac:dyDescent="0.3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hidden="1" x14ac:dyDescent="0.3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hidden="1" x14ac:dyDescent="0.3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hidden="1" x14ac:dyDescent="0.3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hidden="1" x14ac:dyDescent="0.3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hidden="1" x14ac:dyDescent="0.3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hidden="1" x14ac:dyDescent="0.3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hidden="1" x14ac:dyDescent="0.3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hidden="1" x14ac:dyDescent="0.3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hidden="1" x14ac:dyDescent="0.3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hidden="1" x14ac:dyDescent="0.3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hidden="1" x14ac:dyDescent="0.3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hidden="1" x14ac:dyDescent="0.3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hidden="1" x14ac:dyDescent="0.3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hidden="1" x14ac:dyDescent="0.3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hidden="1" x14ac:dyDescent="0.3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hidden="1" x14ac:dyDescent="0.3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hidden="1" x14ac:dyDescent="0.3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hidden="1" x14ac:dyDescent="0.3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hidden="1" x14ac:dyDescent="0.3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hidden="1" x14ac:dyDescent="0.3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hidden="1" x14ac:dyDescent="0.3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hidden="1" x14ac:dyDescent="0.3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hidden="1" x14ac:dyDescent="0.3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hidden="1" x14ac:dyDescent="0.3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hidden="1" x14ac:dyDescent="0.3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hidden="1" x14ac:dyDescent="0.3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hidden="1" x14ac:dyDescent="0.3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hidden="1" x14ac:dyDescent="0.3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hidden="1" x14ac:dyDescent="0.3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hidden="1" x14ac:dyDescent="0.3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hidden="1" x14ac:dyDescent="0.3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hidden="1" x14ac:dyDescent="0.3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hidden="1" x14ac:dyDescent="0.3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hidden="1" x14ac:dyDescent="0.3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hidden="1" x14ac:dyDescent="0.3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hidden="1" x14ac:dyDescent="0.3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hidden="1" x14ac:dyDescent="0.3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hidden="1" x14ac:dyDescent="0.3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hidden="1" x14ac:dyDescent="0.3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hidden="1" x14ac:dyDescent="0.3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hidden="1" x14ac:dyDescent="0.3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hidden="1" x14ac:dyDescent="0.3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hidden="1" x14ac:dyDescent="0.3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hidden="1" x14ac:dyDescent="0.3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hidden="1" x14ac:dyDescent="0.3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hidden="1" x14ac:dyDescent="0.3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hidden="1" x14ac:dyDescent="0.3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hidden="1" x14ac:dyDescent="0.3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hidden="1" x14ac:dyDescent="0.3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hidden="1" x14ac:dyDescent="0.3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hidden="1" x14ac:dyDescent="0.3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hidden="1" x14ac:dyDescent="0.3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hidden="1" x14ac:dyDescent="0.3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hidden="1" x14ac:dyDescent="0.3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hidden="1" x14ac:dyDescent="0.3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hidden="1" x14ac:dyDescent="0.3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hidden="1" x14ac:dyDescent="0.3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hidden="1" x14ac:dyDescent="0.3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hidden="1" x14ac:dyDescent="0.3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hidden="1" x14ac:dyDescent="0.3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hidden="1" x14ac:dyDescent="0.3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hidden="1" x14ac:dyDescent="0.3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hidden="1" x14ac:dyDescent="0.3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hidden="1" x14ac:dyDescent="0.3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hidden="1" x14ac:dyDescent="0.3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hidden="1" x14ac:dyDescent="0.3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hidden="1" x14ac:dyDescent="0.3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hidden="1" x14ac:dyDescent="0.3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hidden="1" x14ac:dyDescent="0.3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hidden="1" x14ac:dyDescent="0.3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hidden="1" x14ac:dyDescent="0.3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hidden="1" x14ac:dyDescent="0.3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hidden="1" x14ac:dyDescent="0.3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hidden="1" x14ac:dyDescent="0.3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hidden="1" x14ac:dyDescent="0.3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hidden="1" x14ac:dyDescent="0.3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hidden="1" x14ac:dyDescent="0.3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hidden="1" x14ac:dyDescent="0.3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hidden="1" x14ac:dyDescent="0.3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hidden="1" x14ac:dyDescent="0.3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hidden="1" x14ac:dyDescent="0.3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hidden="1" x14ac:dyDescent="0.3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hidden="1" x14ac:dyDescent="0.3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hidden="1" x14ac:dyDescent="0.3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hidden="1" x14ac:dyDescent="0.3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hidden="1" x14ac:dyDescent="0.3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hidden="1" x14ac:dyDescent="0.3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hidden="1" x14ac:dyDescent="0.3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hidden="1" x14ac:dyDescent="0.3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hidden="1" x14ac:dyDescent="0.3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hidden="1" x14ac:dyDescent="0.3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hidden="1" x14ac:dyDescent="0.3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hidden="1" x14ac:dyDescent="0.3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hidden="1" x14ac:dyDescent="0.3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hidden="1" x14ac:dyDescent="0.3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hidden="1" x14ac:dyDescent="0.3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hidden="1" x14ac:dyDescent="0.3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hidden="1" x14ac:dyDescent="0.3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hidden="1" x14ac:dyDescent="0.3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hidden="1" x14ac:dyDescent="0.3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hidden="1" x14ac:dyDescent="0.3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hidden="1" x14ac:dyDescent="0.3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hidden="1" x14ac:dyDescent="0.3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hidden="1" x14ac:dyDescent="0.3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hidden="1" x14ac:dyDescent="0.3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hidden="1" x14ac:dyDescent="0.3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hidden="1" x14ac:dyDescent="0.3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hidden="1" x14ac:dyDescent="0.3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hidden="1" x14ac:dyDescent="0.3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hidden="1" x14ac:dyDescent="0.3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hidden="1" x14ac:dyDescent="0.3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hidden="1" x14ac:dyDescent="0.3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hidden="1" x14ac:dyDescent="0.3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hidden="1" x14ac:dyDescent="0.3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hidden="1" x14ac:dyDescent="0.3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hidden="1" x14ac:dyDescent="0.3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hidden="1" x14ac:dyDescent="0.3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hidden="1" x14ac:dyDescent="0.3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hidden="1" x14ac:dyDescent="0.3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hidden="1" x14ac:dyDescent="0.3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hidden="1" x14ac:dyDescent="0.3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hidden="1" x14ac:dyDescent="0.3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hidden="1" x14ac:dyDescent="0.3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hidden="1" x14ac:dyDescent="0.3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hidden="1" x14ac:dyDescent="0.3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hidden="1" x14ac:dyDescent="0.3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hidden="1" x14ac:dyDescent="0.3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hidden="1" x14ac:dyDescent="0.3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hidden="1" x14ac:dyDescent="0.3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hidden="1" x14ac:dyDescent="0.3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hidden="1" x14ac:dyDescent="0.3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hidden="1" x14ac:dyDescent="0.3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hidden="1" x14ac:dyDescent="0.3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hidden="1" x14ac:dyDescent="0.3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hidden="1" x14ac:dyDescent="0.3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hidden="1" x14ac:dyDescent="0.3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hidden="1" x14ac:dyDescent="0.3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hidden="1" x14ac:dyDescent="0.3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hidden="1" x14ac:dyDescent="0.3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hidden="1" x14ac:dyDescent="0.3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hidden="1" x14ac:dyDescent="0.3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hidden="1" x14ac:dyDescent="0.3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hidden="1" x14ac:dyDescent="0.3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hidden="1" x14ac:dyDescent="0.3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hidden="1" x14ac:dyDescent="0.3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hidden="1" x14ac:dyDescent="0.3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hidden="1" x14ac:dyDescent="0.3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hidden="1" x14ac:dyDescent="0.3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hidden="1" x14ac:dyDescent="0.3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hidden="1" x14ac:dyDescent="0.3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hidden="1" x14ac:dyDescent="0.3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hidden="1" x14ac:dyDescent="0.3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hidden="1" x14ac:dyDescent="0.3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hidden="1" x14ac:dyDescent="0.3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hidden="1" x14ac:dyDescent="0.3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hidden="1" x14ac:dyDescent="0.3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hidden="1" x14ac:dyDescent="0.3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hidden="1" x14ac:dyDescent="0.3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hidden="1" x14ac:dyDescent="0.3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hidden="1" x14ac:dyDescent="0.3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hidden="1" x14ac:dyDescent="0.3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hidden="1" x14ac:dyDescent="0.3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hidden="1" x14ac:dyDescent="0.3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hidden="1" x14ac:dyDescent="0.3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hidden="1" x14ac:dyDescent="0.3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hidden="1" x14ac:dyDescent="0.3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hidden="1" x14ac:dyDescent="0.3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hidden="1" x14ac:dyDescent="0.3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hidden="1" x14ac:dyDescent="0.3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hidden="1" x14ac:dyDescent="0.3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hidden="1" x14ac:dyDescent="0.3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hidden="1" x14ac:dyDescent="0.3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hidden="1" x14ac:dyDescent="0.3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hidden="1" x14ac:dyDescent="0.3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hidden="1" x14ac:dyDescent="0.3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hidden="1" x14ac:dyDescent="0.3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hidden="1" x14ac:dyDescent="0.3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hidden="1" x14ac:dyDescent="0.3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hidden="1" x14ac:dyDescent="0.3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hidden="1" x14ac:dyDescent="0.3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hidden="1" x14ac:dyDescent="0.3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hidden="1" x14ac:dyDescent="0.3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hidden="1" x14ac:dyDescent="0.3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hidden="1" x14ac:dyDescent="0.3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hidden="1" x14ac:dyDescent="0.3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hidden="1" x14ac:dyDescent="0.3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hidden="1" x14ac:dyDescent="0.3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hidden="1" x14ac:dyDescent="0.3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hidden="1" x14ac:dyDescent="0.3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hidden="1" x14ac:dyDescent="0.3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hidden="1" x14ac:dyDescent="0.3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hidden="1" x14ac:dyDescent="0.3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hidden="1" x14ac:dyDescent="0.3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hidden="1" x14ac:dyDescent="0.3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hidden="1" x14ac:dyDescent="0.3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hidden="1" x14ac:dyDescent="0.3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hidden="1" x14ac:dyDescent="0.3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hidden="1" x14ac:dyDescent="0.3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hidden="1" x14ac:dyDescent="0.3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hidden="1" x14ac:dyDescent="0.3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hidden="1" x14ac:dyDescent="0.3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hidden="1" x14ac:dyDescent="0.3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hidden="1" x14ac:dyDescent="0.3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hidden="1" x14ac:dyDescent="0.3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hidden="1" x14ac:dyDescent="0.3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hidden="1" x14ac:dyDescent="0.3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hidden="1" x14ac:dyDescent="0.3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hidden="1" x14ac:dyDescent="0.3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hidden="1" x14ac:dyDescent="0.3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hidden="1" x14ac:dyDescent="0.3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hidden="1" x14ac:dyDescent="0.3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hidden="1" x14ac:dyDescent="0.3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hidden="1" x14ac:dyDescent="0.3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hidden="1" x14ac:dyDescent="0.3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hidden="1" x14ac:dyDescent="0.3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hidden="1" x14ac:dyDescent="0.3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hidden="1" x14ac:dyDescent="0.3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hidden="1" x14ac:dyDescent="0.3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hidden="1" x14ac:dyDescent="0.3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hidden="1" x14ac:dyDescent="0.3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hidden="1" x14ac:dyDescent="0.3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hidden="1" x14ac:dyDescent="0.3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hidden="1" x14ac:dyDescent="0.3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hidden="1" x14ac:dyDescent="0.3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hidden="1" x14ac:dyDescent="0.3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hidden="1" x14ac:dyDescent="0.3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hidden="1" x14ac:dyDescent="0.3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hidden="1" x14ac:dyDescent="0.3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hidden="1" x14ac:dyDescent="0.3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hidden="1" x14ac:dyDescent="0.3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hidden="1" x14ac:dyDescent="0.3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hidden="1" x14ac:dyDescent="0.3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hidden="1" x14ac:dyDescent="0.3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hidden="1" x14ac:dyDescent="0.3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hidden="1" x14ac:dyDescent="0.3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hidden="1" x14ac:dyDescent="0.3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hidden="1" x14ac:dyDescent="0.3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hidden="1" x14ac:dyDescent="0.3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hidden="1" x14ac:dyDescent="0.3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hidden="1" x14ac:dyDescent="0.3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hidden="1" x14ac:dyDescent="0.3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hidden="1" x14ac:dyDescent="0.3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hidden="1" x14ac:dyDescent="0.3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hidden="1" x14ac:dyDescent="0.3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hidden="1" x14ac:dyDescent="0.3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hidden="1" x14ac:dyDescent="0.3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hidden="1" x14ac:dyDescent="0.3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hidden="1" x14ac:dyDescent="0.3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hidden="1" x14ac:dyDescent="0.3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hidden="1" x14ac:dyDescent="0.3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hidden="1" x14ac:dyDescent="0.3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hidden="1" x14ac:dyDescent="0.3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hidden="1" x14ac:dyDescent="0.3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hidden="1" x14ac:dyDescent="0.3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hidden="1" x14ac:dyDescent="0.3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hidden="1" x14ac:dyDescent="0.3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hidden="1" x14ac:dyDescent="0.3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hidden="1" x14ac:dyDescent="0.3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hidden="1" x14ac:dyDescent="0.3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hidden="1" x14ac:dyDescent="0.3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hidden="1" x14ac:dyDescent="0.3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hidden="1" x14ac:dyDescent="0.3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hidden="1" x14ac:dyDescent="0.3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hidden="1" x14ac:dyDescent="0.3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hidden="1" x14ac:dyDescent="0.3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hidden="1" x14ac:dyDescent="0.3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hidden="1" x14ac:dyDescent="0.3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hidden="1" x14ac:dyDescent="0.3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hidden="1" x14ac:dyDescent="0.3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hidden="1" x14ac:dyDescent="0.3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hidden="1" x14ac:dyDescent="0.3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hidden="1" x14ac:dyDescent="0.3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hidden="1" x14ac:dyDescent="0.3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hidden="1" x14ac:dyDescent="0.3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hidden="1" x14ac:dyDescent="0.3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hidden="1" x14ac:dyDescent="0.3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hidden="1" x14ac:dyDescent="0.3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hidden="1" x14ac:dyDescent="0.3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hidden="1" x14ac:dyDescent="0.3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hidden="1" x14ac:dyDescent="0.3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hidden="1" x14ac:dyDescent="0.3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hidden="1" x14ac:dyDescent="0.3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hidden="1" x14ac:dyDescent="0.3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hidden="1" x14ac:dyDescent="0.3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hidden="1" x14ac:dyDescent="0.3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hidden="1" x14ac:dyDescent="0.3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hidden="1" x14ac:dyDescent="0.3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hidden="1" x14ac:dyDescent="0.3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hidden="1" x14ac:dyDescent="0.3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hidden="1" x14ac:dyDescent="0.3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hidden="1" x14ac:dyDescent="0.3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hidden="1" x14ac:dyDescent="0.3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hidden="1" x14ac:dyDescent="0.3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hidden="1" x14ac:dyDescent="0.3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hidden="1" x14ac:dyDescent="0.3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hidden="1" x14ac:dyDescent="0.3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hidden="1" x14ac:dyDescent="0.3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hidden="1" x14ac:dyDescent="0.3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hidden="1" x14ac:dyDescent="0.3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hidden="1" x14ac:dyDescent="0.3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hidden="1" x14ac:dyDescent="0.3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hidden="1" x14ac:dyDescent="0.3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hidden="1" x14ac:dyDescent="0.3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hidden="1" x14ac:dyDescent="0.3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hidden="1" x14ac:dyDescent="0.3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hidden="1" x14ac:dyDescent="0.3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hidden="1" x14ac:dyDescent="0.3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hidden="1" x14ac:dyDescent="0.3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hidden="1" x14ac:dyDescent="0.3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hidden="1" x14ac:dyDescent="0.3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hidden="1" x14ac:dyDescent="0.3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hidden="1" x14ac:dyDescent="0.3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hidden="1" x14ac:dyDescent="0.3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hidden="1" x14ac:dyDescent="0.3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hidden="1" x14ac:dyDescent="0.3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hidden="1" x14ac:dyDescent="0.3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hidden="1" x14ac:dyDescent="0.3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hidden="1" x14ac:dyDescent="0.3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hidden="1" x14ac:dyDescent="0.3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hidden="1" x14ac:dyDescent="0.3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hidden="1" x14ac:dyDescent="0.3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hidden="1" x14ac:dyDescent="0.3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hidden="1" x14ac:dyDescent="0.3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hidden="1" x14ac:dyDescent="0.3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hidden="1" x14ac:dyDescent="0.3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hidden="1" x14ac:dyDescent="0.3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hidden="1" x14ac:dyDescent="0.3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hidden="1" x14ac:dyDescent="0.3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hidden="1" x14ac:dyDescent="0.3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hidden="1" x14ac:dyDescent="0.3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hidden="1" x14ac:dyDescent="0.3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hidden="1" x14ac:dyDescent="0.3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hidden="1" x14ac:dyDescent="0.3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hidden="1" x14ac:dyDescent="0.3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hidden="1" x14ac:dyDescent="0.3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hidden="1" x14ac:dyDescent="0.3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hidden="1" x14ac:dyDescent="0.3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hidden="1" x14ac:dyDescent="0.3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hidden="1" x14ac:dyDescent="0.3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hidden="1" x14ac:dyDescent="0.3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hidden="1" x14ac:dyDescent="0.3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hidden="1" x14ac:dyDescent="0.3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hidden="1" x14ac:dyDescent="0.3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hidden="1" x14ac:dyDescent="0.3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hidden="1" x14ac:dyDescent="0.3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hidden="1" x14ac:dyDescent="0.3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hidden="1" x14ac:dyDescent="0.3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hidden="1" x14ac:dyDescent="0.3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hidden="1" x14ac:dyDescent="0.3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hidden="1" x14ac:dyDescent="0.3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hidden="1" x14ac:dyDescent="0.3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hidden="1" x14ac:dyDescent="0.3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hidden="1" x14ac:dyDescent="0.3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hidden="1" x14ac:dyDescent="0.3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hidden="1" x14ac:dyDescent="0.3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hidden="1" x14ac:dyDescent="0.3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hidden="1" x14ac:dyDescent="0.3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hidden="1" x14ac:dyDescent="0.3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hidden="1" x14ac:dyDescent="0.3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hidden="1" x14ac:dyDescent="0.3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hidden="1" x14ac:dyDescent="0.3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hidden="1" x14ac:dyDescent="0.3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hidden="1" x14ac:dyDescent="0.3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hidden="1" x14ac:dyDescent="0.3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hidden="1" x14ac:dyDescent="0.3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hidden="1" x14ac:dyDescent="0.3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hidden="1" x14ac:dyDescent="0.3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hidden="1" x14ac:dyDescent="0.3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hidden="1" x14ac:dyDescent="0.3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hidden="1" x14ac:dyDescent="0.3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hidden="1" x14ac:dyDescent="0.3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hidden="1" x14ac:dyDescent="0.3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hidden="1" x14ac:dyDescent="0.3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hidden="1" x14ac:dyDescent="0.3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hidden="1" x14ac:dyDescent="0.3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hidden="1" x14ac:dyDescent="0.3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hidden="1" x14ac:dyDescent="0.3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hidden="1" x14ac:dyDescent="0.3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hidden="1" x14ac:dyDescent="0.3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hidden="1" x14ac:dyDescent="0.3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hidden="1" x14ac:dyDescent="0.3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hidden="1" x14ac:dyDescent="0.3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hidden="1" x14ac:dyDescent="0.3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hidden="1" x14ac:dyDescent="0.3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hidden="1" x14ac:dyDescent="0.3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hidden="1" x14ac:dyDescent="0.3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hidden="1" x14ac:dyDescent="0.3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hidden="1" x14ac:dyDescent="0.3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hidden="1" x14ac:dyDescent="0.3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hidden="1" x14ac:dyDescent="0.3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hidden="1" x14ac:dyDescent="0.3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hidden="1" x14ac:dyDescent="0.3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hidden="1" x14ac:dyDescent="0.3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hidden="1" x14ac:dyDescent="0.3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hidden="1" x14ac:dyDescent="0.3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hidden="1" x14ac:dyDescent="0.3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hidden="1" x14ac:dyDescent="0.3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hidden="1" x14ac:dyDescent="0.3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hidden="1" x14ac:dyDescent="0.3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hidden="1" x14ac:dyDescent="0.3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hidden="1" x14ac:dyDescent="0.3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hidden="1" x14ac:dyDescent="0.3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hidden="1" x14ac:dyDescent="0.3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hidden="1" x14ac:dyDescent="0.3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hidden="1" x14ac:dyDescent="0.3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hidden="1" x14ac:dyDescent="0.3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hidden="1" x14ac:dyDescent="0.3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hidden="1" x14ac:dyDescent="0.3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hidden="1" x14ac:dyDescent="0.3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hidden="1" x14ac:dyDescent="0.3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hidden="1" x14ac:dyDescent="0.3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hidden="1" x14ac:dyDescent="0.3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hidden="1" x14ac:dyDescent="0.3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hidden="1" x14ac:dyDescent="0.3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hidden="1" x14ac:dyDescent="0.3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hidden="1" x14ac:dyDescent="0.3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hidden="1" x14ac:dyDescent="0.3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hidden="1" x14ac:dyDescent="0.3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hidden="1" x14ac:dyDescent="0.3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hidden="1" x14ac:dyDescent="0.3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hidden="1" x14ac:dyDescent="0.3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hidden="1" x14ac:dyDescent="0.3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hidden="1" x14ac:dyDescent="0.3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hidden="1" x14ac:dyDescent="0.3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hidden="1" x14ac:dyDescent="0.3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hidden="1" x14ac:dyDescent="0.3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hidden="1" x14ac:dyDescent="0.3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hidden="1" x14ac:dyDescent="0.3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hidden="1" x14ac:dyDescent="0.3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hidden="1" x14ac:dyDescent="0.3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hidden="1" x14ac:dyDescent="0.3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hidden="1" x14ac:dyDescent="0.3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hidden="1" x14ac:dyDescent="0.3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hidden="1" x14ac:dyDescent="0.3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hidden="1" x14ac:dyDescent="0.3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hidden="1" x14ac:dyDescent="0.3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hidden="1" x14ac:dyDescent="0.3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hidden="1" x14ac:dyDescent="0.3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hidden="1" x14ac:dyDescent="0.3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hidden="1" x14ac:dyDescent="0.3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hidden="1" x14ac:dyDescent="0.3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hidden="1" x14ac:dyDescent="0.3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hidden="1" x14ac:dyDescent="0.3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hidden="1" x14ac:dyDescent="0.3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hidden="1" x14ac:dyDescent="0.3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hidden="1" x14ac:dyDescent="0.3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hidden="1" x14ac:dyDescent="0.3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hidden="1" x14ac:dyDescent="0.3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hidden="1" x14ac:dyDescent="0.3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hidden="1" x14ac:dyDescent="0.3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hidden="1" x14ac:dyDescent="0.3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hidden="1" x14ac:dyDescent="0.3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hidden="1" x14ac:dyDescent="0.3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hidden="1" x14ac:dyDescent="0.3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hidden="1" x14ac:dyDescent="0.3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hidden="1" x14ac:dyDescent="0.3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hidden="1" x14ac:dyDescent="0.3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hidden="1" x14ac:dyDescent="0.3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hidden="1" x14ac:dyDescent="0.3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hidden="1" x14ac:dyDescent="0.3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hidden="1" x14ac:dyDescent="0.3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hidden="1" x14ac:dyDescent="0.3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hidden="1" x14ac:dyDescent="0.3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hidden="1" x14ac:dyDescent="0.3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hidden="1" x14ac:dyDescent="0.3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hidden="1" x14ac:dyDescent="0.3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hidden="1" x14ac:dyDescent="0.3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hidden="1" x14ac:dyDescent="0.3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hidden="1" x14ac:dyDescent="0.3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hidden="1" x14ac:dyDescent="0.3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hidden="1" x14ac:dyDescent="0.3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hidden="1" x14ac:dyDescent="0.3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hidden="1" x14ac:dyDescent="0.3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hidden="1" x14ac:dyDescent="0.3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hidden="1" x14ac:dyDescent="0.3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hidden="1" x14ac:dyDescent="0.3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hidden="1" x14ac:dyDescent="0.3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hidden="1" x14ac:dyDescent="0.3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hidden="1" x14ac:dyDescent="0.3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hidden="1" x14ac:dyDescent="0.3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hidden="1" x14ac:dyDescent="0.3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hidden="1" x14ac:dyDescent="0.3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hidden="1" x14ac:dyDescent="0.3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hidden="1" x14ac:dyDescent="0.3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hidden="1" x14ac:dyDescent="0.3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hidden="1" x14ac:dyDescent="0.3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hidden="1" x14ac:dyDescent="0.3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hidden="1" x14ac:dyDescent="0.3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hidden="1" x14ac:dyDescent="0.3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hidden="1" x14ac:dyDescent="0.3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hidden="1" x14ac:dyDescent="0.3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hidden="1" x14ac:dyDescent="0.3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hidden="1" x14ac:dyDescent="0.3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hidden="1" x14ac:dyDescent="0.3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hidden="1" x14ac:dyDescent="0.3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hidden="1" x14ac:dyDescent="0.3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hidden="1" x14ac:dyDescent="0.3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hidden="1" x14ac:dyDescent="0.3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hidden="1" x14ac:dyDescent="0.3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hidden="1" x14ac:dyDescent="0.3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hidden="1" x14ac:dyDescent="0.3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hidden="1" x14ac:dyDescent="0.3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hidden="1" x14ac:dyDescent="0.3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hidden="1" x14ac:dyDescent="0.3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hidden="1" x14ac:dyDescent="0.3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hidden="1" x14ac:dyDescent="0.3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hidden="1" x14ac:dyDescent="0.3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hidden="1" x14ac:dyDescent="0.3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hidden="1" x14ac:dyDescent="0.3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hidden="1" x14ac:dyDescent="0.3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hidden="1" x14ac:dyDescent="0.3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hidden="1" x14ac:dyDescent="0.3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hidden="1" x14ac:dyDescent="0.3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hidden="1" x14ac:dyDescent="0.3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hidden="1" x14ac:dyDescent="0.3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hidden="1" x14ac:dyDescent="0.3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hidden="1" x14ac:dyDescent="0.3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hidden="1" x14ac:dyDescent="0.3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hidden="1" x14ac:dyDescent="0.3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hidden="1" x14ac:dyDescent="0.3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hidden="1" x14ac:dyDescent="0.3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hidden="1" x14ac:dyDescent="0.3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hidden="1" x14ac:dyDescent="0.3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hidden="1" x14ac:dyDescent="0.3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hidden="1" x14ac:dyDescent="0.3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hidden="1" x14ac:dyDescent="0.3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hidden="1" x14ac:dyDescent="0.3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hidden="1" x14ac:dyDescent="0.3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hidden="1" x14ac:dyDescent="0.3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hidden="1" x14ac:dyDescent="0.3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hidden="1" x14ac:dyDescent="0.3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hidden="1" x14ac:dyDescent="0.3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hidden="1" x14ac:dyDescent="0.3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hidden="1" x14ac:dyDescent="0.3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hidden="1" x14ac:dyDescent="0.3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hidden="1" x14ac:dyDescent="0.3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hidden="1" x14ac:dyDescent="0.3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hidden="1" x14ac:dyDescent="0.3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hidden="1" x14ac:dyDescent="0.3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hidden="1" x14ac:dyDescent="0.3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hidden="1" x14ac:dyDescent="0.3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hidden="1" x14ac:dyDescent="0.3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hidden="1" x14ac:dyDescent="0.3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hidden="1" x14ac:dyDescent="0.3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hidden="1" x14ac:dyDescent="0.3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hidden="1" x14ac:dyDescent="0.3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hidden="1" x14ac:dyDescent="0.3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hidden="1" x14ac:dyDescent="0.3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hidden="1" x14ac:dyDescent="0.3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hidden="1" x14ac:dyDescent="0.3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hidden="1" x14ac:dyDescent="0.3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hidden="1" x14ac:dyDescent="0.3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hidden="1" x14ac:dyDescent="0.3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hidden="1" x14ac:dyDescent="0.3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hidden="1" x14ac:dyDescent="0.3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hidden="1" x14ac:dyDescent="0.3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hidden="1" x14ac:dyDescent="0.3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hidden="1" x14ac:dyDescent="0.3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hidden="1" x14ac:dyDescent="0.3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hidden="1" x14ac:dyDescent="0.3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hidden="1" x14ac:dyDescent="0.3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hidden="1" x14ac:dyDescent="0.3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hidden="1" x14ac:dyDescent="0.3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hidden="1" x14ac:dyDescent="0.3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hidden="1" x14ac:dyDescent="0.3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hidden="1" x14ac:dyDescent="0.3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hidden="1" x14ac:dyDescent="0.3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hidden="1" x14ac:dyDescent="0.3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hidden="1" x14ac:dyDescent="0.3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hidden="1" x14ac:dyDescent="0.3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hidden="1" x14ac:dyDescent="0.3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hidden="1" x14ac:dyDescent="0.3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hidden="1" x14ac:dyDescent="0.3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hidden="1" x14ac:dyDescent="0.3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hidden="1" x14ac:dyDescent="0.3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hidden="1" x14ac:dyDescent="0.3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hidden="1" x14ac:dyDescent="0.3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hidden="1" x14ac:dyDescent="0.3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hidden="1" x14ac:dyDescent="0.3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hidden="1" x14ac:dyDescent="0.3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hidden="1" x14ac:dyDescent="0.3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hidden="1" x14ac:dyDescent="0.3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hidden="1" x14ac:dyDescent="0.3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hidden="1" x14ac:dyDescent="0.3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hidden="1" x14ac:dyDescent="0.3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hidden="1" x14ac:dyDescent="0.3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hidden="1" x14ac:dyDescent="0.3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hidden="1" x14ac:dyDescent="0.3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hidden="1" x14ac:dyDescent="0.3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hidden="1" x14ac:dyDescent="0.3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hidden="1" x14ac:dyDescent="0.3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hidden="1" x14ac:dyDescent="0.3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hidden="1" x14ac:dyDescent="0.3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hidden="1" x14ac:dyDescent="0.3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hidden="1" x14ac:dyDescent="0.3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hidden="1" x14ac:dyDescent="0.3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hidden="1" x14ac:dyDescent="0.3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hidden="1" x14ac:dyDescent="0.3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hidden="1" x14ac:dyDescent="0.3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hidden="1" x14ac:dyDescent="0.3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hidden="1" x14ac:dyDescent="0.3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hidden="1" x14ac:dyDescent="0.3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hidden="1" x14ac:dyDescent="0.3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hidden="1" x14ac:dyDescent="0.3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hidden="1" x14ac:dyDescent="0.3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hidden="1" x14ac:dyDescent="0.3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hidden="1" x14ac:dyDescent="0.3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hidden="1" x14ac:dyDescent="0.3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hidden="1" x14ac:dyDescent="0.3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hidden="1" x14ac:dyDescent="0.3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hidden="1" x14ac:dyDescent="0.3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hidden="1" x14ac:dyDescent="0.3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hidden="1" x14ac:dyDescent="0.3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hidden="1" x14ac:dyDescent="0.3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hidden="1" x14ac:dyDescent="0.3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hidden="1" x14ac:dyDescent="0.3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hidden="1" x14ac:dyDescent="0.3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hidden="1" x14ac:dyDescent="0.3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hidden="1" x14ac:dyDescent="0.3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hidden="1" x14ac:dyDescent="0.3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hidden="1" x14ac:dyDescent="0.3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hidden="1" x14ac:dyDescent="0.3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hidden="1" x14ac:dyDescent="0.3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hidden="1" x14ac:dyDescent="0.3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hidden="1" x14ac:dyDescent="0.3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hidden="1" x14ac:dyDescent="0.3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hidden="1" x14ac:dyDescent="0.3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hidden="1" x14ac:dyDescent="0.3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hidden="1" x14ac:dyDescent="0.3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hidden="1" x14ac:dyDescent="0.3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hidden="1" x14ac:dyDescent="0.3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hidden="1" x14ac:dyDescent="0.3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hidden="1" x14ac:dyDescent="0.3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hidden="1" x14ac:dyDescent="0.3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hidden="1" x14ac:dyDescent="0.3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hidden="1" x14ac:dyDescent="0.3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hidden="1" x14ac:dyDescent="0.3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hidden="1" x14ac:dyDescent="0.3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hidden="1" x14ac:dyDescent="0.3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hidden="1" x14ac:dyDescent="0.3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hidden="1" x14ac:dyDescent="0.3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hidden="1" x14ac:dyDescent="0.3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hidden="1" x14ac:dyDescent="0.3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hidden="1" x14ac:dyDescent="0.3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hidden="1" x14ac:dyDescent="0.3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hidden="1" x14ac:dyDescent="0.3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hidden="1" x14ac:dyDescent="0.3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hidden="1" x14ac:dyDescent="0.3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hidden="1" x14ac:dyDescent="0.3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hidden="1" x14ac:dyDescent="0.3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hidden="1" x14ac:dyDescent="0.3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hidden="1" x14ac:dyDescent="0.3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hidden="1" x14ac:dyDescent="0.3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hidden="1" x14ac:dyDescent="0.3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hidden="1" x14ac:dyDescent="0.3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hidden="1" x14ac:dyDescent="0.3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hidden="1" x14ac:dyDescent="0.3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hidden="1" x14ac:dyDescent="0.3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hidden="1" x14ac:dyDescent="0.3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hidden="1" x14ac:dyDescent="0.3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hidden="1" x14ac:dyDescent="0.3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hidden="1" x14ac:dyDescent="0.3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hidden="1" x14ac:dyDescent="0.3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hidden="1" x14ac:dyDescent="0.3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hidden="1" x14ac:dyDescent="0.3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hidden="1" x14ac:dyDescent="0.3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hidden="1" x14ac:dyDescent="0.3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hidden="1" x14ac:dyDescent="0.3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hidden="1" x14ac:dyDescent="0.3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hidden="1" x14ac:dyDescent="0.3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hidden="1" x14ac:dyDescent="0.3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hidden="1" x14ac:dyDescent="0.3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hidden="1" x14ac:dyDescent="0.3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hidden="1" x14ac:dyDescent="0.3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hidden="1" x14ac:dyDescent="0.3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hidden="1" x14ac:dyDescent="0.3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hidden="1" x14ac:dyDescent="0.3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hidden="1" x14ac:dyDescent="0.3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hidden="1" x14ac:dyDescent="0.3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hidden="1" x14ac:dyDescent="0.3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hidden="1" x14ac:dyDescent="0.3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hidden="1" x14ac:dyDescent="0.3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hidden="1" x14ac:dyDescent="0.3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hidden="1" x14ac:dyDescent="0.3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hidden="1" x14ac:dyDescent="0.3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hidden="1" x14ac:dyDescent="0.3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hidden="1" x14ac:dyDescent="0.3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hidden="1" x14ac:dyDescent="0.3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hidden="1" x14ac:dyDescent="0.3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hidden="1" x14ac:dyDescent="0.3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hidden="1" x14ac:dyDescent="0.3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hidden="1" x14ac:dyDescent="0.3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hidden="1" x14ac:dyDescent="0.3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hidden="1" x14ac:dyDescent="0.3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hidden="1" x14ac:dyDescent="0.3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hidden="1" x14ac:dyDescent="0.3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hidden="1" x14ac:dyDescent="0.3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hidden="1" x14ac:dyDescent="0.3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hidden="1" x14ac:dyDescent="0.3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hidden="1" x14ac:dyDescent="0.3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hidden="1" x14ac:dyDescent="0.3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hidden="1" x14ac:dyDescent="0.3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hidden="1" x14ac:dyDescent="0.3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hidden="1" x14ac:dyDescent="0.3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hidden="1" x14ac:dyDescent="0.3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hidden="1" x14ac:dyDescent="0.3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hidden="1" x14ac:dyDescent="0.3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hidden="1" x14ac:dyDescent="0.3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hidden="1" x14ac:dyDescent="0.3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hidden="1" x14ac:dyDescent="0.3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hidden="1" x14ac:dyDescent="0.3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hidden="1" x14ac:dyDescent="0.3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hidden="1" x14ac:dyDescent="0.3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hidden="1" x14ac:dyDescent="0.3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hidden="1" x14ac:dyDescent="0.3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hidden="1" x14ac:dyDescent="0.3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hidden="1" x14ac:dyDescent="0.3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hidden="1" x14ac:dyDescent="0.3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hidden="1" x14ac:dyDescent="0.3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hidden="1" x14ac:dyDescent="0.3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hidden="1" x14ac:dyDescent="0.3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hidden="1" x14ac:dyDescent="0.3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hidden="1" x14ac:dyDescent="0.3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hidden="1" x14ac:dyDescent="0.3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hidden="1" x14ac:dyDescent="0.3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hidden="1" x14ac:dyDescent="0.3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hidden="1" x14ac:dyDescent="0.3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hidden="1" x14ac:dyDescent="0.3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hidden="1" x14ac:dyDescent="0.3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hidden="1" x14ac:dyDescent="0.3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hidden="1" x14ac:dyDescent="0.3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hidden="1" x14ac:dyDescent="0.3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hidden="1" x14ac:dyDescent="0.3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hidden="1" x14ac:dyDescent="0.3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hidden="1" x14ac:dyDescent="0.3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hidden="1" x14ac:dyDescent="0.3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hidden="1" x14ac:dyDescent="0.3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hidden="1" x14ac:dyDescent="0.3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hidden="1" x14ac:dyDescent="0.3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hidden="1" x14ac:dyDescent="0.3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hidden="1" x14ac:dyDescent="0.3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hidden="1" x14ac:dyDescent="0.3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hidden="1" x14ac:dyDescent="0.3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hidden="1" x14ac:dyDescent="0.3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hidden="1" x14ac:dyDescent="0.3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hidden="1" x14ac:dyDescent="0.3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hidden="1" x14ac:dyDescent="0.3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hidden="1" x14ac:dyDescent="0.3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hidden="1" x14ac:dyDescent="0.3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hidden="1" x14ac:dyDescent="0.3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hidden="1" x14ac:dyDescent="0.3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hidden="1" x14ac:dyDescent="0.3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hidden="1" x14ac:dyDescent="0.3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hidden="1" x14ac:dyDescent="0.3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hidden="1" x14ac:dyDescent="0.3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hidden="1" x14ac:dyDescent="0.3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hidden="1" x14ac:dyDescent="0.3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hidden="1" x14ac:dyDescent="0.3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hidden="1" x14ac:dyDescent="0.3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hidden="1" x14ac:dyDescent="0.3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hidden="1" x14ac:dyDescent="0.3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hidden="1" x14ac:dyDescent="0.3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hidden="1" x14ac:dyDescent="0.3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hidden="1" x14ac:dyDescent="0.3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hidden="1" x14ac:dyDescent="0.3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hidden="1" x14ac:dyDescent="0.3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hidden="1" x14ac:dyDescent="0.3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hidden="1" x14ac:dyDescent="0.3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hidden="1" x14ac:dyDescent="0.3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hidden="1" x14ac:dyDescent="0.3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hidden="1" x14ac:dyDescent="0.3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hidden="1" x14ac:dyDescent="0.3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hidden="1" x14ac:dyDescent="0.3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hidden="1" x14ac:dyDescent="0.3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hidden="1" x14ac:dyDescent="0.3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hidden="1" x14ac:dyDescent="0.3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hidden="1" x14ac:dyDescent="0.3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hidden="1" x14ac:dyDescent="0.3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hidden="1" x14ac:dyDescent="0.3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hidden="1" x14ac:dyDescent="0.3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hidden="1" x14ac:dyDescent="0.3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hidden="1" x14ac:dyDescent="0.3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hidden="1" x14ac:dyDescent="0.3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hidden="1" x14ac:dyDescent="0.3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hidden="1" x14ac:dyDescent="0.3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hidden="1" x14ac:dyDescent="0.3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hidden="1" x14ac:dyDescent="0.3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hidden="1" x14ac:dyDescent="0.3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hidden="1" x14ac:dyDescent="0.3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hidden="1" x14ac:dyDescent="0.3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hidden="1" x14ac:dyDescent="0.3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hidden="1" x14ac:dyDescent="0.3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hidden="1" x14ac:dyDescent="0.3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hidden="1" x14ac:dyDescent="0.3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hidden="1" x14ac:dyDescent="0.3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hidden="1" x14ac:dyDescent="0.3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hidden="1" x14ac:dyDescent="0.3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hidden="1" x14ac:dyDescent="0.3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hidden="1" x14ac:dyDescent="0.3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hidden="1" x14ac:dyDescent="0.3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hidden="1" x14ac:dyDescent="0.3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hidden="1" x14ac:dyDescent="0.3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hidden="1" x14ac:dyDescent="0.3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hidden="1" x14ac:dyDescent="0.3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hidden="1" x14ac:dyDescent="0.3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hidden="1" x14ac:dyDescent="0.3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hidden="1" x14ac:dyDescent="0.3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hidden="1" x14ac:dyDescent="0.3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hidden="1" x14ac:dyDescent="0.3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hidden="1" x14ac:dyDescent="0.3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hidden="1" x14ac:dyDescent="0.3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hidden="1" x14ac:dyDescent="0.3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hidden="1" x14ac:dyDescent="0.3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hidden="1" x14ac:dyDescent="0.3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hidden="1" x14ac:dyDescent="0.3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hidden="1" x14ac:dyDescent="0.3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hidden="1" x14ac:dyDescent="0.3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hidden="1" x14ac:dyDescent="0.3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hidden="1" x14ac:dyDescent="0.3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hidden="1" x14ac:dyDescent="0.3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hidden="1" x14ac:dyDescent="0.3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hidden="1" x14ac:dyDescent="0.3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hidden="1" x14ac:dyDescent="0.3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hidden="1" x14ac:dyDescent="0.3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hidden="1" x14ac:dyDescent="0.3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hidden="1" x14ac:dyDescent="0.3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hidden="1" x14ac:dyDescent="0.3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hidden="1" x14ac:dyDescent="0.3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hidden="1" x14ac:dyDescent="0.3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hidden="1" x14ac:dyDescent="0.3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hidden="1" x14ac:dyDescent="0.3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hidden="1" x14ac:dyDescent="0.3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hidden="1" x14ac:dyDescent="0.3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hidden="1" x14ac:dyDescent="0.3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hidden="1" x14ac:dyDescent="0.3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hidden="1" x14ac:dyDescent="0.3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hidden="1" x14ac:dyDescent="0.3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hidden="1" x14ac:dyDescent="0.3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hidden="1" x14ac:dyDescent="0.3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hidden="1" x14ac:dyDescent="0.3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hidden="1" x14ac:dyDescent="0.3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hidden="1" x14ac:dyDescent="0.3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hidden="1" x14ac:dyDescent="0.3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hidden="1" x14ac:dyDescent="0.3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hidden="1" x14ac:dyDescent="0.3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hidden="1" x14ac:dyDescent="0.3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hidden="1" x14ac:dyDescent="0.3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hidden="1" x14ac:dyDescent="0.3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hidden="1" x14ac:dyDescent="0.3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hidden="1" x14ac:dyDescent="0.3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hidden="1" x14ac:dyDescent="0.3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hidden="1" x14ac:dyDescent="0.3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hidden="1" x14ac:dyDescent="0.3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hidden="1" x14ac:dyDescent="0.3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hidden="1" x14ac:dyDescent="0.3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hidden="1" x14ac:dyDescent="0.3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hidden="1" x14ac:dyDescent="0.3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hidden="1" x14ac:dyDescent="0.3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hidden="1" x14ac:dyDescent="0.3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hidden="1" x14ac:dyDescent="0.3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hidden="1" x14ac:dyDescent="0.3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hidden="1" x14ac:dyDescent="0.3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hidden="1" x14ac:dyDescent="0.3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hidden="1" x14ac:dyDescent="0.3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hidden="1" x14ac:dyDescent="0.3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hidden="1" x14ac:dyDescent="0.3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hidden="1" x14ac:dyDescent="0.3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hidden="1" x14ac:dyDescent="0.3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hidden="1" x14ac:dyDescent="0.3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hidden="1" x14ac:dyDescent="0.3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hidden="1" x14ac:dyDescent="0.3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hidden="1" x14ac:dyDescent="0.3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hidden="1" x14ac:dyDescent="0.3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hidden="1" x14ac:dyDescent="0.3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hidden="1" x14ac:dyDescent="0.3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hidden="1" x14ac:dyDescent="0.3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hidden="1" x14ac:dyDescent="0.3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hidden="1" x14ac:dyDescent="0.3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hidden="1" x14ac:dyDescent="0.3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hidden="1" x14ac:dyDescent="0.3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hidden="1" x14ac:dyDescent="0.3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hidden="1" x14ac:dyDescent="0.3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hidden="1" x14ac:dyDescent="0.3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hidden="1" x14ac:dyDescent="0.3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hidden="1" x14ac:dyDescent="0.3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hidden="1" x14ac:dyDescent="0.3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hidden="1" x14ac:dyDescent="0.3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hidden="1" x14ac:dyDescent="0.3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hidden="1" x14ac:dyDescent="0.3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hidden="1" x14ac:dyDescent="0.3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hidden="1" x14ac:dyDescent="0.3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hidden="1" x14ac:dyDescent="0.3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hidden="1" x14ac:dyDescent="0.3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hidden="1" x14ac:dyDescent="0.3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hidden="1" x14ac:dyDescent="0.3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hidden="1" x14ac:dyDescent="0.3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hidden="1" x14ac:dyDescent="0.3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hidden="1" x14ac:dyDescent="0.3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hidden="1" x14ac:dyDescent="0.3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hidden="1" x14ac:dyDescent="0.3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hidden="1" x14ac:dyDescent="0.3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hidden="1" x14ac:dyDescent="0.3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hidden="1" x14ac:dyDescent="0.3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hidden="1" x14ac:dyDescent="0.3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hidden="1" x14ac:dyDescent="0.3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hidden="1" x14ac:dyDescent="0.3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hidden="1" x14ac:dyDescent="0.3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hidden="1" x14ac:dyDescent="0.3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hidden="1" x14ac:dyDescent="0.3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hidden="1" x14ac:dyDescent="0.3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hidden="1" x14ac:dyDescent="0.3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hidden="1" x14ac:dyDescent="0.3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hidden="1" x14ac:dyDescent="0.3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hidden="1" x14ac:dyDescent="0.3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hidden="1" x14ac:dyDescent="0.3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hidden="1" x14ac:dyDescent="0.3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hidden="1" x14ac:dyDescent="0.3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hidden="1" x14ac:dyDescent="0.3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hidden="1" x14ac:dyDescent="0.3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hidden="1" x14ac:dyDescent="0.3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hidden="1" x14ac:dyDescent="0.3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hidden="1" x14ac:dyDescent="0.3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hidden="1" x14ac:dyDescent="0.3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hidden="1" x14ac:dyDescent="0.3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hidden="1" x14ac:dyDescent="0.3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hidden="1" x14ac:dyDescent="0.3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hidden="1" x14ac:dyDescent="0.3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hidden="1" x14ac:dyDescent="0.3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hidden="1" x14ac:dyDescent="0.3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hidden="1" x14ac:dyDescent="0.3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hidden="1" x14ac:dyDescent="0.3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hidden="1" x14ac:dyDescent="0.3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hidden="1" x14ac:dyDescent="0.3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hidden="1" x14ac:dyDescent="0.3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hidden="1" x14ac:dyDescent="0.3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hidden="1" x14ac:dyDescent="0.3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hidden="1" x14ac:dyDescent="0.3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hidden="1" x14ac:dyDescent="0.3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hidden="1" x14ac:dyDescent="0.3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hidden="1" x14ac:dyDescent="0.3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hidden="1" x14ac:dyDescent="0.3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hidden="1" x14ac:dyDescent="0.3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hidden="1" x14ac:dyDescent="0.3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hidden="1" x14ac:dyDescent="0.3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hidden="1" x14ac:dyDescent="0.3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hidden="1" x14ac:dyDescent="0.3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hidden="1" x14ac:dyDescent="0.3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hidden="1" x14ac:dyDescent="0.3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hidden="1" x14ac:dyDescent="0.3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hidden="1" x14ac:dyDescent="0.3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hidden="1" x14ac:dyDescent="0.3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hidden="1" x14ac:dyDescent="0.3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hidden="1" x14ac:dyDescent="0.3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hidden="1" x14ac:dyDescent="0.3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hidden="1" x14ac:dyDescent="0.3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hidden="1" x14ac:dyDescent="0.3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hidden="1" x14ac:dyDescent="0.3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hidden="1" x14ac:dyDescent="0.3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hidden="1" x14ac:dyDescent="0.3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hidden="1" x14ac:dyDescent="0.3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hidden="1" x14ac:dyDescent="0.3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hidden="1" x14ac:dyDescent="0.3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hidden="1" x14ac:dyDescent="0.3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hidden="1" x14ac:dyDescent="0.3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hidden="1" x14ac:dyDescent="0.3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hidden="1" x14ac:dyDescent="0.3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hidden="1" x14ac:dyDescent="0.3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hidden="1" x14ac:dyDescent="0.3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hidden="1" x14ac:dyDescent="0.3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hidden="1" x14ac:dyDescent="0.3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hidden="1" x14ac:dyDescent="0.3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hidden="1" x14ac:dyDescent="0.3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hidden="1" x14ac:dyDescent="0.3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hidden="1" x14ac:dyDescent="0.3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hidden="1" x14ac:dyDescent="0.3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hidden="1" x14ac:dyDescent="0.3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hidden="1" x14ac:dyDescent="0.3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hidden="1" x14ac:dyDescent="0.3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hidden="1" x14ac:dyDescent="0.3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hidden="1" x14ac:dyDescent="0.3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hidden="1" x14ac:dyDescent="0.3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hidden="1" x14ac:dyDescent="0.3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hidden="1" x14ac:dyDescent="0.3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hidden="1" x14ac:dyDescent="0.3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hidden="1" x14ac:dyDescent="0.3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hidden="1" x14ac:dyDescent="0.3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hidden="1" x14ac:dyDescent="0.3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hidden="1" x14ac:dyDescent="0.3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hidden="1" x14ac:dyDescent="0.3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hidden="1" x14ac:dyDescent="0.3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hidden="1" x14ac:dyDescent="0.3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hidden="1" x14ac:dyDescent="0.3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hidden="1" x14ac:dyDescent="0.3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hidden="1" x14ac:dyDescent="0.3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hidden="1" x14ac:dyDescent="0.3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hidden="1" x14ac:dyDescent="0.3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hidden="1" x14ac:dyDescent="0.3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hidden="1" x14ac:dyDescent="0.3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hidden="1" x14ac:dyDescent="0.3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hidden="1" x14ac:dyDescent="0.3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hidden="1" x14ac:dyDescent="0.3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hidden="1" x14ac:dyDescent="0.3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hidden="1" x14ac:dyDescent="0.3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hidden="1" x14ac:dyDescent="0.3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hidden="1" x14ac:dyDescent="0.3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hidden="1" x14ac:dyDescent="0.3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hidden="1" x14ac:dyDescent="0.3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hidden="1" x14ac:dyDescent="0.3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hidden="1" x14ac:dyDescent="0.3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hidden="1" x14ac:dyDescent="0.3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hidden="1" x14ac:dyDescent="0.3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hidden="1" x14ac:dyDescent="0.3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hidden="1" x14ac:dyDescent="0.3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hidden="1" x14ac:dyDescent="0.3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hidden="1" x14ac:dyDescent="0.3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hidden="1" x14ac:dyDescent="0.3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hidden="1" x14ac:dyDescent="0.3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hidden="1" x14ac:dyDescent="0.3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hidden="1" x14ac:dyDescent="0.3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hidden="1" x14ac:dyDescent="0.3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hidden="1" x14ac:dyDescent="0.3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hidden="1" x14ac:dyDescent="0.3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hidden="1" x14ac:dyDescent="0.3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hidden="1" x14ac:dyDescent="0.3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hidden="1" x14ac:dyDescent="0.3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hidden="1" x14ac:dyDescent="0.3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hidden="1" x14ac:dyDescent="0.3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hidden="1" x14ac:dyDescent="0.3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hidden="1" x14ac:dyDescent="0.3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hidden="1" x14ac:dyDescent="0.3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hidden="1" x14ac:dyDescent="0.3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hidden="1" x14ac:dyDescent="0.3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hidden="1" x14ac:dyDescent="0.3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hidden="1" x14ac:dyDescent="0.3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hidden="1" x14ac:dyDescent="0.3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hidden="1" x14ac:dyDescent="0.3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hidden="1" x14ac:dyDescent="0.3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hidden="1" x14ac:dyDescent="0.3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hidden="1" x14ac:dyDescent="0.3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hidden="1" x14ac:dyDescent="0.3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hidden="1" x14ac:dyDescent="0.3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hidden="1" x14ac:dyDescent="0.3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hidden="1" x14ac:dyDescent="0.3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hidden="1" x14ac:dyDescent="0.3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hidden="1" x14ac:dyDescent="0.3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hidden="1" x14ac:dyDescent="0.3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hidden="1" x14ac:dyDescent="0.3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hidden="1" x14ac:dyDescent="0.3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hidden="1" x14ac:dyDescent="0.3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hidden="1" x14ac:dyDescent="0.3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hidden="1" x14ac:dyDescent="0.3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hidden="1" x14ac:dyDescent="0.3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hidden="1" x14ac:dyDescent="0.3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hidden="1" x14ac:dyDescent="0.3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hidden="1" x14ac:dyDescent="0.3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hidden="1" x14ac:dyDescent="0.3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hidden="1" x14ac:dyDescent="0.3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hidden="1" x14ac:dyDescent="0.3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hidden="1" x14ac:dyDescent="0.3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hidden="1" x14ac:dyDescent="0.3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hidden="1" x14ac:dyDescent="0.3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hidden="1" x14ac:dyDescent="0.3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hidden="1" x14ac:dyDescent="0.3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hidden="1" x14ac:dyDescent="0.3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hidden="1" x14ac:dyDescent="0.3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hidden="1" x14ac:dyDescent="0.3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hidden="1" x14ac:dyDescent="0.3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hidden="1" x14ac:dyDescent="0.3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hidden="1" x14ac:dyDescent="0.3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hidden="1" x14ac:dyDescent="0.3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hidden="1" x14ac:dyDescent="0.3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hidden="1" x14ac:dyDescent="0.3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hidden="1" x14ac:dyDescent="0.3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hidden="1" x14ac:dyDescent="0.3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hidden="1" x14ac:dyDescent="0.3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hidden="1" x14ac:dyDescent="0.3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hidden="1" x14ac:dyDescent="0.3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hidden="1" x14ac:dyDescent="0.3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hidden="1" x14ac:dyDescent="0.3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hidden="1" x14ac:dyDescent="0.3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hidden="1" x14ac:dyDescent="0.3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hidden="1" x14ac:dyDescent="0.3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hidden="1" x14ac:dyDescent="0.3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hidden="1" x14ac:dyDescent="0.3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hidden="1" x14ac:dyDescent="0.3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hidden="1" x14ac:dyDescent="0.3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hidden="1" x14ac:dyDescent="0.3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hidden="1" x14ac:dyDescent="0.3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hidden="1" x14ac:dyDescent="0.3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hidden="1" x14ac:dyDescent="0.3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hidden="1" x14ac:dyDescent="0.3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hidden="1" x14ac:dyDescent="0.3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hidden="1" x14ac:dyDescent="0.3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hidden="1" x14ac:dyDescent="0.3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hidden="1" x14ac:dyDescent="0.3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hidden="1" x14ac:dyDescent="0.3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hidden="1" x14ac:dyDescent="0.3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hidden="1" x14ac:dyDescent="0.3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hidden="1" x14ac:dyDescent="0.3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hidden="1" x14ac:dyDescent="0.3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hidden="1" x14ac:dyDescent="0.3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hidden="1" x14ac:dyDescent="0.3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hidden="1" x14ac:dyDescent="0.3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hidden="1" x14ac:dyDescent="0.3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hidden="1" x14ac:dyDescent="0.3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hidden="1" x14ac:dyDescent="0.3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hidden="1" x14ac:dyDescent="0.3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hidden="1" x14ac:dyDescent="0.3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hidden="1" x14ac:dyDescent="0.3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hidden="1" x14ac:dyDescent="0.3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hidden="1" x14ac:dyDescent="0.3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hidden="1" x14ac:dyDescent="0.3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hidden="1" x14ac:dyDescent="0.3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hidden="1" x14ac:dyDescent="0.3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hidden="1" x14ac:dyDescent="0.3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hidden="1" x14ac:dyDescent="0.3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hidden="1" x14ac:dyDescent="0.3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hidden="1" x14ac:dyDescent="0.3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hidden="1" x14ac:dyDescent="0.3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hidden="1" x14ac:dyDescent="0.3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hidden="1" x14ac:dyDescent="0.3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hidden="1" x14ac:dyDescent="0.3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hidden="1" x14ac:dyDescent="0.3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hidden="1" x14ac:dyDescent="0.3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hidden="1" x14ac:dyDescent="0.3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hidden="1" x14ac:dyDescent="0.3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hidden="1" x14ac:dyDescent="0.3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hidden="1" x14ac:dyDescent="0.3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hidden="1" x14ac:dyDescent="0.3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hidden="1" x14ac:dyDescent="0.3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hidden="1" x14ac:dyDescent="0.3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hidden="1" x14ac:dyDescent="0.3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hidden="1" x14ac:dyDescent="0.3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hidden="1" x14ac:dyDescent="0.3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hidden="1" x14ac:dyDescent="0.3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hidden="1" x14ac:dyDescent="0.3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hidden="1" x14ac:dyDescent="0.3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hidden="1" x14ac:dyDescent="0.3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hidden="1" x14ac:dyDescent="0.3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hidden="1" x14ac:dyDescent="0.3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hidden="1" x14ac:dyDescent="0.3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hidden="1" x14ac:dyDescent="0.3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hidden="1" x14ac:dyDescent="0.3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hidden="1" x14ac:dyDescent="0.3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hidden="1" x14ac:dyDescent="0.3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hidden="1" x14ac:dyDescent="0.3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hidden="1" x14ac:dyDescent="0.3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hidden="1" x14ac:dyDescent="0.3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hidden="1" x14ac:dyDescent="0.3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hidden="1" x14ac:dyDescent="0.3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hidden="1" x14ac:dyDescent="0.3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hidden="1" x14ac:dyDescent="0.3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hidden="1" x14ac:dyDescent="0.3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hidden="1" x14ac:dyDescent="0.3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hidden="1" x14ac:dyDescent="0.3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hidden="1" x14ac:dyDescent="0.3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hidden="1" x14ac:dyDescent="0.3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hidden="1" x14ac:dyDescent="0.3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hidden="1" x14ac:dyDescent="0.3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hidden="1" x14ac:dyDescent="0.3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hidden="1" x14ac:dyDescent="0.3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hidden="1" x14ac:dyDescent="0.3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hidden="1" x14ac:dyDescent="0.3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hidden="1" x14ac:dyDescent="0.3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hidden="1" x14ac:dyDescent="0.3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hidden="1" x14ac:dyDescent="0.3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hidden="1" x14ac:dyDescent="0.3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hidden="1" x14ac:dyDescent="0.3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hidden="1" x14ac:dyDescent="0.3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hidden="1" x14ac:dyDescent="0.3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hidden="1" x14ac:dyDescent="0.3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hidden="1" x14ac:dyDescent="0.3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hidden="1" x14ac:dyDescent="0.3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hidden="1" x14ac:dyDescent="0.3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hidden="1" x14ac:dyDescent="0.3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hidden="1" x14ac:dyDescent="0.3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hidden="1" x14ac:dyDescent="0.3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hidden="1" x14ac:dyDescent="0.3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hidden="1" x14ac:dyDescent="0.3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hidden="1" x14ac:dyDescent="0.3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hidden="1" x14ac:dyDescent="0.3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hidden="1" x14ac:dyDescent="0.3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hidden="1" x14ac:dyDescent="0.3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hidden="1" x14ac:dyDescent="0.3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hidden="1" x14ac:dyDescent="0.3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hidden="1" x14ac:dyDescent="0.3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hidden="1" x14ac:dyDescent="0.3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hidden="1" x14ac:dyDescent="0.3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hidden="1" x14ac:dyDescent="0.3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hidden="1" x14ac:dyDescent="0.3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hidden="1" x14ac:dyDescent="0.3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hidden="1" x14ac:dyDescent="0.3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hidden="1" x14ac:dyDescent="0.3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hidden="1" x14ac:dyDescent="0.3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hidden="1" x14ac:dyDescent="0.3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hidden="1" x14ac:dyDescent="0.3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hidden="1" x14ac:dyDescent="0.3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hidden="1" x14ac:dyDescent="0.3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hidden="1" x14ac:dyDescent="0.3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hidden="1" x14ac:dyDescent="0.3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hidden="1" x14ac:dyDescent="0.3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hidden="1" x14ac:dyDescent="0.3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hidden="1" x14ac:dyDescent="0.3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hidden="1" x14ac:dyDescent="0.3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hidden="1" x14ac:dyDescent="0.3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hidden="1" x14ac:dyDescent="0.3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hidden="1" x14ac:dyDescent="0.3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hidden="1" x14ac:dyDescent="0.3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hidden="1" x14ac:dyDescent="0.3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hidden="1" x14ac:dyDescent="0.3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hidden="1" x14ac:dyDescent="0.3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hidden="1" x14ac:dyDescent="0.3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hidden="1" x14ac:dyDescent="0.3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hidden="1" x14ac:dyDescent="0.3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hidden="1" x14ac:dyDescent="0.3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hidden="1" x14ac:dyDescent="0.3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hidden="1" x14ac:dyDescent="0.3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hidden="1" x14ac:dyDescent="0.3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hidden="1" x14ac:dyDescent="0.3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hidden="1" x14ac:dyDescent="0.3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hidden="1" x14ac:dyDescent="0.3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hidden="1" x14ac:dyDescent="0.3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hidden="1" x14ac:dyDescent="0.3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hidden="1" x14ac:dyDescent="0.3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hidden="1" x14ac:dyDescent="0.3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hidden="1" x14ac:dyDescent="0.3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hidden="1" x14ac:dyDescent="0.3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hidden="1" x14ac:dyDescent="0.3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hidden="1" x14ac:dyDescent="0.3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hidden="1" x14ac:dyDescent="0.3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hidden="1" x14ac:dyDescent="0.3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hidden="1" x14ac:dyDescent="0.3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hidden="1" x14ac:dyDescent="0.3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hidden="1" x14ac:dyDescent="0.3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hidden="1" x14ac:dyDescent="0.3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hidden="1" x14ac:dyDescent="0.3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hidden="1" x14ac:dyDescent="0.3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hidden="1" x14ac:dyDescent="0.3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hidden="1" x14ac:dyDescent="0.3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hidden="1" x14ac:dyDescent="0.3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hidden="1" x14ac:dyDescent="0.3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hidden="1" x14ac:dyDescent="0.3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hidden="1" x14ac:dyDescent="0.3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hidden="1" x14ac:dyDescent="0.3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hidden="1" x14ac:dyDescent="0.3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hidden="1" x14ac:dyDescent="0.3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hidden="1" x14ac:dyDescent="0.3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hidden="1" x14ac:dyDescent="0.3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hidden="1" x14ac:dyDescent="0.3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hidden="1" x14ac:dyDescent="0.3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hidden="1" x14ac:dyDescent="0.3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hidden="1" x14ac:dyDescent="0.3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hidden="1" x14ac:dyDescent="0.3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hidden="1" x14ac:dyDescent="0.3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hidden="1" x14ac:dyDescent="0.3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hidden="1" x14ac:dyDescent="0.3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hidden="1" x14ac:dyDescent="0.3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hidden="1" x14ac:dyDescent="0.3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hidden="1" x14ac:dyDescent="0.3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hidden="1" x14ac:dyDescent="0.3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hidden="1" x14ac:dyDescent="0.3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hidden="1" x14ac:dyDescent="0.3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hidden="1" x14ac:dyDescent="0.3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hidden="1" x14ac:dyDescent="0.3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hidden="1" x14ac:dyDescent="0.3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hidden="1" x14ac:dyDescent="0.3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hidden="1" x14ac:dyDescent="0.3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hidden="1" x14ac:dyDescent="0.3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hidden="1" x14ac:dyDescent="0.3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hidden="1" x14ac:dyDescent="0.3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hidden="1" x14ac:dyDescent="0.3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hidden="1" x14ac:dyDescent="0.3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hidden="1" x14ac:dyDescent="0.3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hidden="1" x14ac:dyDescent="0.3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hidden="1" x14ac:dyDescent="0.3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hidden="1" x14ac:dyDescent="0.3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hidden="1" x14ac:dyDescent="0.3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hidden="1" x14ac:dyDescent="0.3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hidden="1" x14ac:dyDescent="0.3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hidden="1" x14ac:dyDescent="0.3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hidden="1" x14ac:dyDescent="0.3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hidden="1" x14ac:dyDescent="0.3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hidden="1" x14ac:dyDescent="0.3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hidden="1" x14ac:dyDescent="0.3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hidden="1" x14ac:dyDescent="0.3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hidden="1" x14ac:dyDescent="0.3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hidden="1" x14ac:dyDescent="0.3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hidden="1" x14ac:dyDescent="0.3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hidden="1" x14ac:dyDescent="0.3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hidden="1" x14ac:dyDescent="0.3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hidden="1" x14ac:dyDescent="0.3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hidden="1" x14ac:dyDescent="0.3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hidden="1" x14ac:dyDescent="0.3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hidden="1" x14ac:dyDescent="0.3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hidden="1" x14ac:dyDescent="0.3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hidden="1" x14ac:dyDescent="0.3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hidden="1" x14ac:dyDescent="0.3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hidden="1" x14ac:dyDescent="0.3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hidden="1" x14ac:dyDescent="0.3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hidden="1" x14ac:dyDescent="0.3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hidden="1" x14ac:dyDescent="0.3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hidden="1" x14ac:dyDescent="0.3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hidden="1" x14ac:dyDescent="0.3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hidden="1" x14ac:dyDescent="0.3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hidden="1" x14ac:dyDescent="0.3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hidden="1" x14ac:dyDescent="0.3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hidden="1" x14ac:dyDescent="0.3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hidden="1" x14ac:dyDescent="0.3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hidden="1" x14ac:dyDescent="0.3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hidden="1" x14ac:dyDescent="0.3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hidden="1" x14ac:dyDescent="0.3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hidden="1" x14ac:dyDescent="0.3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hidden="1" x14ac:dyDescent="0.3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hidden="1" x14ac:dyDescent="0.3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hidden="1" x14ac:dyDescent="0.3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hidden="1" x14ac:dyDescent="0.3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hidden="1" x14ac:dyDescent="0.3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hidden="1" x14ac:dyDescent="0.3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hidden="1" x14ac:dyDescent="0.3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hidden="1" x14ac:dyDescent="0.3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hidden="1" x14ac:dyDescent="0.3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hidden="1" x14ac:dyDescent="0.3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hidden="1" x14ac:dyDescent="0.3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hidden="1" x14ac:dyDescent="0.3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hidden="1" x14ac:dyDescent="0.3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hidden="1" x14ac:dyDescent="0.3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hidden="1" x14ac:dyDescent="0.3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hidden="1" x14ac:dyDescent="0.3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hidden="1" x14ac:dyDescent="0.3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hidden="1" x14ac:dyDescent="0.3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hidden="1" x14ac:dyDescent="0.3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hidden="1" x14ac:dyDescent="0.3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hidden="1" x14ac:dyDescent="0.3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hidden="1" x14ac:dyDescent="0.3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hidden="1" x14ac:dyDescent="0.3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hidden="1" x14ac:dyDescent="0.3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hidden="1" x14ac:dyDescent="0.3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hidden="1" x14ac:dyDescent="0.3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hidden="1" x14ac:dyDescent="0.3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hidden="1" x14ac:dyDescent="0.3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hidden="1" x14ac:dyDescent="0.3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hidden="1" x14ac:dyDescent="0.3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hidden="1" x14ac:dyDescent="0.3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hidden="1" x14ac:dyDescent="0.3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hidden="1" x14ac:dyDescent="0.3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hidden="1" x14ac:dyDescent="0.3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hidden="1" x14ac:dyDescent="0.3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hidden="1" x14ac:dyDescent="0.3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hidden="1" x14ac:dyDescent="0.3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hidden="1" x14ac:dyDescent="0.3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hidden="1" x14ac:dyDescent="0.3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hidden="1" x14ac:dyDescent="0.3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hidden="1" x14ac:dyDescent="0.3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hidden="1" x14ac:dyDescent="0.3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hidden="1" x14ac:dyDescent="0.3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hidden="1" x14ac:dyDescent="0.3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hidden="1" x14ac:dyDescent="0.3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hidden="1" x14ac:dyDescent="0.3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hidden="1" x14ac:dyDescent="0.3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hidden="1" x14ac:dyDescent="0.3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hidden="1" x14ac:dyDescent="0.3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hidden="1" x14ac:dyDescent="0.3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hidden="1" x14ac:dyDescent="0.3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hidden="1" x14ac:dyDescent="0.3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hidden="1" x14ac:dyDescent="0.3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hidden="1" x14ac:dyDescent="0.3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hidden="1" x14ac:dyDescent="0.3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hidden="1" x14ac:dyDescent="0.3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hidden="1" x14ac:dyDescent="0.3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hidden="1" x14ac:dyDescent="0.3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hidden="1" x14ac:dyDescent="0.3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hidden="1" x14ac:dyDescent="0.3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hidden="1" x14ac:dyDescent="0.3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hidden="1" x14ac:dyDescent="0.3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hidden="1" x14ac:dyDescent="0.3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hidden="1" x14ac:dyDescent="0.3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hidden="1" x14ac:dyDescent="0.3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hidden="1" x14ac:dyDescent="0.3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hidden="1" x14ac:dyDescent="0.3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hidden="1" x14ac:dyDescent="0.3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hidden="1" x14ac:dyDescent="0.3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hidden="1" x14ac:dyDescent="0.3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hidden="1" x14ac:dyDescent="0.3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hidden="1" x14ac:dyDescent="0.3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hidden="1" x14ac:dyDescent="0.3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hidden="1" x14ac:dyDescent="0.3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hidden="1" x14ac:dyDescent="0.3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hidden="1" x14ac:dyDescent="0.3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hidden="1" x14ac:dyDescent="0.3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hidden="1" x14ac:dyDescent="0.3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hidden="1" x14ac:dyDescent="0.3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hidden="1" x14ac:dyDescent="0.3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hidden="1" x14ac:dyDescent="0.3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hidden="1" x14ac:dyDescent="0.3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hidden="1" x14ac:dyDescent="0.3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hidden="1" x14ac:dyDescent="0.3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hidden="1" x14ac:dyDescent="0.3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hidden="1" x14ac:dyDescent="0.3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hidden="1" x14ac:dyDescent="0.3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hidden="1" x14ac:dyDescent="0.3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hidden="1" x14ac:dyDescent="0.3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hidden="1" x14ac:dyDescent="0.3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hidden="1" x14ac:dyDescent="0.3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hidden="1" x14ac:dyDescent="0.3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hidden="1" x14ac:dyDescent="0.3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hidden="1" x14ac:dyDescent="0.3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hidden="1" x14ac:dyDescent="0.3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hidden="1" x14ac:dyDescent="0.3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hidden="1" x14ac:dyDescent="0.3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hidden="1" x14ac:dyDescent="0.3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hidden="1" x14ac:dyDescent="0.3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hidden="1" x14ac:dyDescent="0.3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hidden="1" x14ac:dyDescent="0.3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hidden="1" x14ac:dyDescent="0.3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hidden="1" x14ac:dyDescent="0.3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hidden="1" x14ac:dyDescent="0.3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hidden="1" x14ac:dyDescent="0.3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hidden="1" x14ac:dyDescent="0.3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hidden="1" x14ac:dyDescent="0.3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hidden="1" x14ac:dyDescent="0.3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hidden="1" x14ac:dyDescent="0.3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hidden="1" x14ac:dyDescent="0.3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hidden="1" x14ac:dyDescent="0.3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hidden="1" x14ac:dyDescent="0.3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hidden="1" x14ac:dyDescent="0.3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hidden="1" x14ac:dyDescent="0.3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hidden="1" x14ac:dyDescent="0.3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hidden="1" x14ac:dyDescent="0.3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hidden="1" x14ac:dyDescent="0.3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hidden="1" x14ac:dyDescent="0.3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hidden="1" x14ac:dyDescent="0.3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hidden="1" x14ac:dyDescent="0.3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hidden="1" x14ac:dyDescent="0.3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hidden="1" x14ac:dyDescent="0.3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hidden="1" x14ac:dyDescent="0.3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hidden="1" x14ac:dyDescent="0.3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hidden="1" x14ac:dyDescent="0.3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hidden="1" x14ac:dyDescent="0.3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hidden="1" x14ac:dyDescent="0.3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hidden="1" x14ac:dyDescent="0.3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hidden="1" x14ac:dyDescent="0.3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hidden="1" x14ac:dyDescent="0.3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hidden="1" x14ac:dyDescent="0.3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hidden="1" x14ac:dyDescent="0.3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hidden="1" x14ac:dyDescent="0.3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hidden="1" x14ac:dyDescent="0.3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hidden="1" x14ac:dyDescent="0.3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hidden="1" x14ac:dyDescent="0.3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hidden="1" x14ac:dyDescent="0.3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hidden="1" x14ac:dyDescent="0.3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hidden="1" x14ac:dyDescent="0.3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hidden="1" x14ac:dyDescent="0.3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hidden="1" x14ac:dyDescent="0.3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hidden="1" x14ac:dyDescent="0.3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hidden="1" x14ac:dyDescent="0.3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hidden="1" x14ac:dyDescent="0.3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hidden="1" x14ac:dyDescent="0.3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hidden="1" x14ac:dyDescent="0.3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hidden="1" x14ac:dyDescent="0.3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hidden="1" x14ac:dyDescent="0.3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hidden="1" x14ac:dyDescent="0.3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hidden="1" x14ac:dyDescent="0.3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hidden="1" x14ac:dyDescent="0.3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hidden="1" x14ac:dyDescent="0.3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hidden="1" x14ac:dyDescent="0.3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hidden="1" x14ac:dyDescent="0.3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hidden="1" x14ac:dyDescent="0.3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hidden="1" x14ac:dyDescent="0.3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hidden="1" x14ac:dyDescent="0.3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hidden="1" x14ac:dyDescent="0.3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hidden="1" x14ac:dyDescent="0.3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hidden="1" x14ac:dyDescent="0.3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hidden="1" x14ac:dyDescent="0.3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hidden="1" x14ac:dyDescent="0.3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hidden="1" x14ac:dyDescent="0.3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hidden="1" x14ac:dyDescent="0.3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hidden="1" x14ac:dyDescent="0.3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hidden="1" x14ac:dyDescent="0.3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hidden="1" x14ac:dyDescent="0.3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hidden="1" x14ac:dyDescent="0.3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hidden="1" x14ac:dyDescent="0.3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hidden="1" x14ac:dyDescent="0.3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hidden="1" x14ac:dyDescent="0.3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hidden="1" x14ac:dyDescent="0.3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hidden="1" x14ac:dyDescent="0.3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hidden="1" x14ac:dyDescent="0.3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hidden="1" x14ac:dyDescent="0.3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hidden="1" x14ac:dyDescent="0.3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hidden="1" x14ac:dyDescent="0.3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hidden="1" x14ac:dyDescent="0.3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hidden="1" x14ac:dyDescent="0.3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hidden="1" x14ac:dyDescent="0.3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hidden="1" x14ac:dyDescent="0.3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hidden="1" x14ac:dyDescent="0.3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hidden="1" x14ac:dyDescent="0.3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hidden="1" x14ac:dyDescent="0.3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hidden="1" x14ac:dyDescent="0.3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hidden="1" x14ac:dyDescent="0.3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hidden="1" x14ac:dyDescent="0.3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hidden="1" x14ac:dyDescent="0.3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hidden="1" x14ac:dyDescent="0.3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hidden="1" x14ac:dyDescent="0.3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hidden="1" x14ac:dyDescent="0.3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hidden="1" x14ac:dyDescent="0.3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hidden="1" x14ac:dyDescent="0.3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hidden="1" x14ac:dyDescent="0.3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hidden="1" x14ac:dyDescent="0.3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hidden="1" x14ac:dyDescent="0.3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hidden="1" x14ac:dyDescent="0.3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hidden="1" x14ac:dyDescent="0.3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hidden="1" x14ac:dyDescent="0.3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hidden="1" x14ac:dyDescent="0.3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hidden="1" x14ac:dyDescent="0.3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hidden="1" x14ac:dyDescent="0.3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hidden="1" x14ac:dyDescent="0.3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hidden="1" x14ac:dyDescent="0.3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hidden="1" x14ac:dyDescent="0.3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hidden="1" x14ac:dyDescent="0.3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hidden="1" x14ac:dyDescent="0.3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hidden="1" x14ac:dyDescent="0.3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hidden="1" x14ac:dyDescent="0.3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hidden="1" x14ac:dyDescent="0.3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hidden="1" x14ac:dyDescent="0.3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hidden="1" x14ac:dyDescent="0.3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hidden="1" x14ac:dyDescent="0.3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hidden="1" x14ac:dyDescent="0.3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hidden="1" x14ac:dyDescent="0.3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hidden="1" x14ac:dyDescent="0.3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hidden="1" x14ac:dyDescent="0.3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hidden="1" x14ac:dyDescent="0.3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hidden="1" x14ac:dyDescent="0.3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hidden="1" x14ac:dyDescent="0.3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hidden="1" x14ac:dyDescent="0.3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hidden="1" x14ac:dyDescent="0.3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hidden="1" x14ac:dyDescent="0.3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hidden="1" x14ac:dyDescent="0.3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hidden="1" x14ac:dyDescent="0.3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hidden="1" x14ac:dyDescent="0.3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hidden="1" x14ac:dyDescent="0.3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hidden="1" x14ac:dyDescent="0.3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hidden="1" x14ac:dyDescent="0.3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hidden="1" x14ac:dyDescent="0.3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hidden="1" x14ac:dyDescent="0.3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hidden="1" x14ac:dyDescent="0.3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hidden="1" x14ac:dyDescent="0.3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hidden="1" x14ac:dyDescent="0.3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hidden="1" x14ac:dyDescent="0.3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hidden="1" x14ac:dyDescent="0.3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hidden="1" x14ac:dyDescent="0.3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hidden="1" x14ac:dyDescent="0.3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hidden="1" x14ac:dyDescent="0.3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hidden="1" x14ac:dyDescent="0.3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hidden="1" x14ac:dyDescent="0.3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hidden="1" x14ac:dyDescent="0.3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hidden="1" x14ac:dyDescent="0.3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hidden="1" x14ac:dyDescent="0.3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hidden="1" x14ac:dyDescent="0.3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hidden="1" x14ac:dyDescent="0.3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hidden="1" x14ac:dyDescent="0.3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hidden="1" x14ac:dyDescent="0.3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hidden="1" x14ac:dyDescent="0.3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hidden="1" x14ac:dyDescent="0.3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hidden="1" x14ac:dyDescent="0.3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hidden="1" x14ac:dyDescent="0.3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hidden="1" x14ac:dyDescent="0.3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hidden="1" x14ac:dyDescent="0.3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hidden="1" x14ac:dyDescent="0.3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hidden="1" x14ac:dyDescent="0.3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hidden="1" x14ac:dyDescent="0.3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hidden="1" x14ac:dyDescent="0.3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hidden="1" x14ac:dyDescent="0.3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hidden="1" x14ac:dyDescent="0.3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hidden="1" x14ac:dyDescent="0.3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hidden="1" x14ac:dyDescent="0.3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hidden="1" x14ac:dyDescent="0.3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hidden="1" x14ac:dyDescent="0.3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hidden="1" x14ac:dyDescent="0.3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hidden="1" x14ac:dyDescent="0.3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hidden="1" x14ac:dyDescent="0.3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hidden="1" x14ac:dyDescent="0.3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hidden="1" x14ac:dyDescent="0.3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hidden="1" x14ac:dyDescent="0.3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hidden="1" x14ac:dyDescent="0.3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hidden="1" x14ac:dyDescent="0.3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hidden="1" x14ac:dyDescent="0.3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hidden="1" x14ac:dyDescent="0.3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hidden="1" x14ac:dyDescent="0.3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hidden="1" x14ac:dyDescent="0.3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hidden="1" x14ac:dyDescent="0.3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hidden="1" x14ac:dyDescent="0.3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hidden="1" x14ac:dyDescent="0.3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hidden="1" x14ac:dyDescent="0.3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hidden="1" x14ac:dyDescent="0.3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hidden="1" x14ac:dyDescent="0.3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hidden="1" x14ac:dyDescent="0.3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hidden="1" x14ac:dyDescent="0.3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hidden="1" x14ac:dyDescent="0.3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hidden="1" x14ac:dyDescent="0.3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hidden="1" x14ac:dyDescent="0.3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hidden="1" x14ac:dyDescent="0.3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hidden="1" x14ac:dyDescent="0.3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hidden="1" x14ac:dyDescent="0.3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hidden="1" x14ac:dyDescent="0.3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hidden="1" x14ac:dyDescent="0.3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hidden="1" x14ac:dyDescent="0.3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hidden="1" x14ac:dyDescent="0.3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hidden="1" x14ac:dyDescent="0.3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hidden="1" x14ac:dyDescent="0.3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hidden="1" x14ac:dyDescent="0.3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hidden="1" x14ac:dyDescent="0.3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hidden="1" x14ac:dyDescent="0.3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hidden="1" x14ac:dyDescent="0.3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hidden="1" x14ac:dyDescent="0.3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hidden="1" x14ac:dyDescent="0.3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hidden="1" x14ac:dyDescent="0.3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hidden="1" x14ac:dyDescent="0.3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hidden="1" x14ac:dyDescent="0.3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hidden="1" x14ac:dyDescent="0.3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hidden="1" x14ac:dyDescent="0.3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hidden="1" x14ac:dyDescent="0.3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hidden="1" x14ac:dyDescent="0.3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hidden="1" x14ac:dyDescent="0.3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hidden="1" x14ac:dyDescent="0.3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hidden="1" x14ac:dyDescent="0.3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hidden="1" x14ac:dyDescent="0.3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hidden="1" x14ac:dyDescent="0.3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hidden="1" x14ac:dyDescent="0.3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hidden="1" x14ac:dyDescent="0.3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hidden="1" x14ac:dyDescent="0.3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hidden="1" x14ac:dyDescent="0.3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hidden="1" x14ac:dyDescent="0.3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hidden="1" x14ac:dyDescent="0.3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hidden="1" x14ac:dyDescent="0.3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hidden="1" x14ac:dyDescent="0.3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hidden="1" x14ac:dyDescent="0.3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hidden="1" x14ac:dyDescent="0.3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hidden="1" x14ac:dyDescent="0.3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hidden="1" x14ac:dyDescent="0.3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hidden="1" x14ac:dyDescent="0.3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hidden="1" x14ac:dyDescent="0.3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hidden="1" x14ac:dyDescent="0.3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hidden="1" x14ac:dyDescent="0.3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hidden="1" x14ac:dyDescent="0.3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hidden="1" x14ac:dyDescent="0.3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hidden="1" x14ac:dyDescent="0.3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hidden="1" x14ac:dyDescent="0.3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hidden="1" x14ac:dyDescent="0.3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hidden="1" x14ac:dyDescent="0.3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hidden="1" x14ac:dyDescent="0.3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hidden="1" x14ac:dyDescent="0.3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hidden="1" x14ac:dyDescent="0.3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hidden="1" x14ac:dyDescent="0.3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hidden="1" x14ac:dyDescent="0.3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hidden="1" x14ac:dyDescent="0.3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hidden="1" x14ac:dyDescent="0.3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hidden="1" x14ac:dyDescent="0.3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hidden="1" x14ac:dyDescent="0.3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hidden="1" x14ac:dyDescent="0.3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hidden="1" x14ac:dyDescent="0.3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hidden="1" x14ac:dyDescent="0.3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hidden="1" x14ac:dyDescent="0.3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hidden="1" x14ac:dyDescent="0.3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hidden="1" x14ac:dyDescent="0.3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hidden="1" x14ac:dyDescent="0.3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hidden="1" x14ac:dyDescent="0.3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hidden="1" x14ac:dyDescent="0.3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hidden="1" x14ac:dyDescent="0.3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hidden="1" x14ac:dyDescent="0.3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hidden="1" x14ac:dyDescent="0.3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hidden="1" x14ac:dyDescent="0.3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hidden="1" x14ac:dyDescent="0.3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hidden="1" x14ac:dyDescent="0.3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hidden="1" x14ac:dyDescent="0.3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hidden="1" x14ac:dyDescent="0.3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hidden="1" x14ac:dyDescent="0.3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hidden="1" x14ac:dyDescent="0.3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hidden="1" x14ac:dyDescent="0.3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hidden="1" x14ac:dyDescent="0.3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hidden="1" x14ac:dyDescent="0.3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hidden="1" x14ac:dyDescent="0.3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hidden="1" x14ac:dyDescent="0.3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hidden="1" x14ac:dyDescent="0.3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hidden="1" x14ac:dyDescent="0.3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hidden="1" x14ac:dyDescent="0.3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hidden="1" x14ac:dyDescent="0.3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hidden="1" x14ac:dyDescent="0.3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hidden="1" x14ac:dyDescent="0.3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hidden="1" x14ac:dyDescent="0.3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hidden="1" x14ac:dyDescent="0.3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hidden="1" x14ac:dyDescent="0.3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hidden="1" x14ac:dyDescent="0.3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hidden="1" x14ac:dyDescent="0.3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hidden="1" x14ac:dyDescent="0.3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hidden="1" x14ac:dyDescent="0.3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hidden="1" x14ac:dyDescent="0.3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hidden="1" x14ac:dyDescent="0.3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hidden="1" x14ac:dyDescent="0.3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hidden="1" x14ac:dyDescent="0.3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hidden="1" x14ac:dyDescent="0.3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hidden="1" x14ac:dyDescent="0.3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hidden="1" x14ac:dyDescent="0.3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hidden="1" x14ac:dyDescent="0.3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hidden="1" x14ac:dyDescent="0.3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hidden="1" x14ac:dyDescent="0.3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hidden="1" x14ac:dyDescent="0.3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hidden="1" x14ac:dyDescent="0.3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hidden="1" x14ac:dyDescent="0.3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hidden="1" x14ac:dyDescent="0.3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hidden="1" x14ac:dyDescent="0.3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hidden="1" x14ac:dyDescent="0.3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hidden="1" x14ac:dyDescent="0.3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hidden="1" x14ac:dyDescent="0.3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hidden="1" x14ac:dyDescent="0.3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hidden="1" x14ac:dyDescent="0.3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hidden="1" x14ac:dyDescent="0.3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hidden="1" x14ac:dyDescent="0.3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hidden="1" x14ac:dyDescent="0.3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hidden="1" x14ac:dyDescent="0.3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hidden="1" x14ac:dyDescent="0.3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hidden="1" x14ac:dyDescent="0.3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hidden="1" x14ac:dyDescent="0.3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hidden="1" x14ac:dyDescent="0.3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hidden="1" x14ac:dyDescent="0.3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hidden="1" x14ac:dyDescent="0.3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hidden="1" x14ac:dyDescent="0.3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hidden="1" x14ac:dyDescent="0.3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hidden="1" x14ac:dyDescent="0.3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hidden="1" x14ac:dyDescent="0.3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hidden="1" x14ac:dyDescent="0.3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hidden="1" x14ac:dyDescent="0.3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hidden="1" x14ac:dyDescent="0.3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hidden="1" x14ac:dyDescent="0.3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hidden="1" x14ac:dyDescent="0.3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hidden="1" x14ac:dyDescent="0.3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hidden="1" x14ac:dyDescent="0.3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hidden="1" x14ac:dyDescent="0.3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hidden="1" x14ac:dyDescent="0.3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hidden="1" x14ac:dyDescent="0.3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hidden="1" x14ac:dyDescent="0.3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hidden="1" x14ac:dyDescent="0.3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hidden="1" x14ac:dyDescent="0.3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hidden="1" x14ac:dyDescent="0.3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hidden="1" x14ac:dyDescent="0.3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hidden="1" x14ac:dyDescent="0.3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hidden="1" x14ac:dyDescent="0.3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hidden="1" x14ac:dyDescent="0.3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hidden="1" x14ac:dyDescent="0.3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hidden="1" x14ac:dyDescent="0.3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hidden="1" x14ac:dyDescent="0.3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hidden="1" x14ac:dyDescent="0.3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hidden="1" x14ac:dyDescent="0.3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hidden="1" x14ac:dyDescent="0.3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hidden="1" x14ac:dyDescent="0.3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hidden="1" x14ac:dyDescent="0.3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hidden="1" x14ac:dyDescent="0.3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hidden="1" x14ac:dyDescent="0.3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hidden="1" x14ac:dyDescent="0.3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hidden="1" x14ac:dyDescent="0.3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hidden="1" x14ac:dyDescent="0.3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hidden="1" x14ac:dyDescent="0.3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hidden="1" x14ac:dyDescent="0.3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hidden="1" x14ac:dyDescent="0.3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hidden="1" x14ac:dyDescent="0.3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hidden="1" x14ac:dyDescent="0.3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hidden="1" x14ac:dyDescent="0.3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hidden="1" x14ac:dyDescent="0.3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hidden="1" x14ac:dyDescent="0.3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hidden="1" x14ac:dyDescent="0.3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hidden="1" x14ac:dyDescent="0.3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hidden="1" x14ac:dyDescent="0.3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hidden="1" x14ac:dyDescent="0.3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hidden="1" x14ac:dyDescent="0.3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hidden="1" x14ac:dyDescent="0.3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hidden="1" x14ac:dyDescent="0.3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hidden="1" x14ac:dyDescent="0.3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hidden="1" x14ac:dyDescent="0.3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hidden="1" x14ac:dyDescent="0.3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hidden="1" x14ac:dyDescent="0.3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hidden="1" x14ac:dyDescent="0.3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hidden="1" x14ac:dyDescent="0.3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hidden="1" x14ac:dyDescent="0.3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hidden="1" x14ac:dyDescent="0.3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hidden="1" x14ac:dyDescent="0.3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hidden="1" x14ac:dyDescent="0.3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hidden="1" x14ac:dyDescent="0.3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hidden="1" x14ac:dyDescent="0.3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hidden="1" x14ac:dyDescent="0.3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hidden="1" x14ac:dyDescent="0.3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hidden="1" x14ac:dyDescent="0.3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hidden="1" x14ac:dyDescent="0.3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hidden="1" x14ac:dyDescent="0.3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hidden="1" x14ac:dyDescent="0.3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hidden="1" x14ac:dyDescent="0.3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hidden="1" x14ac:dyDescent="0.3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hidden="1" x14ac:dyDescent="0.3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hidden="1" x14ac:dyDescent="0.3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hidden="1" x14ac:dyDescent="0.3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hidden="1" x14ac:dyDescent="0.3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hidden="1" x14ac:dyDescent="0.3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hidden="1" x14ac:dyDescent="0.3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hidden="1" x14ac:dyDescent="0.3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hidden="1" x14ac:dyDescent="0.3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hidden="1" x14ac:dyDescent="0.3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hidden="1" x14ac:dyDescent="0.3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hidden="1" x14ac:dyDescent="0.3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hidden="1" x14ac:dyDescent="0.3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hidden="1" x14ac:dyDescent="0.3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hidden="1" x14ac:dyDescent="0.3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hidden="1" x14ac:dyDescent="0.3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hidden="1" x14ac:dyDescent="0.3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hidden="1" x14ac:dyDescent="0.3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hidden="1" x14ac:dyDescent="0.3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hidden="1" x14ac:dyDescent="0.3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hidden="1" x14ac:dyDescent="0.3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hidden="1" x14ac:dyDescent="0.3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hidden="1" x14ac:dyDescent="0.3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hidden="1" x14ac:dyDescent="0.3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hidden="1" x14ac:dyDescent="0.3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hidden="1" x14ac:dyDescent="0.3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hidden="1" x14ac:dyDescent="0.3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hidden="1" x14ac:dyDescent="0.3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hidden="1" x14ac:dyDescent="0.3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hidden="1" x14ac:dyDescent="0.3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hidden="1" x14ac:dyDescent="0.3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hidden="1" x14ac:dyDescent="0.3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hidden="1" x14ac:dyDescent="0.3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hidden="1" x14ac:dyDescent="0.3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hidden="1" x14ac:dyDescent="0.3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hidden="1" x14ac:dyDescent="0.3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hidden="1" x14ac:dyDescent="0.3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hidden="1" x14ac:dyDescent="0.3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hidden="1" x14ac:dyDescent="0.3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hidden="1" x14ac:dyDescent="0.3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hidden="1" x14ac:dyDescent="0.3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hidden="1" x14ac:dyDescent="0.3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hidden="1" x14ac:dyDescent="0.3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hidden="1" x14ac:dyDescent="0.3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hidden="1" x14ac:dyDescent="0.3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hidden="1" x14ac:dyDescent="0.3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hidden="1" x14ac:dyDescent="0.3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hidden="1" x14ac:dyDescent="0.3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hidden="1" x14ac:dyDescent="0.3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hidden="1" x14ac:dyDescent="0.3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hidden="1" x14ac:dyDescent="0.3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hidden="1" x14ac:dyDescent="0.3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hidden="1" x14ac:dyDescent="0.3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hidden="1" x14ac:dyDescent="0.3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hidden="1" x14ac:dyDescent="0.3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hidden="1" x14ac:dyDescent="0.3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hidden="1" x14ac:dyDescent="0.3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hidden="1" x14ac:dyDescent="0.3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hidden="1" x14ac:dyDescent="0.3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hidden="1" x14ac:dyDescent="0.3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hidden="1" x14ac:dyDescent="0.3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hidden="1" x14ac:dyDescent="0.3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hidden="1" x14ac:dyDescent="0.3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hidden="1" x14ac:dyDescent="0.3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hidden="1" x14ac:dyDescent="0.3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hidden="1" x14ac:dyDescent="0.3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hidden="1" x14ac:dyDescent="0.3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hidden="1" x14ac:dyDescent="0.3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hidden="1" x14ac:dyDescent="0.3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hidden="1" x14ac:dyDescent="0.3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hidden="1" x14ac:dyDescent="0.3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hidden="1" x14ac:dyDescent="0.3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hidden="1" x14ac:dyDescent="0.3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hidden="1" x14ac:dyDescent="0.3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hidden="1" x14ac:dyDescent="0.3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hidden="1" x14ac:dyDescent="0.3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hidden="1" x14ac:dyDescent="0.3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hidden="1" x14ac:dyDescent="0.3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hidden="1" x14ac:dyDescent="0.3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hidden="1" x14ac:dyDescent="0.3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hidden="1" x14ac:dyDescent="0.3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hidden="1" x14ac:dyDescent="0.3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hidden="1" x14ac:dyDescent="0.3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hidden="1" x14ac:dyDescent="0.3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hidden="1" x14ac:dyDescent="0.3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hidden="1" x14ac:dyDescent="0.3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hidden="1" x14ac:dyDescent="0.3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hidden="1" x14ac:dyDescent="0.3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hidden="1" x14ac:dyDescent="0.3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hidden="1" x14ac:dyDescent="0.3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hidden="1" x14ac:dyDescent="0.3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hidden="1" x14ac:dyDescent="0.3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hidden="1" x14ac:dyDescent="0.3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hidden="1" x14ac:dyDescent="0.3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hidden="1" x14ac:dyDescent="0.3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hidden="1" x14ac:dyDescent="0.3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hidden="1" x14ac:dyDescent="0.3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hidden="1" x14ac:dyDescent="0.3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hidden="1" x14ac:dyDescent="0.3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hidden="1" x14ac:dyDescent="0.3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hidden="1" x14ac:dyDescent="0.3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hidden="1" x14ac:dyDescent="0.3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hidden="1" x14ac:dyDescent="0.3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hidden="1" x14ac:dyDescent="0.3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hidden="1" x14ac:dyDescent="0.3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hidden="1" x14ac:dyDescent="0.3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hidden="1" x14ac:dyDescent="0.3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hidden="1" x14ac:dyDescent="0.3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hidden="1" x14ac:dyDescent="0.3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hidden="1" x14ac:dyDescent="0.3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hidden="1" x14ac:dyDescent="0.3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hidden="1" x14ac:dyDescent="0.3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hidden="1" x14ac:dyDescent="0.3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hidden="1" x14ac:dyDescent="0.3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hidden="1" x14ac:dyDescent="0.3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hidden="1" x14ac:dyDescent="0.3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hidden="1" x14ac:dyDescent="0.3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hidden="1" x14ac:dyDescent="0.3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hidden="1" x14ac:dyDescent="0.3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hidden="1" x14ac:dyDescent="0.3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hidden="1" x14ac:dyDescent="0.3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hidden="1" x14ac:dyDescent="0.3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hidden="1" x14ac:dyDescent="0.3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hidden="1" x14ac:dyDescent="0.3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hidden="1" x14ac:dyDescent="0.3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hidden="1" x14ac:dyDescent="0.3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hidden="1" x14ac:dyDescent="0.3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hidden="1" x14ac:dyDescent="0.3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hidden="1" x14ac:dyDescent="0.3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hidden="1" x14ac:dyDescent="0.3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hidden="1" x14ac:dyDescent="0.3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hidden="1" x14ac:dyDescent="0.3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hidden="1" x14ac:dyDescent="0.3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hidden="1" x14ac:dyDescent="0.3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hidden="1" x14ac:dyDescent="0.3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hidden="1" x14ac:dyDescent="0.3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hidden="1" x14ac:dyDescent="0.3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hidden="1" x14ac:dyDescent="0.3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hidden="1" x14ac:dyDescent="0.3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hidden="1" x14ac:dyDescent="0.3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hidden="1" x14ac:dyDescent="0.3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hidden="1" x14ac:dyDescent="0.3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hidden="1" x14ac:dyDescent="0.3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hidden="1" x14ac:dyDescent="0.3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hidden="1" x14ac:dyDescent="0.3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hidden="1" x14ac:dyDescent="0.3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hidden="1" x14ac:dyDescent="0.3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hidden="1" x14ac:dyDescent="0.3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hidden="1" x14ac:dyDescent="0.3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hidden="1" x14ac:dyDescent="0.3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hidden="1" x14ac:dyDescent="0.3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hidden="1" x14ac:dyDescent="0.3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hidden="1" x14ac:dyDescent="0.3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hidden="1" x14ac:dyDescent="0.3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hidden="1" x14ac:dyDescent="0.3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hidden="1" x14ac:dyDescent="0.3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hidden="1" x14ac:dyDescent="0.3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hidden="1" x14ac:dyDescent="0.3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hidden="1" x14ac:dyDescent="0.3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hidden="1" x14ac:dyDescent="0.3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hidden="1" x14ac:dyDescent="0.3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hidden="1" x14ac:dyDescent="0.3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hidden="1" x14ac:dyDescent="0.3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hidden="1" x14ac:dyDescent="0.3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hidden="1" x14ac:dyDescent="0.3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hidden="1" x14ac:dyDescent="0.3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hidden="1" x14ac:dyDescent="0.3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hidden="1" x14ac:dyDescent="0.3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hidden="1" x14ac:dyDescent="0.3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hidden="1" x14ac:dyDescent="0.3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hidden="1" x14ac:dyDescent="0.3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hidden="1" x14ac:dyDescent="0.3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hidden="1" x14ac:dyDescent="0.3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hidden="1" x14ac:dyDescent="0.3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hidden="1" x14ac:dyDescent="0.3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hidden="1" x14ac:dyDescent="0.3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hidden="1" x14ac:dyDescent="0.3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hidden="1" x14ac:dyDescent="0.3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hidden="1" x14ac:dyDescent="0.3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hidden="1" x14ac:dyDescent="0.3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hidden="1" x14ac:dyDescent="0.3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hidden="1" x14ac:dyDescent="0.3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hidden="1" x14ac:dyDescent="0.3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hidden="1" x14ac:dyDescent="0.3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hidden="1" x14ac:dyDescent="0.3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hidden="1" x14ac:dyDescent="0.3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hidden="1" x14ac:dyDescent="0.3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hidden="1" x14ac:dyDescent="0.3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hidden="1" x14ac:dyDescent="0.3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hidden="1" x14ac:dyDescent="0.3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hidden="1" x14ac:dyDescent="0.3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hidden="1" x14ac:dyDescent="0.3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hidden="1" x14ac:dyDescent="0.3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hidden="1" x14ac:dyDescent="0.3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hidden="1" x14ac:dyDescent="0.3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hidden="1" x14ac:dyDescent="0.3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hidden="1" x14ac:dyDescent="0.3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hidden="1" x14ac:dyDescent="0.3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hidden="1" x14ac:dyDescent="0.3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hidden="1" x14ac:dyDescent="0.3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hidden="1" x14ac:dyDescent="0.3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hidden="1" x14ac:dyDescent="0.3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hidden="1" x14ac:dyDescent="0.3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hidden="1" x14ac:dyDescent="0.3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hidden="1" x14ac:dyDescent="0.3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hidden="1" x14ac:dyDescent="0.3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hidden="1" x14ac:dyDescent="0.3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hidden="1" x14ac:dyDescent="0.3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hidden="1" x14ac:dyDescent="0.3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hidden="1" x14ac:dyDescent="0.3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hidden="1" x14ac:dyDescent="0.3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hidden="1" x14ac:dyDescent="0.3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hidden="1" x14ac:dyDescent="0.3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hidden="1" x14ac:dyDescent="0.3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hidden="1" x14ac:dyDescent="0.3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hidden="1" x14ac:dyDescent="0.3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hidden="1" x14ac:dyDescent="0.3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hidden="1" x14ac:dyDescent="0.3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hidden="1" x14ac:dyDescent="0.3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hidden="1" x14ac:dyDescent="0.3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hidden="1" x14ac:dyDescent="0.3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hidden="1" x14ac:dyDescent="0.3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hidden="1" x14ac:dyDescent="0.3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hidden="1" x14ac:dyDescent="0.3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hidden="1" x14ac:dyDescent="0.3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hidden="1" x14ac:dyDescent="0.3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hidden="1" x14ac:dyDescent="0.3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hidden="1" x14ac:dyDescent="0.3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hidden="1" x14ac:dyDescent="0.3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hidden="1" x14ac:dyDescent="0.3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hidden="1" x14ac:dyDescent="0.3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hidden="1" x14ac:dyDescent="0.3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hidden="1" x14ac:dyDescent="0.3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hidden="1" x14ac:dyDescent="0.3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hidden="1" x14ac:dyDescent="0.3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hidden="1" x14ac:dyDescent="0.3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hidden="1" x14ac:dyDescent="0.3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hidden="1" x14ac:dyDescent="0.3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hidden="1" x14ac:dyDescent="0.3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hidden="1" x14ac:dyDescent="0.3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hidden="1" x14ac:dyDescent="0.3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hidden="1" x14ac:dyDescent="0.3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hidden="1" x14ac:dyDescent="0.3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hidden="1" x14ac:dyDescent="0.3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hidden="1" x14ac:dyDescent="0.3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hidden="1" x14ac:dyDescent="0.3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hidden="1" x14ac:dyDescent="0.3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hidden="1" x14ac:dyDescent="0.3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hidden="1" x14ac:dyDescent="0.3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hidden="1" x14ac:dyDescent="0.3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hidden="1" x14ac:dyDescent="0.3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hidden="1" x14ac:dyDescent="0.3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hidden="1" x14ac:dyDescent="0.3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hidden="1" x14ac:dyDescent="0.3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hidden="1" x14ac:dyDescent="0.3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hidden="1" x14ac:dyDescent="0.3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hidden="1" x14ac:dyDescent="0.3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hidden="1" x14ac:dyDescent="0.3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hidden="1" x14ac:dyDescent="0.3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hidden="1" x14ac:dyDescent="0.3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hidden="1" x14ac:dyDescent="0.3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hidden="1" x14ac:dyDescent="0.3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hidden="1" x14ac:dyDescent="0.3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hidden="1" x14ac:dyDescent="0.3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hidden="1" x14ac:dyDescent="0.3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hidden="1" x14ac:dyDescent="0.3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hidden="1" x14ac:dyDescent="0.3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hidden="1" x14ac:dyDescent="0.3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hidden="1" x14ac:dyDescent="0.3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hidden="1" x14ac:dyDescent="0.3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hidden="1" x14ac:dyDescent="0.3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hidden="1" x14ac:dyDescent="0.3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hidden="1" x14ac:dyDescent="0.3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hidden="1" x14ac:dyDescent="0.3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hidden="1" x14ac:dyDescent="0.3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hidden="1" x14ac:dyDescent="0.3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hidden="1" x14ac:dyDescent="0.3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hidden="1" x14ac:dyDescent="0.3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hidden="1" x14ac:dyDescent="0.3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hidden="1" x14ac:dyDescent="0.3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hidden="1" x14ac:dyDescent="0.3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hidden="1" x14ac:dyDescent="0.3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hidden="1" x14ac:dyDescent="0.3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hidden="1" x14ac:dyDescent="0.3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hidden="1" x14ac:dyDescent="0.3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hidden="1" x14ac:dyDescent="0.3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hidden="1" x14ac:dyDescent="0.3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hidden="1" x14ac:dyDescent="0.3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hidden="1" x14ac:dyDescent="0.3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hidden="1" x14ac:dyDescent="0.3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hidden="1" x14ac:dyDescent="0.3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hidden="1" x14ac:dyDescent="0.3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hidden="1" x14ac:dyDescent="0.3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hidden="1" x14ac:dyDescent="0.3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hidden="1" x14ac:dyDescent="0.3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hidden="1" x14ac:dyDescent="0.3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hidden="1" x14ac:dyDescent="0.3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hidden="1" x14ac:dyDescent="0.3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hidden="1" x14ac:dyDescent="0.3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hidden="1" x14ac:dyDescent="0.3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hidden="1" x14ac:dyDescent="0.3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hidden="1" x14ac:dyDescent="0.3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hidden="1" x14ac:dyDescent="0.3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hidden="1" x14ac:dyDescent="0.3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hidden="1" x14ac:dyDescent="0.3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hidden="1" x14ac:dyDescent="0.3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hidden="1" x14ac:dyDescent="0.3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hidden="1" x14ac:dyDescent="0.3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hidden="1" x14ac:dyDescent="0.3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hidden="1" x14ac:dyDescent="0.3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hidden="1" x14ac:dyDescent="0.3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hidden="1" x14ac:dyDescent="0.3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hidden="1" x14ac:dyDescent="0.3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hidden="1" x14ac:dyDescent="0.3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hidden="1" x14ac:dyDescent="0.3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hidden="1" x14ac:dyDescent="0.3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hidden="1" x14ac:dyDescent="0.3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hidden="1" x14ac:dyDescent="0.3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hidden="1" x14ac:dyDescent="0.3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hidden="1" x14ac:dyDescent="0.3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hidden="1" x14ac:dyDescent="0.3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hidden="1" x14ac:dyDescent="0.3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hidden="1" x14ac:dyDescent="0.3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hidden="1" x14ac:dyDescent="0.3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hidden="1" x14ac:dyDescent="0.3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hidden="1" x14ac:dyDescent="0.3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hidden="1" x14ac:dyDescent="0.3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hidden="1" x14ac:dyDescent="0.3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hidden="1" x14ac:dyDescent="0.3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hidden="1" x14ac:dyDescent="0.3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hidden="1" x14ac:dyDescent="0.3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hidden="1" x14ac:dyDescent="0.3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hidden="1" x14ac:dyDescent="0.3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hidden="1" x14ac:dyDescent="0.3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hidden="1" x14ac:dyDescent="0.3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hidden="1" x14ac:dyDescent="0.3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hidden="1" x14ac:dyDescent="0.3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hidden="1" x14ac:dyDescent="0.3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hidden="1" x14ac:dyDescent="0.3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hidden="1" x14ac:dyDescent="0.3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hidden="1" x14ac:dyDescent="0.3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hidden="1" x14ac:dyDescent="0.3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hidden="1" x14ac:dyDescent="0.3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hidden="1" x14ac:dyDescent="0.3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hidden="1" x14ac:dyDescent="0.3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hidden="1" x14ac:dyDescent="0.3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hidden="1" x14ac:dyDescent="0.3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hidden="1" x14ac:dyDescent="0.3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hidden="1" x14ac:dyDescent="0.3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hidden="1" x14ac:dyDescent="0.3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hidden="1" x14ac:dyDescent="0.3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hidden="1" x14ac:dyDescent="0.3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hidden="1" x14ac:dyDescent="0.3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hidden="1" x14ac:dyDescent="0.3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hidden="1" x14ac:dyDescent="0.3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hidden="1" x14ac:dyDescent="0.3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hidden="1" x14ac:dyDescent="0.3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hidden="1" x14ac:dyDescent="0.3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hidden="1" x14ac:dyDescent="0.3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hidden="1" x14ac:dyDescent="0.3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hidden="1" x14ac:dyDescent="0.3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hidden="1" x14ac:dyDescent="0.3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hidden="1" x14ac:dyDescent="0.3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hidden="1" x14ac:dyDescent="0.3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hidden="1" x14ac:dyDescent="0.3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hidden="1" x14ac:dyDescent="0.3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hidden="1" x14ac:dyDescent="0.3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hidden="1" x14ac:dyDescent="0.3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hidden="1" x14ac:dyDescent="0.3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hidden="1" x14ac:dyDescent="0.3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hidden="1" x14ac:dyDescent="0.3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hidden="1" x14ac:dyDescent="0.3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hidden="1" x14ac:dyDescent="0.3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hidden="1" x14ac:dyDescent="0.3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hidden="1" x14ac:dyDescent="0.3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hidden="1" x14ac:dyDescent="0.3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hidden="1" x14ac:dyDescent="0.3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hidden="1" x14ac:dyDescent="0.3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hidden="1" x14ac:dyDescent="0.3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hidden="1" x14ac:dyDescent="0.3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hidden="1" x14ac:dyDescent="0.3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hidden="1" x14ac:dyDescent="0.3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hidden="1" x14ac:dyDescent="0.3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hidden="1" x14ac:dyDescent="0.3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hidden="1" x14ac:dyDescent="0.3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hidden="1" x14ac:dyDescent="0.3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hidden="1" x14ac:dyDescent="0.3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hidden="1" x14ac:dyDescent="0.3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hidden="1" x14ac:dyDescent="0.3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hidden="1" x14ac:dyDescent="0.3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hidden="1" x14ac:dyDescent="0.3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hidden="1" x14ac:dyDescent="0.3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hidden="1" x14ac:dyDescent="0.3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hidden="1" x14ac:dyDescent="0.3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hidden="1" x14ac:dyDescent="0.3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hidden="1" x14ac:dyDescent="0.3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hidden="1" x14ac:dyDescent="0.3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hidden="1" x14ac:dyDescent="0.3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hidden="1" x14ac:dyDescent="0.3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hidden="1" x14ac:dyDescent="0.3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hidden="1" x14ac:dyDescent="0.3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hidden="1" x14ac:dyDescent="0.3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hidden="1" x14ac:dyDescent="0.3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hidden="1" x14ac:dyDescent="0.3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hidden="1" x14ac:dyDescent="0.3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hidden="1" x14ac:dyDescent="0.3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hidden="1" x14ac:dyDescent="0.3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hidden="1" x14ac:dyDescent="0.3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hidden="1" x14ac:dyDescent="0.3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hidden="1" x14ac:dyDescent="0.3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hidden="1" x14ac:dyDescent="0.3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hidden="1" x14ac:dyDescent="0.3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hidden="1" x14ac:dyDescent="0.3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hidden="1" x14ac:dyDescent="0.3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hidden="1" x14ac:dyDescent="0.3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hidden="1" x14ac:dyDescent="0.3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hidden="1" x14ac:dyDescent="0.3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hidden="1" x14ac:dyDescent="0.3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hidden="1" x14ac:dyDescent="0.3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hidden="1" x14ac:dyDescent="0.3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hidden="1" x14ac:dyDescent="0.3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hidden="1" x14ac:dyDescent="0.3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hidden="1" x14ac:dyDescent="0.3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hidden="1" x14ac:dyDescent="0.3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hidden="1" x14ac:dyDescent="0.3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hidden="1" x14ac:dyDescent="0.3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hidden="1" x14ac:dyDescent="0.3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hidden="1" x14ac:dyDescent="0.3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hidden="1" x14ac:dyDescent="0.3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hidden="1" x14ac:dyDescent="0.3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hidden="1" x14ac:dyDescent="0.3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hidden="1" x14ac:dyDescent="0.3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hidden="1" x14ac:dyDescent="0.3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hidden="1" x14ac:dyDescent="0.3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hidden="1" x14ac:dyDescent="0.3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hidden="1" x14ac:dyDescent="0.3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hidden="1" x14ac:dyDescent="0.3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hidden="1" x14ac:dyDescent="0.3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hidden="1" x14ac:dyDescent="0.3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hidden="1" x14ac:dyDescent="0.3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hidden="1" x14ac:dyDescent="0.3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hidden="1" x14ac:dyDescent="0.3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hidden="1" x14ac:dyDescent="0.3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hidden="1" x14ac:dyDescent="0.3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hidden="1" x14ac:dyDescent="0.3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hidden="1" x14ac:dyDescent="0.3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hidden="1" x14ac:dyDescent="0.3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hidden="1" x14ac:dyDescent="0.3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hidden="1" x14ac:dyDescent="0.3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hidden="1" x14ac:dyDescent="0.3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hidden="1" x14ac:dyDescent="0.3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hidden="1" x14ac:dyDescent="0.3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hidden="1" x14ac:dyDescent="0.3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hidden="1" x14ac:dyDescent="0.3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hidden="1" x14ac:dyDescent="0.3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hidden="1" x14ac:dyDescent="0.3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hidden="1" x14ac:dyDescent="0.3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hidden="1" x14ac:dyDescent="0.3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hidden="1" x14ac:dyDescent="0.3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hidden="1" x14ac:dyDescent="0.3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hidden="1" x14ac:dyDescent="0.3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hidden="1" x14ac:dyDescent="0.3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hidden="1" x14ac:dyDescent="0.3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hidden="1" x14ac:dyDescent="0.3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hidden="1" x14ac:dyDescent="0.3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hidden="1" x14ac:dyDescent="0.3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hidden="1" x14ac:dyDescent="0.3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hidden="1" x14ac:dyDescent="0.3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hidden="1" x14ac:dyDescent="0.3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hidden="1" x14ac:dyDescent="0.3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hidden="1" x14ac:dyDescent="0.3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hidden="1" x14ac:dyDescent="0.3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hidden="1" x14ac:dyDescent="0.3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hidden="1" x14ac:dyDescent="0.3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hidden="1" x14ac:dyDescent="0.3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hidden="1" x14ac:dyDescent="0.3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hidden="1" x14ac:dyDescent="0.3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hidden="1" x14ac:dyDescent="0.3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hidden="1" x14ac:dyDescent="0.3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hidden="1" x14ac:dyDescent="0.3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hidden="1" x14ac:dyDescent="0.3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hidden="1" x14ac:dyDescent="0.3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hidden="1" x14ac:dyDescent="0.3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hidden="1" x14ac:dyDescent="0.3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hidden="1" x14ac:dyDescent="0.3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hidden="1" x14ac:dyDescent="0.3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hidden="1" x14ac:dyDescent="0.3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hidden="1" x14ac:dyDescent="0.3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hidden="1" x14ac:dyDescent="0.3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hidden="1" x14ac:dyDescent="0.3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hidden="1" x14ac:dyDescent="0.3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hidden="1" x14ac:dyDescent="0.3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hidden="1" x14ac:dyDescent="0.3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hidden="1" x14ac:dyDescent="0.3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hidden="1" x14ac:dyDescent="0.3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hidden="1" x14ac:dyDescent="0.3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hidden="1" x14ac:dyDescent="0.3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hidden="1" x14ac:dyDescent="0.3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hidden="1" x14ac:dyDescent="0.3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hidden="1" x14ac:dyDescent="0.3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hidden="1" x14ac:dyDescent="0.3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hidden="1" x14ac:dyDescent="0.3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hidden="1" x14ac:dyDescent="0.3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hidden="1" x14ac:dyDescent="0.3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hidden="1" x14ac:dyDescent="0.3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hidden="1" x14ac:dyDescent="0.3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hidden="1" x14ac:dyDescent="0.3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hidden="1" x14ac:dyDescent="0.3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hidden="1" x14ac:dyDescent="0.3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hidden="1" x14ac:dyDescent="0.3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hidden="1" x14ac:dyDescent="0.3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hidden="1" x14ac:dyDescent="0.3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hidden="1" x14ac:dyDescent="0.3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hidden="1" x14ac:dyDescent="0.3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hidden="1" x14ac:dyDescent="0.3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hidden="1" x14ac:dyDescent="0.3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hidden="1" x14ac:dyDescent="0.3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hidden="1" x14ac:dyDescent="0.3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hidden="1" x14ac:dyDescent="0.3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hidden="1" x14ac:dyDescent="0.3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hidden="1" x14ac:dyDescent="0.3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hidden="1" x14ac:dyDescent="0.3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hidden="1" x14ac:dyDescent="0.3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hidden="1" x14ac:dyDescent="0.3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hidden="1" x14ac:dyDescent="0.3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hidden="1" x14ac:dyDescent="0.3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hidden="1" x14ac:dyDescent="0.3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hidden="1" x14ac:dyDescent="0.3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hidden="1" x14ac:dyDescent="0.3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hidden="1" x14ac:dyDescent="0.3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hidden="1" x14ac:dyDescent="0.3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hidden="1" x14ac:dyDescent="0.3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hidden="1" x14ac:dyDescent="0.3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hidden="1" x14ac:dyDescent="0.3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hidden="1" x14ac:dyDescent="0.3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hidden="1" x14ac:dyDescent="0.3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hidden="1" x14ac:dyDescent="0.3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hidden="1" x14ac:dyDescent="0.3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hidden="1" x14ac:dyDescent="0.3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hidden="1" x14ac:dyDescent="0.3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hidden="1" x14ac:dyDescent="0.3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hidden="1" x14ac:dyDescent="0.3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hidden="1" x14ac:dyDescent="0.3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hidden="1" x14ac:dyDescent="0.3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hidden="1" x14ac:dyDescent="0.3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hidden="1" x14ac:dyDescent="0.3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hidden="1" x14ac:dyDescent="0.3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hidden="1" x14ac:dyDescent="0.3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hidden="1" x14ac:dyDescent="0.3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hidden="1" x14ac:dyDescent="0.3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hidden="1" x14ac:dyDescent="0.3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hidden="1" x14ac:dyDescent="0.3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hidden="1" x14ac:dyDescent="0.3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hidden="1" x14ac:dyDescent="0.3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hidden="1" x14ac:dyDescent="0.3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hidden="1" x14ac:dyDescent="0.3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hidden="1" x14ac:dyDescent="0.3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hidden="1" x14ac:dyDescent="0.3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hidden="1" x14ac:dyDescent="0.3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hidden="1" x14ac:dyDescent="0.3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hidden="1" x14ac:dyDescent="0.3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hidden="1" x14ac:dyDescent="0.3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hidden="1" x14ac:dyDescent="0.3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hidden="1" x14ac:dyDescent="0.3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hidden="1" x14ac:dyDescent="0.3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hidden="1" x14ac:dyDescent="0.3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hidden="1" x14ac:dyDescent="0.3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hidden="1" x14ac:dyDescent="0.3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hidden="1" x14ac:dyDescent="0.3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hidden="1" x14ac:dyDescent="0.3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hidden="1" x14ac:dyDescent="0.3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hidden="1" x14ac:dyDescent="0.3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hidden="1" x14ac:dyDescent="0.3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hidden="1" x14ac:dyDescent="0.3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hidden="1" x14ac:dyDescent="0.3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hidden="1" x14ac:dyDescent="0.3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hidden="1" x14ac:dyDescent="0.3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hidden="1" x14ac:dyDescent="0.3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hidden="1" x14ac:dyDescent="0.3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hidden="1" x14ac:dyDescent="0.3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hidden="1" x14ac:dyDescent="0.3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hidden="1" x14ac:dyDescent="0.3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hidden="1" x14ac:dyDescent="0.3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hidden="1" x14ac:dyDescent="0.3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hidden="1" x14ac:dyDescent="0.3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hidden="1" x14ac:dyDescent="0.3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hidden="1" x14ac:dyDescent="0.3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hidden="1" x14ac:dyDescent="0.3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hidden="1" x14ac:dyDescent="0.3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hidden="1" x14ac:dyDescent="0.3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hidden="1" x14ac:dyDescent="0.3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hidden="1" x14ac:dyDescent="0.3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hidden="1" x14ac:dyDescent="0.3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hidden="1" x14ac:dyDescent="0.3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hidden="1" x14ac:dyDescent="0.3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hidden="1" x14ac:dyDescent="0.3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hidden="1" x14ac:dyDescent="0.3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hidden="1" x14ac:dyDescent="0.3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hidden="1" x14ac:dyDescent="0.3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hidden="1" x14ac:dyDescent="0.3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hidden="1" x14ac:dyDescent="0.3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hidden="1" x14ac:dyDescent="0.3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hidden="1" x14ac:dyDescent="0.3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hidden="1" x14ac:dyDescent="0.3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hidden="1" x14ac:dyDescent="0.3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hidden="1" x14ac:dyDescent="0.3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hidden="1" x14ac:dyDescent="0.3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hidden="1" x14ac:dyDescent="0.3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hidden="1" x14ac:dyDescent="0.3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hidden="1" x14ac:dyDescent="0.3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hidden="1" x14ac:dyDescent="0.3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hidden="1" x14ac:dyDescent="0.3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hidden="1" x14ac:dyDescent="0.3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hidden="1" x14ac:dyDescent="0.3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hidden="1" x14ac:dyDescent="0.3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hidden="1" x14ac:dyDescent="0.3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hidden="1" x14ac:dyDescent="0.3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hidden="1" x14ac:dyDescent="0.3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hidden="1" x14ac:dyDescent="0.3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hidden="1" x14ac:dyDescent="0.3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hidden="1" x14ac:dyDescent="0.3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hidden="1" x14ac:dyDescent="0.3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hidden="1" x14ac:dyDescent="0.3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hidden="1" x14ac:dyDescent="0.3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hidden="1" x14ac:dyDescent="0.3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hidden="1" x14ac:dyDescent="0.3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hidden="1" x14ac:dyDescent="0.3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hidden="1" x14ac:dyDescent="0.3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hidden="1" x14ac:dyDescent="0.3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hidden="1" x14ac:dyDescent="0.3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hidden="1" x14ac:dyDescent="0.3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hidden="1" x14ac:dyDescent="0.3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hidden="1" x14ac:dyDescent="0.3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hidden="1" x14ac:dyDescent="0.3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hidden="1" x14ac:dyDescent="0.3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hidden="1" x14ac:dyDescent="0.3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hidden="1" x14ac:dyDescent="0.3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hidden="1" x14ac:dyDescent="0.3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hidden="1" x14ac:dyDescent="0.3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hidden="1" x14ac:dyDescent="0.3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hidden="1" x14ac:dyDescent="0.3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hidden="1" x14ac:dyDescent="0.3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hidden="1" x14ac:dyDescent="0.3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hidden="1" x14ac:dyDescent="0.3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hidden="1" x14ac:dyDescent="0.3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hidden="1" x14ac:dyDescent="0.3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hidden="1" x14ac:dyDescent="0.3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hidden="1" x14ac:dyDescent="0.3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hidden="1" x14ac:dyDescent="0.3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hidden="1" x14ac:dyDescent="0.3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hidden="1" x14ac:dyDescent="0.3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hidden="1" x14ac:dyDescent="0.3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hidden="1" x14ac:dyDescent="0.3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hidden="1" x14ac:dyDescent="0.3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hidden="1" x14ac:dyDescent="0.3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hidden="1" x14ac:dyDescent="0.3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hidden="1" x14ac:dyDescent="0.3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hidden="1" x14ac:dyDescent="0.3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hidden="1" x14ac:dyDescent="0.3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hidden="1" x14ac:dyDescent="0.3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hidden="1" x14ac:dyDescent="0.3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hidden="1" x14ac:dyDescent="0.3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hidden="1" x14ac:dyDescent="0.3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hidden="1" x14ac:dyDescent="0.3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hidden="1" x14ac:dyDescent="0.3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hidden="1" x14ac:dyDescent="0.3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hidden="1" x14ac:dyDescent="0.3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hidden="1" x14ac:dyDescent="0.3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hidden="1" x14ac:dyDescent="0.3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hidden="1" x14ac:dyDescent="0.3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hidden="1" x14ac:dyDescent="0.3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hidden="1" x14ac:dyDescent="0.3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hidden="1" x14ac:dyDescent="0.3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hidden="1" x14ac:dyDescent="0.3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hidden="1" x14ac:dyDescent="0.3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hidden="1" x14ac:dyDescent="0.3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hidden="1" x14ac:dyDescent="0.3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hidden="1" x14ac:dyDescent="0.3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hidden="1" x14ac:dyDescent="0.3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hidden="1" x14ac:dyDescent="0.3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hidden="1" x14ac:dyDescent="0.3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hidden="1" x14ac:dyDescent="0.3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hidden="1" x14ac:dyDescent="0.3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hidden="1" x14ac:dyDescent="0.3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hidden="1" x14ac:dyDescent="0.3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hidden="1" x14ac:dyDescent="0.3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hidden="1" x14ac:dyDescent="0.3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hidden="1" x14ac:dyDescent="0.3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hidden="1" x14ac:dyDescent="0.3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hidden="1" x14ac:dyDescent="0.3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hidden="1" x14ac:dyDescent="0.3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hidden="1" x14ac:dyDescent="0.3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hidden="1" x14ac:dyDescent="0.3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hidden="1" x14ac:dyDescent="0.3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hidden="1" x14ac:dyDescent="0.3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hidden="1" x14ac:dyDescent="0.3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hidden="1" x14ac:dyDescent="0.3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hidden="1" x14ac:dyDescent="0.3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hidden="1" x14ac:dyDescent="0.3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hidden="1" x14ac:dyDescent="0.3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hidden="1" x14ac:dyDescent="0.3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hidden="1" x14ac:dyDescent="0.3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hidden="1" x14ac:dyDescent="0.3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hidden="1" x14ac:dyDescent="0.3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hidden="1" x14ac:dyDescent="0.3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hidden="1" x14ac:dyDescent="0.3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hidden="1" x14ac:dyDescent="0.3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hidden="1" x14ac:dyDescent="0.3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hidden="1" x14ac:dyDescent="0.3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hidden="1" x14ac:dyDescent="0.3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hidden="1" x14ac:dyDescent="0.3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hidden="1" x14ac:dyDescent="0.3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hidden="1" x14ac:dyDescent="0.3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hidden="1" x14ac:dyDescent="0.3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hidden="1" x14ac:dyDescent="0.3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hidden="1" x14ac:dyDescent="0.3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hidden="1" x14ac:dyDescent="0.3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hidden="1" x14ac:dyDescent="0.3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hidden="1" x14ac:dyDescent="0.3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hidden="1" x14ac:dyDescent="0.3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hidden="1" x14ac:dyDescent="0.3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hidden="1" x14ac:dyDescent="0.3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hidden="1" x14ac:dyDescent="0.3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hidden="1" x14ac:dyDescent="0.3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hidden="1" x14ac:dyDescent="0.3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hidden="1" x14ac:dyDescent="0.3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hidden="1" x14ac:dyDescent="0.3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hidden="1" x14ac:dyDescent="0.3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hidden="1" x14ac:dyDescent="0.3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hidden="1" x14ac:dyDescent="0.3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hidden="1" x14ac:dyDescent="0.3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hidden="1" x14ac:dyDescent="0.3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hidden="1" x14ac:dyDescent="0.3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hidden="1" x14ac:dyDescent="0.3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hidden="1" x14ac:dyDescent="0.3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hidden="1" x14ac:dyDescent="0.3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hidden="1" x14ac:dyDescent="0.3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hidden="1" x14ac:dyDescent="0.3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hidden="1" x14ac:dyDescent="0.3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hidden="1" x14ac:dyDescent="0.3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hidden="1" x14ac:dyDescent="0.3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hidden="1" x14ac:dyDescent="0.3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hidden="1" x14ac:dyDescent="0.3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hidden="1" x14ac:dyDescent="0.3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hidden="1" x14ac:dyDescent="0.3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hidden="1" x14ac:dyDescent="0.3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hidden="1" x14ac:dyDescent="0.3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hidden="1" x14ac:dyDescent="0.3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hidden="1" x14ac:dyDescent="0.3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hidden="1" x14ac:dyDescent="0.3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hidden="1" x14ac:dyDescent="0.3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hidden="1" x14ac:dyDescent="0.3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hidden="1" x14ac:dyDescent="0.3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hidden="1" x14ac:dyDescent="0.3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hidden="1" x14ac:dyDescent="0.3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hidden="1" x14ac:dyDescent="0.3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hidden="1" x14ac:dyDescent="0.3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hidden="1" x14ac:dyDescent="0.3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hidden="1" x14ac:dyDescent="0.3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hidden="1" x14ac:dyDescent="0.3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hidden="1" x14ac:dyDescent="0.3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hidden="1" x14ac:dyDescent="0.3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hidden="1" x14ac:dyDescent="0.3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hidden="1" x14ac:dyDescent="0.3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hidden="1" x14ac:dyDescent="0.3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hidden="1" x14ac:dyDescent="0.3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hidden="1" x14ac:dyDescent="0.3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hidden="1" x14ac:dyDescent="0.3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hidden="1" x14ac:dyDescent="0.3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hidden="1" x14ac:dyDescent="0.3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hidden="1" x14ac:dyDescent="0.3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hidden="1" x14ac:dyDescent="0.3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hidden="1" x14ac:dyDescent="0.3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hidden="1" x14ac:dyDescent="0.3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hidden="1" x14ac:dyDescent="0.3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hidden="1" x14ac:dyDescent="0.3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hidden="1" x14ac:dyDescent="0.3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hidden="1" x14ac:dyDescent="0.3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hidden="1" x14ac:dyDescent="0.3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hidden="1" x14ac:dyDescent="0.3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hidden="1" x14ac:dyDescent="0.3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hidden="1" x14ac:dyDescent="0.3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hidden="1" x14ac:dyDescent="0.3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hidden="1" x14ac:dyDescent="0.3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hidden="1" x14ac:dyDescent="0.3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hidden="1" x14ac:dyDescent="0.3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hidden="1" x14ac:dyDescent="0.3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hidden="1" x14ac:dyDescent="0.3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hidden="1" x14ac:dyDescent="0.3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hidden="1" x14ac:dyDescent="0.3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hidden="1" x14ac:dyDescent="0.3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hidden="1" x14ac:dyDescent="0.3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hidden="1" x14ac:dyDescent="0.3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hidden="1" x14ac:dyDescent="0.3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hidden="1" x14ac:dyDescent="0.3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hidden="1" x14ac:dyDescent="0.3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hidden="1" x14ac:dyDescent="0.3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hidden="1" x14ac:dyDescent="0.3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hidden="1" x14ac:dyDescent="0.3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hidden="1" x14ac:dyDescent="0.3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hidden="1" x14ac:dyDescent="0.3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hidden="1" x14ac:dyDescent="0.3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hidden="1" x14ac:dyDescent="0.3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3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3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3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3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3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3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3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3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3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3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3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3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3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3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3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3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3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3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3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3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3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3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3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3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3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3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3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3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3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3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3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3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3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3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3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3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3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3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3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3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3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3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3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3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3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3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3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3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3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3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3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3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3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3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3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3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3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3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3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3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3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3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3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3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3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3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3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3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3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3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3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3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3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3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3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3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3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3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3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3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3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3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3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3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3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3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3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3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3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3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3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3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3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3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3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3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3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3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3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3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3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3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3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3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3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3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3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3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3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3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3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3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3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3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3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3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3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3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3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3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3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3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3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3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3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3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3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3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3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3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3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3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3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3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3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3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3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3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3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3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3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3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3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3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3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3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3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3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3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3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3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3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3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3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3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3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3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3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3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3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3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3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3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3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3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3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3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3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3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3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3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3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3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3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3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3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3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3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3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3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3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3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3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3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3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3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3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3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3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zoomScale="80" zoomScaleNormal="80" workbookViewId="0">
      <selection activeCell="D41" sqref="D41"/>
    </sheetView>
  </sheetViews>
  <sheetFormatPr defaultRowHeight="14.5" x14ac:dyDescent="0.35"/>
  <cols>
    <col min="1" max="1" width="28.1796875" bestFit="1" customWidth="1"/>
    <col min="2" max="2" width="16.26953125" bestFit="1" customWidth="1"/>
    <col min="3" max="11" width="4.54296875" bestFit="1" customWidth="1"/>
    <col min="12" max="12" width="12" bestFit="1" customWidth="1"/>
  </cols>
  <sheetData>
    <row r="3" spans="1:11" x14ac:dyDescent="0.35">
      <c r="A3" s="2" t="s">
        <v>93</v>
      </c>
      <c r="B3" s="2" t="s">
        <v>60</v>
      </c>
    </row>
    <row r="4" spans="1:11" x14ac:dyDescent="0.3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35">
      <c r="A5" s="3" t="s">
        <v>85</v>
      </c>
      <c r="B5" s="7"/>
      <c r="C5" s="7"/>
      <c r="D5" s="7"/>
      <c r="E5" s="7">
        <v>0.18619281693140505</v>
      </c>
      <c r="F5" s="7"/>
      <c r="G5" s="7"/>
      <c r="H5" s="7"/>
      <c r="I5" s="7"/>
      <c r="J5" s="7"/>
      <c r="K5" s="7"/>
    </row>
    <row r="6" spans="1:11" x14ac:dyDescent="0.35">
      <c r="A6" s="3" t="s">
        <v>86</v>
      </c>
      <c r="B6" s="7"/>
      <c r="C6" s="7"/>
      <c r="D6" s="7"/>
      <c r="E6" s="7"/>
      <c r="F6" s="7"/>
      <c r="G6" s="7">
        <v>9.6896202583240873E-2</v>
      </c>
      <c r="H6" s="7"/>
      <c r="I6" s="7"/>
      <c r="J6" s="7"/>
      <c r="K6" s="7"/>
    </row>
    <row r="7" spans="1:11" x14ac:dyDescent="0.35">
      <c r="A7" s="3" t="s">
        <v>87</v>
      </c>
      <c r="B7" s="7"/>
      <c r="C7" s="7"/>
      <c r="D7" s="7"/>
      <c r="E7" s="7"/>
      <c r="F7" s="7"/>
      <c r="G7" s="7"/>
      <c r="H7" s="7"/>
      <c r="I7" s="7">
        <v>9.6896119578325834E-2</v>
      </c>
      <c r="J7" s="7"/>
      <c r="K7" s="7"/>
    </row>
    <row r="8" spans="1:11" x14ac:dyDescent="0.35">
      <c r="A8" s="3" t="s">
        <v>88</v>
      </c>
      <c r="B8" s="7"/>
      <c r="C8" s="7"/>
      <c r="D8" s="7"/>
      <c r="E8" s="7"/>
      <c r="F8" s="7"/>
      <c r="G8" s="7"/>
      <c r="H8" s="7"/>
      <c r="I8" s="7"/>
      <c r="J8" s="7"/>
      <c r="K8" s="7">
        <v>6.8397319470522966E-2</v>
      </c>
    </row>
    <row r="9" spans="1:11" x14ac:dyDescent="0.35">
      <c r="A9" s="3" t="s">
        <v>78</v>
      </c>
      <c r="B9" s="7"/>
      <c r="C9" s="7"/>
      <c r="D9" s="7"/>
      <c r="E9" s="7"/>
      <c r="F9" s="7">
        <v>9.8241009155398171E-2</v>
      </c>
      <c r="G9" s="7"/>
      <c r="H9" s="7"/>
      <c r="I9" s="7"/>
      <c r="J9" s="7"/>
      <c r="K9" s="7"/>
    </row>
    <row r="10" spans="1:11" x14ac:dyDescent="0.35">
      <c r="A10" s="3" t="s">
        <v>80</v>
      </c>
      <c r="B10" s="7">
        <v>4.7426625718030961E-2</v>
      </c>
      <c r="C10" s="7"/>
      <c r="D10" s="7"/>
      <c r="E10" s="7"/>
      <c r="F10" s="7"/>
      <c r="G10" s="7"/>
      <c r="H10" s="7"/>
      <c r="I10" s="7"/>
      <c r="J10" s="7"/>
      <c r="K10" s="7"/>
    </row>
    <row r="11" spans="1:11" x14ac:dyDescent="0.35">
      <c r="A11" s="3" t="s">
        <v>82</v>
      </c>
      <c r="B11" s="7"/>
      <c r="C11" s="7">
        <v>4.178071928534096E-2</v>
      </c>
      <c r="D11" s="7"/>
      <c r="E11" s="7"/>
      <c r="F11" s="7"/>
      <c r="G11" s="7"/>
      <c r="H11" s="7"/>
      <c r="I11" s="7"/>
      <c r="J11" s="7"/>
      <c r="K11" s="7"/>
    </row>
    <row r="12" spans="1:11" x14ac:dyDescent="0.35">
      <c r="A12" s="3" t="s">
        <v>76</v>
      </c>
      <c r="B12" s="7"/>
      <c r="C12" s="7"/>
      <c r="D12" s="7"/>
      <c r="E12" s="7"/>
      <c r="F12" s="7"/>
      <c r="G12" s="7"/>
      <c r="H12" s="7"/>
      <c r="I12" s="7"/>
      <c r="J12" s="7">
        <v>0.17502703482289086</v>
      </c>
      <c r="K12" s="7"/>
    </row>
    <row r="13" spans="1:11" x14ac:dyDescent="0.35">
      <c r="A13" s="3" t="s">
        <v>81</v>
      </c>
      <c r="B13" s="7"/>
      <c r="C13" s="7"/>
      <c r="D13" s="7">
        <v>0.11856673518754952</v>
      </c>
      <c r="E13" s="7"/>
      <c r="F13" s="7"/>
      <c r="G13" s="7"/>
      <c r="H13" s="7"/>
      <c r="I13" s="7"/>
      <c r="J13" s="7"/>
      <c r="K13" s="7"/>
    </row>
    <row r="14" spans="1:11" x14ac:dyDescent="0.35">
      <c r="A14" s="3" t="s">
        <v>83</v>
      </c>
      <c r="B14" s="7"/>
      <c r="C14" s="7"/>
      <c r="D14" s="7"/>
      <c r="E14" s="7"/>
      <c r="F14" s="7"/>
      <c r="G14" s="7"/>
      <c r="H14" s="7">
        <v>7.0575417267294702E-2</v>
      </c>
      <c r="I14" s="7"/>
      <c r="J14" s="7"/>
      <c r="K14" s="7"/>
    </row>
    <row r="17" spans="1:11" x14ac:dyDescent="0.3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35">
      <c r="A18" s="3" t="s">
        <v>85</v>
      </c>
      <c r="B18" s="7"/>
      <c r="C18" s="7"/>
      <c r="D18" s="7"/>
      <c r="E18" s="7">
        <v>0.18619281693140505</v>
      </c>
      <c r="F18" s="7"/>
      <c r="G18" s="7"/>
      <c r="H18" s="7"/>
      <c r="I18" s="7"/>
      <c r="J18" s="7"/>
      <c r="K18" s="7"/>
    </row>
    <row r="19" spans="1:11" x14ac:dyDescent="0.35">
      <c r="A19" s="3" t="s">
        <v>86</v>
      </c>
      <c r="B19" s="7"/>
      <c r="C19" s="7"/>
      <c r="D19" s="7"/>
      <c r="E19" s="7"/>
      <c r="F19" s="7"/>
      <c r="G19" s="7">
        <v>9.6896202583240873E-2</v>
      </c>
      <c r="H19" s="7"/>
      <c r="I19" s="7"/>
      <c r="J19" s="7"/>
      <c r="K19" s="7"/>
    </row>
    <row r="20" spans="1:11" x14ac:dyDescent="0.35">
      <c r="A20" s="3" t="s">
        <v>87</v>
      </c>
      <c r="B20" s="7"/>
      <c r="C20" s="7"/>
      <c r="D20" s="7"/>
      <c r="E20" s="7"/>
      <c r="F20" s="7"/>
      <c r="G20" s="7"/>
      <c r="H20" s="7"/>
      <c r="I20" s="7">
        <v>9.6896119578325834E-2</v>
      </c>
      <c r="J20" s="7"/>
      <c r="K20" s="7"/>
    </row>
    <row r="21" spans="1:11" x14ac:dyDescent="0.35">
      <c r="A21" s="3" t="s">
        <v>88</v>
      </c>
      <c r="B21" s="7"/>
      <c r="C21" s="7"/>
      <c r="D21" s="7"/>
      <c r="E21" s="7"/>
      <c r="F21" s="7"/>
      <c r="G21" s="7"/>
      <c r="H21" s="7"/>
      <c r="I21" s="7"/>
      <c r="J21" s="7"/>
      <c r="K21" s="7">
        <v>6.8397319470522966E-2</v>
      </c>
    </row>
    <row r="22" spans="1:11" x14ac:dyDescent="0.35">
      <c r="A22" s="3" t="s">
        <v>78</v>
      </c>
      <c r="B22" s="7"/>
      <c r="C22" s="7"/>
      <c r="D22" s="7"/>
      <c r="E22" s="7"/>
      <c r="F22" s="7">
        <v>9.8241009155398171E-2</v>
      </c>
      <c r="G22" s="7"/>
      <c r="H22" s="7"/>
      <c r="I22" s="7"/>
      <c r="J22" s="7"/>
      <c r="K22" s="7"/>
    </row>
    <row r="23" spans="1:11" x14ac:dyDescent="0.35">
      <c r="A23" s="3" t="s">
        <v>80</v>
      </c>
      <c r="B23" s="7">
        <v>4.7426625718030961E-2</v>
      </c>
      <c r="C23" s="7"/>
      <c r="D23" s="7"/>
      <c r="E23" s="7"/>
      <c r="F23" s="7"/>
      <c r="G23" s="7"/>
      <c r="H23" s="7"/>
      <c r="I23" s="7"/>
      <c r="J23" s="7"/>
      <c r="K23" s="7"/>
    </row>
    <row r="24" spans="1:11" x14ac:dyDescent="0.35">
      <c r="A24" s="3" t="s">
        <v>82</v>
      </c>
      <c r="B24" s="7"/>
      <c r="C24" s="7">
        <v>4.178071928534096E-2</v>
      </c>
      <c r="D24" s="7"/>
      <c r="E24" s="7"/>
      <c r="F24" s="7"/>
      <c r="G24" s="7"/>
      <c r="H24" s="7"/>
      <c r="I24" s="7"/>
      <c r="J24" s="7"/>
      <c r="K24" s="7"/>
    </row>
    <row r="25" spans="1:11" x14ac:dyDescent="0.35">
      <c r="A25" s="3" t="s">
        <v>76</v>
      </c>
      <c r="B25" s="7"/>
      <c r="C25" s="7"/>
      <c r="D25" s="7"/>
      <c r="E25" s="7"/>
      <c r="F25" s="7"/>
      <c r="G25" s="7"/>
      <c r="H25" s="7"/>
      <c r="I25" s="7"/>
      <c r="J25" s="7">
        <v>0.17502703482289086</v>
      </c>
      <c r="K25" s="7"/>
    </row>
    <row r="26" spans="1:11" x14ac:dyDescent="0.35">
      <c r="A26" s="3" t="s">
        <v>81</v>
      </c>
      <c r="B26" s="7"/>
      <c r="C26" s="7"/>
      <c r="D26" s="7">
        <v>0.11856673518754952</v>
      </c>
      <c r="E26" s="7"/>
      <c r="F26" s="7"/>
      <c r="G26" s="7"/>
      <c r="H26" s="7"/>
      <c r="I26" s="7"/>
      <c r="J26" s="7"/>
      <c r="K26" s="7"/>
    </row>
    <row r="27" spans="1:11" x14ac:dyDescent="0.3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23"/>
  <sheetViews>
    <sheetView workbookViewId="0">
      <selection activeCell="I2" sqref="I2"/>
    </sheetView>
  </sheetViews>
  <sheetFormatPr defaultRowHeight="14.5" x14ac:dyDescent="0.35"/>
  <cols>
    <col min="1" max="1" width="8.453125" bestFit="1" customWidth="1"/>
    <col min="2" max="2" width="10.7265625" bestFit="1" customWidth="1"/>
    <col min="3" max="3" width="15.54296875" bestFit="1" customWidth="1"/>
    <col min="4" max="4" width="24.54296875" bestFit="1" customWidth="1"/>
    <col min="5" max="5" width="14.1796875" style="9" bestFit="1" customWidth="1"/>
    <col min="6" max="6" width="12.26953125" style="9" bestFit="1" customWidth="1"/>
    <col min="7" max="7" width="9.1796875" style="9" bestFit="1" customWidth="1"/>
    <col min="8" max="8" width="15.7265625" style="10" bestFit="1" customWidth="1"/>
    <col min="9" max="9" width="15" bestFit="1" customWidth="1"/>
    <col min="10" max="10" width="9.26953125" bestFit="1" customWidth="1"/>
    <col min="11" max="11" width="14" bestFit="1" customWidth="1"/>
  </cols>
  <sheetData>
    <row r="1" spans="1:13" x14ac:dyDescent="0.35">
      <c r="A1" t="s">
        <v>2</v>
      </c>
      <c r="B1" t="s">
        <v>68</v>
      </c>
      <c r="C1" t="s">
        <v>69</v>
      </c>
      <c r="D1" t="s">
        <v>70</v>
      </c>
      <c r="E1" s="9" t="s">
        <v>71</v>
      </c>
      <c r="F1" s="9" t="s">
        <v>72</v>
      </c>
      <c r="G1" s="9" t="s">
        <v>73</v>
      </c>
      <c r="H1" s="10" t="s">
        <v>74</v>
      </c>
      <c r="I1" t="s">
        <v>120</v>
      </c>
      <c r="J1" t="s">
        <v>94</v>
      </c>
      <c r="K1" t="s">
        <v>90</v>
      </c>
      <c r="L1" t="s">
        <v>91</v>
      </c>
      <c r="M1" t="s">
        <v>92</v>
      </c>
    </row>
    <row r="2" spans="1:13" x14ac:dyDescent="0.3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3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3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3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3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3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3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3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3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3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3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35">
      <c r="I13" s="13"/>
    </row>
    <row r="23" spans="9:9" x14ac:dyDescent="0.35">
      <c r="I23" s="22"/>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workbookViewId="0">
      <selection activeCell="B18" sqref="B18"/>
    </sheetView>
  </sheetViews>
  <sheetFormatPr defaultRowHeight="14.5" x14ac:dyDescent="0.35"/>
  <cols>
    <col min="1" max="1" width="37.1796875" bestFit="1" customWidth="1"/>
    <col min="2" max="2" width="17" bestFit="1" customWidth="1"/>
    <col min="3" max="3" width="5.54296875" bestFit="1" customWidth="1"/>
    <col min="4" max="4" width="5" bestFit="1" customWidth="1"/>
    <col min="5" max="5" width="18.453125" bestFit="1" customWidth="1"/>
    <col min="6" max="6" width="8.1796875" bestFit="1" customWidth="1"/>
    <col min="7" max="7" width="7.81640625" bestFit="1" customWidth="1"/>
    <col min="8" max="8" width="11.26953125" bestFit="1" customWidth="1"/>
  </cols>
  <sheetData>
    <row r="3" spans="1:3" x14ac:dyDescent="0.35">
      <c r="A3" s="2" t="s">
        <v>95</v>
      </c>
      <c r="B3" s="2" t="s">
        <v>60</v>
      </c>
    </row>
    <row r="4" spans="1:3" x14ac:dyDescent="0.35">
      <c r="A4" s="2" t="s">
        <v>58</v>
      </c>
      <c r="B4">
        <v>2018</v>
      </c>
      <c r="C4">
        <v>2022</v>
      </c>
    </row>
    <row r="5" spans="1:3" x14ac:dyDescent="0.35">
      <c r="A5" s="3" t="s">
        <v>8</v>
      </c>
      <c r="B5" s="5"/>
      <c r="C5" s="7">
        <v>0.11527757342129488</v>
      </c>
    </row>
    <row r="6" spans="1:3" x14ac:dyDescent="0.35">
      <c r="A6" s="3" t="s">
        <v>25</v>
      </c>
      <c r="B6" s="5"/>
      <c r="C6" s="7">
        <v>-0.35222595079829983</v>
      </c>
    </row>
    <row r="7" spans="1:3" x14ac:dyDescent="0.35">
      <c r="A7" s="3" t="s">
        <v>18</v>
      </c>
      <c r="B7" s="5"/>
      <c r="C7" s="7">
        <v>0.19140557343275691</v>
      </c>
    </row>
    <row r="8" spans="1:3" x14ac:dyDescent="0.35">
      <c r="A8" s="3" t="s">
        <v>30</v>
      </c>
      <c r="B8" s="5"/>
      <c r="C8" s="7">
        <v>2.7581984297070781</v>
      </c>
    </row>
    <row r="9" spans="1:3" x14ac:dyDescent="0.35">
      <c r="A9" s="3" t="s">
        <v>55</v>
      </c>
      <c r="B9" s="5"/>
      <c r="C9" s="7">
        <v>-0.11045145375336446</v>
      </c>
    </row>
    <row r="12" spans="1:3" x14ac:dyDescent="0.35">
      <c r="A12" s="2" t="s">
        <v>4</v>
      </c>
      <c r="B12" s="3">
        <v>2023</v>
      </c>
    </row>
    <row r="13" spans="1:3" x14ac:dyDescent="0.35">
      <c r="A13" s="2" t="s">
        <v>5</v>
      </c>
      <c r="B13" s="3">
        <v>3</v>
      </c>
    </row>
    <row r="15" spans="1:3" x14ac:dyDescent="0.35">
      <c r="A15" s="2" t="s">
        <v>58</v>
      </c>
      <c r="B15" t="s">
        <v>97</v>
      </c>
    </row>
    <row r="16" spans="1:3" x14ac:dyDescent="0.35">
      <c r="A16" s="3" t="s">
        <v>30</v>
      </c>
      <c r="B16" s="21">
        <v>850749</v>
      </c>
    </row>
    <row r="18" spans="1:2" x14ac:dyDescent="0.35">
      <c r="A18" t="s">
        <v>96</v>
      </c>
      <c r="B18" s="10">
        <f>GETPIVOTDATA("Units MAT",$A$15,"Subcategory","Organic")*(1+20%)</f>
        <v>1020898.7999999999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2C3DB-0C56-45EE-83CB-7697A738D751}">
  <dimension ref="A1:I3"/>
  <sheetViews>
    <sheetView topLeftCell="D1" workbookViewId="0">
      <selection activeCell="H8" sqref="H8"/>
    </sheetView>
  </sheetViews>
  <sheetFormatPr defaultRowHeight="14.5" x14ac:dyDescent="0.35"/>
  <cols>
    <col min="1" max="1" width="10.1796875" bestFit="1" customWidth="1"/>
    <col min="2" max="2" width="29.26953125" bestFit="1" customWidth="1"/>
    <col min="3" max="3" width="26" bestFit="1" customWidth="1"/>
    <col min="4" max="4" width="11.453125" bestFit="1" customWidth="1"/>
    <col min="5" max="5" width="12.26953125" bestFit="1" customWidth="1"/>
    <col min="6" max="6" width="8.26953125" bestFit="1" customWidth="1"/>
    <col min="7" max="7" width="21.453125" bestFit="1" customWidth="1"/>
    <col min="8" max="8" width="24.81640625" bestFit="1" customWidth="1"/>
    <col min="9" max="9" width="15" bestFit="1" customWidth="1"/>
  </cols>
  <sheetData>
    <row r="1" spans="1:9" x14ac:dyDescent="0.35">
      <c r="A1" t="s">
        <v>68</v>
      </c>
      <c r="B1" t="s">
        <v>99</v>
      </c>
      <c r="C1" t="s">
        <v>100</v>
      </c>
      <c r="D1" t="s">
        <v>72</v>
      </c>
      <c r="E1" t="s">
        <v>101</v>
      </c>
      <c r="F1" t="s">
        <v>73</v>
      </c>
      <c r="G1" t="s">
        <v>94</v>
      </c>
      <c r="H1" t="s">
        <v>90</v>
      </c>
      <c r="I1" t="s">
        <v>91</v>
      </c>
    </row>
    <row r="2" spans="1:9" x14ac:dyDescent="0.35">
      <c r="A2" s="8" t="s">
        <v>124</v>
      </c>
      <c r="B2" s="17">
        <v>0.1</v>
      </c>
      <c r="C2" s="10">
        <f>new_product_launch[[#This Row],[Estimated Unit Market Share]]*'New Category Opportunity'!$B$18</f>
        <v>102089.88</v>
      </c>
      <c r="D2" s="22">
        <v>3.5</v>
      </c>
      <c r="E2" s="1">
        <f>new_product_launch[[#This Row],[Net Price]]*new_product_launch[[#This Row],[Estimated units sold 2024]]</f>
        <v>357314.58</v>
      </c>
      <c r="F2" s="22">
        <v>1.35</v>
      </c>
      <c r="G2" s="22">
        <f>new_product_launch[[#This Row],[Net Price]]-new_product_launch[[#This Row],[COGS]]</f>
        <v>2.15</v>
      </c>
      <c r="H2" s="10">
        <f>new_product_launch[[#This Row],[Gross Profit per unit]]*new_product_launch[[#This Row],[Estimated units sold 2024]]</f>
        <v>219493.242</v>
      </c>
      <c r="I2" s="17">
        <f>new_product_launch[[#This Row],[Gross Profit per product]]/new_product_launch[[#This Row],[Net Sales]]</f>
        <v>0.61428571428571421</v>
      </c>
    </row>
    <row r="3" spans="1:9" x14ac:dyDescent="0.35">
      <c r="A3" s="8" t="s">
        <v>125</v>
      </c>
      <c r="B3" s="17">
        <v>0.12</v>
      </c>
      <c r="C3" s="10">
        <f>new_product_launch[[#This Row],[Estimated Unit Market Share]]*'New Category Opportunity'!$B$18</f>
        <v>122507.85599999999</v>
      </c>
      <c r="D3" s="22">
        <v>2.75</v>
      </c>
      <c r="E3" s="1">
        <f>new_product_launch[[#This Row],[Net Price]]*new_product_launch[[#This Row],[Estimated units sold 2024]]</f>
        <v>336896.60399999993</v>
      </c>
      <c r="F3" s="22">
        <v>0.9</v>
      </c>
      <c r="G3" s="22">
        <f>new_product_launch[[#This Row],[Net Price]]-new_product_launch[[#This Row],[COGS]]</f>
        <v>1.85</v>
      </c>
      <c r="H3" s="10">
        <f>new_product_launch[[#This Row],[Gross Profit per unit]]*new_product_launch[[#This Row],[Estimated units sold 2024]]</f>
        <v>226639.5336</v>
      </c>
      <c r="I3" s="17">
        <f>new_product_launch[[#This Row],[Gross Profit per product]]/new_product_launch[[#This Row],[Net Sales]]</f>
        <v>0.67272727272727284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5AF25-4994-4209-9523-D1F5467409C0}">
  <dimension ref="A1:M22"/>
  <sheetViews>
    <sheetView topLeftCell="E1" workbookViewId="0">
      <selection activeCell="F20" sqref="F20"/>
    </sheetView>
  </sheetViews>
  <sheetFormatPr defaultRowHeight="14.5" x14ac:dyDescent="0.35"/>
  <cols>
    <col min="1" max="1" width="8.453125" bestFit="1" customWidth="1"/>
    <col min="2" max="2" width="10.7265625" bestFit="1" customWidth="1"/>
    <col min="3" max="3" width="15.54296875" bestFit="1" customWidth="1"/>
    <col min="4" max="4" width="24.54296875" bestFit="1" customWidth="1"/>
    <col min="5" max="5" width="14.1796875" style="9" bestFit="1" customWidth="1"/>
    <col min="6" max="6" width="12.26953125" style="9" bestFit="1" customWidth="1"/>
    <col min="7" max="7" width="9.1796875" style="9" bestFit="1" customWidth="1"/>
    <col min="8" max="8" width="15.7265625" style="10" bestFit="1" customWidth="1"/>
    <col min="9" max="9" width="15" bestFit="1" customWidth="1"/>
    <col min="10" max="10" width="9.26953125" bestFit="1" customWidth="1"/>
    <col min="11" max="11" width="14" bestFit="1" customWidth="1"/>
  </cols>
  <sheetData>
    <row r="1" spans="1:13" x14ac:dyDescent="0.35">
      <c r="A1" t="s">
        <v>2</v>
      </c>
      <c r="B1" t="s">
        <v>68</v>
      </c>
      <c r="C1" t="s">
        <v>69</v>
      </c>
      <c r="D1" t="s">
        <v>70</v>
      </c>
      <c r="E1" s="9" t="s">
        <v>71</v>
      </c>
      <c r="F1" s="9" t="s">
        <v>72</v>
      </c>
      <c r="G1" s="9" t="s">
        <v>73</v>
      </c>
      <c r="H1" s="10" t="s">
        <v>74</v>
      </c>
      <c r="I1" t="s">
        <v>120</v>
      </c>
      <c r="J1" t="s">
        <v>94</v>
      </c>
      <c r="K1" t="s">
        <v>90</v>
      </c>
      <c r="L1" t="s">
        <v>91</v>
      </c>
      <c r="M1" t="s">
        <v>102</v>
      </c>
    </row>
    <row r="2" spans="1:13" x14ac:dyDescent="0.35">
      <c r="A2" s="8" t="s">
        <v>57</v>
      </c>
      <c r="B2" s="8" t="s">
        <v>75</v>
      </c>
      <c r="C2">
        <v>100</v>
      </c>
      <c r="D2" s="8" t="s">
        <v>76</v>
      </c>
      <c r="E2" s="14">
        <v>5</v>
      </c>
      <c r="F2" s="14">
        <v>3.1</v>
      </c>
      <c r="G2" s="14">
        <v>0.9</v>
      </c>
      <c r="H2" s="10">
        <v>1156348</v>
      </c>
      <c r="I2" s="6">
        <f>internal_sales_data5[[#This Row],[Volume 2022]]*internal_sales_data5[[#This Row],[Net Price]]</f>
        <v>3584678.8000000003</v>
      </c>
      <c r="J2" s="14">
        <f>internal_sales_data5[[#This Row],[Net Price]]-internal_sales_data5[[#This Row],[COGS]]</f>
        <v>2.2000000000000002</v>
      </c>
      <c r="K2" s="6">
        <f>internal_sales_data5[[#This Row],[Gross Profit per unit]]*internal_sales_data5[[#This Row],[Volume 2022]]</f>
        <v>2543965.6</v>
      </c>
      <c r="L2" s="17">
        <f>internal_sales_data5[[#This Row],[Gross Profit per unit]]/internal_sales_data5[[#This Row],[Net Price]]</f>
        <v>0.70967741935483875</v>
      </c>
      <c r="M2" s="23">
        <f>internal_sales_data5[[#This Row],[Retail Price]]/internal_sales_data5[[#This Row],[Pack Size (ml)]]</f>
        <v>0.05</v>
      </c>
    </row>
    <row r="3" spans="1:13" x14ac:dyDescent="0.35">
      <c r="A3" s="8" t="s">
        <v>57</v>
      </c>
      <c r="B3" s="8" t="s">
        <v>77</v>
      </c>
      <c r="C3">
        <v>100</v>
      </c>
      <c r="D3" s="8" t="s">
        <v>78</v>
      </c>
      <c r="E3" s="14">
        <v>5</v>
      </c>
      <c r="F3" s="14">
        <v>2.9</v>
      </c>
      <c r="G3" s="14">
        <v>0.95</v>
      </c>
      <c r="H3" s="10">
        <v>693809</v>
      </c>
      <c r="I3" s="6">
        <f>internal_sales_data5[[#This Row],[Volume 2022]]*internal_sales_data5[[#This Row],[Net Price]]</f>
        <v>2012046.0999999999</v>
      </c>
      <c r="J3" s="14">
        <f>internal_sales_data5[[#This Row],[Net Price]]-internal_sales_data5[[#This Row],[COGS]]</f>
        <v>1.95</v>
      </c>
      <c r="K3" s="6">
        <f>internal_sales_data5[[#This Row],[Gross Profit per unit]]*internal_sales_data5[[#This Row],[Volume 2022]]</f>
        <v>1352927.55</v>
      </c>
      <c r="L3" s="17">
        <f>internal_sales_data5[[#This Row],[Gross Profit per unit]]/internal_sales_data5[[#This Row],[Net Price]]</f>
        <v>0.67241379310344829</v>
      </c>
      <c r="M3" s="23">
        <f>internal_sales_data5[[#This Row],[Retail Price]]/internal_sales_data5[[#This Row],[Pack Size (ml)]]</f>
        <v>0.05</v>
      </c>
    </row>
    <row r="4" spans="1:13" x14ac:dyDescent="0.35">
      <c r="A4" s="8" t="s">
        <v>57</v>
      </c>
      <c r="B4" s="8" t="s">
        <v>79</v>
      </c>
      <c r="C4">
        <v>100</v>
      </c>
      <c r="D4" s="8" t="s">
        <v>80</v>
      </c>
      <c r="E4" s="14">
        <v>5</v>
      </c>
      <c r="F4" s="14">
        <v>2.8</v>
      </c>
      <c r="G4" s="14">
        <v>1</v>
      </c>
      <c r="H4" s="10">
        <v>346904</v>
      </c>
      <c r="I4" s="6">
        <f>internal_sales_data5[[#This Row],[Volume 2022]]*internal_sales_data5[[#This Row],[Net Price]]</f>
        <v>971331.2</v>
      </c>
      <c r="J4" s="14">
        <f>internal_sales_data5[[#This Row],[Net Price]]-internal_sales_data5[[#This Row],[COGS]]</f>
        <v>1.7999999999999998</v>
      </c>
      <c r="K4" s="6">
        <f>internal_sales_data5[[#This Row],[Gross Profit per unit]]*internal_sales_data5[[#This Row],[Volume 2022]]</f>
        <v>624427.19999999995</v>
      </c>
      <c r="L4" s="17">
        <f>internal_sales_data5[[#This Row],[Gross Profit per unit]]/internal_sales_data5[[#This Row],[Net Price]]</f>
        <v>0.64285714285714279</v>
      </c>
      <c r="M4" s="23">
        <f>internal_sales_data5[[#This Row],[Retail Price]]/internal_sales_data5[[#This Row],[Pack Size (ml)]]</f>
        <v>0.05</v>
      </c>
    </row>
    <row r="5" spans="1:13" x14ac:dyDescent="0.35">
      <c r="A5" s="8" t="s">
        <v>57</v>
      </c>
      <c r="B5" s="8" t="s">
        <v>75</v>
      </c>
      <c r="C5">
        <v>150</v>
      </c>
      <c r="D5" s="8" t="s">
        <v>81</v>
      </c>
      <c r="E5" s="14">
        <v>7</v>
      </c>
      <c r="F5" s="14">
        <v>3.5</v>
      </c>
      <c r="G5" s="14">
        <v>1.2</v>
      </c>
      <c r="H5" s="10">
        <v>693809</v>
      </c>
      <c r="I5" s="6">
        <f>internal_sales_data5[[#This Row],[Volume 2022]]*internal_sales_data5[[#This Row],[Net Price]]</f>
        <v>2428331.5</v>
      </c>
      <c r="J5" s="14">
        <f>internal_sales_data5[[#This Row],[Net Price]]-internal_sales_data5[[#This Row],[COGS]]</f>
        <v>2.2999999999999998</v>
      </c>
      <c r="K5" s="6">
        <f>internal_sales_data5[[#This Row],[Gross Profit per unit]]*internal_sales_data5[[#This Row],[Volume 2022]]</f>
        <v>1595760.7</v>
      </c>
      <c r="L5" s="17">
        <f>internal_sales_data5[[#This Row],[Gross Profit per unit]]/internal_sales_data5[[#This Row],[Net Price]]</f>
        <v>0.65714285714285714</v>
      </c>
      <c r="M5" s="23">
        <f>internal_sales_data5[[#This Row],[Retail Price]]/internal_sales_data5[[#This Row],[Pack Size (ml)]]</f>
        <v>4.6666666666666669E-2</v>
      </c>
    </row>
    <row r="6" spans="1:13" x14ac:dyDescent="0.35">
      <c r="A6" s="8" t="s">
        <v>57</v>
      </c>
      <c r="B6" s="8" t="s">
        <v>79</v>
      </c>
      <c r="C6">
        <v>150</v>
      </c>
      <c r="D6" s="8" t="s">
        <v>82</v>
      </c>
      <c r="E6" s="14">
        <v>7.25</v>
      </c>
      <c r="F6" s="14">
        <v>3.7</v>
      </c>
      <c r="G6" s="14">
        <v>1.3</v>
      </c>
      <c r="H6" s="10">
        <v>231270</v>
      </c>
      <c r="I6" s="6">
        <f>internal_sales_data5[[#This Row],[Volume 2022]]*internal_sales_data5[[#This Row],[Net Price]]</f>
        <v>855699</v>
      </c>
      <c r="J6" s="14">
        <f>internal_sales_data5[[#This Row],[Net Price]]-internal_sales_data5[[#This Row],[COGS]]</f>
        <v>2.4000000000000004</v>
      </c>
      <c r="K6" s="6">
        <f>internal_sales_data5[[#This Row],[Gross Profit per unit]]*internal_sales_data5[[#This Row],[Volume 2022]]</f>
        <v>555048.00000000012</v>
      </c>
      <c r="L6" s="17">
        <f>internal_sales_data5[[#This Row],[Gross Profit per unit]]/internal_sales_data5[[#This Row],[Net Price]]</f>
        <v>0.64864864864864868</v>
      </c>
      <c r="M6" s="23">
        <f>internal_sales_data5[[#This Row],[Retail Price]]/internal_sales_data5[[#This Row],[Pack Size (ml)]]</f>
        <v>4.8333333333333332E-2</v>
      </c>
    </row>
    <row r="7" spans="1:13" x14ac:dyDescent="0.35">
      <c r="A7" s="8" t="s">
        <v>57</v>
      </c>
      <c r="B7" s="8" t="s">
        <v>75</v>
      </c>
      <c r="C7">
        <v>200</v>
      </c>
      <c r="D7" s="8" t="s">
        <v>83</v>
      </c>
      <c r="E7" s="14">
        <v>9</v>
      </c>
      <c r="F7" s="14">
        <v>5</v>
      </c>
      <c r="G7" s="14">
        <v>1.5</v>
      </c>
      <c r="H7" s="10">
        <v>289087</v>
      </c>
      <c r="I7" s="6">
        <f>internal_sales_data5[[#This Row],[Volume 2022]]*internal_sales_data5[[#This Row],[Net Price]]</f>
        <v>1445435</v>
      </c>
      <c r="J7" s="14">
        <f>internal_sales_data5[[#This Row],[Net Price]]-internal_sales_data5[[#This Row],[COGS]]</f>
        <v>3.5</v>
      </c>
      <c r="K7" s="6">
        <f>internal_sales_data5[[#This Row],[Gross Profit per unit]]*internal_sales_data5[[#This Row],[Volume 2022]]</f>
        <v>1011804.5</v>
      </c>
      <c r="L7" s="17">
        <f>internal_sales_data5[[#This Row],[Gross Profit per unit]]/internal_sales_data5[[#This Row],[Net Price]]</f>
        <v>0.7</v>
      </c>
      <c r="M7" s="23">
        <f>internal_sales_data5[[#This Row],[Retail Price]]/internal_sales_data5[[#This Row],[Pack Size (ml)]]</f>
        <v>4.4999999999999998E-2</v>
      </c>
    </row>
    <row r="8" spans="1:13" x14ac:dyDescent="0.35">
      <c r="A8" s="8" t="s">
        <v>22</v>
      </c>
      <c r="B8" s="8" t="s">
        <v>84</v>
      </c>
      <c r="C8">
        <v>100</v>
      </c>
      <c r="D8" s="8" t="s">
        <v>85</v>
      </c>
      <c r="E8" s="14">
        <v>6</v>
      </c>
      <c r="F8" s="14">
        <v>3.5</v>
      </c>
      <c r="G8" s="14">
        <v>1.1499999999999999</v>
      </c>
      <c r="H8" s="10">
        <v>1089532</v>
      </c>
      <c r="I8" s="6">
        <f>internal_sales_data5[[#This Row],[Volume 2022]]*internal_sales_data5[[#This Row],[Net Price]]</f>
        <v>3813362</v>
      </c>
      <c r="J8" s="14">
        <f>internal_sales_data5[[#This Row],[Net Price]]-internal_sales_data5[[#This Row],[COGS]]</f>
        <v>2.35</v>
      </c>
      <c r="K8" s="6">
        <f>internal_sales_data5[[#This Row],[Gross Profit per unit]]*internal_sales_data5[[#This Row],[Volume 2022]]</f>
        <v>2560400.2000000002</v>
      </c>
      <c r="L8" s="17">
        <f>internal_sales_data5[[#This Row],[Gross Profit per unit]]/internal_sales_data5[[#This Row],[Net Price]]</f>
        <v>0.67142857142857149</v>
      </c>
      <c r="M8" s="23">
        <f>internal_sales_data5[[#This Row],[Retail Price]]/internal_sales_data5[[#This Row],[Pack Size (ml)]]</f>
        <v>0.06</v>
      </c>
    </row>
    <row r="9" spans="1:13" x14ac:dyDescent="0.35">
      <c r="A9" s="8" t="s">
        <v>22</v>
      </c>
      <c r="B9" s="8" t="s">
        <v>84</v>
      </c>
      <c r="C9">
        <v>125</v>
      </c>
      <c r="D9" s="8" t="s">
        <v>86</v>
      </c>
      <c r="E9" s="14">
        <v>7</v>
      </c>
      <c r="F9" s="14">
        <v>4.25</v>
      </c>
      <c r="G9" s="14">
        <v>1.3</v>
      </c>
      <c r="H9" s="10">
        <v>466942</v>
      </c>
      <c r="I9" s="6">
        <f>internal_sales_data5[[#This Row],[Volume 2022]]*internal_sales_data5[[#This Row],[Net Price]]</f>
        <v>1984503.5</v>
      </c>
      <c r="J9" s="14">
        <f>internal_sales_data5[[#This Row],[Net Price]]-internal_sales_data5[[#This Row],[COGS]]</f>
        <v>2.95</v>
      </c>
      <c r="K9" s="6">
        <f>internal_sales_data5[[#This Row],[Gross Profit per unit]]*internal_sales_data5[[#This Row],[Volume 2022]]</f>
        <v>1377478.9000000001</v>
      </c>
      <c r="L9" s="17">
        <f>internal_sales_data5[[#This Row],[Gross Profit per unit]]/internal_sales_data5[[#This Row],[Net Price]]</f>
        <v>0.69411764705882362</v>
      </c>
      <c r="M9" s="23">
        <f>internal_sales_data5[[#This Row],[Retail Price]]/internal_sales_data5[[#This Row],[Pack Size (ml)]]</f>
        <v>5.6000000000000001E-2</v>
      </c>
    </row>
    <row r="10" spans="1:13" x14ac:dyDescent="0.35">
      <c r="A10" s="8" t="s">
        <v>22</v>
      </c>
      <c r="B10" s="8" t="s">
        <v>84</v>
      </c>
      <c r="C10">
        <v>150</v>
      </c>
      <c r="D10" s="8" t="s">
        <v>87</v>
      </c>
      <c r="E10" s="14">
        <v>8</v>
      </c>
      <c r="F10" s="14">
        <v>5.0999999999999996</v>
      </c>
      <c r="G10" s="14">
        <v>1.5</v>
      </c>
      <c r="H10" s="10">
        <v>389118</v>
      </c>
      <c r="I10" s="6">
        <f>internal_sales_data5[[#This Row],[Volume 2022]]*internal_sales_data5[[#This Row],[Net Price]]</f>
        <v>1984501.7999999998</v>
      </c>
      <c r="J10" s="14">
        <f>internal_sales_data5[[#This Row],[Net Price]]-internal_sales_data5[[#This Row],[COGS]]</f>
        <v>3.5999999999999996</v>
      </c>
      <c r="K10" s="6">
        <f>internal_sales_data5[[#This Row],[Gross Profit per unit]]*internal_sales_data5[[#This Row],[Volume 2022]]</f>
        <v>1400824.7999999998</v>
      </c>
      <c r="L10" s="17">
        <f>internal_sales_data5[[#This Row],[Gross Profit per unit]]/internal_sales_data5[[#This Row],[Net Price]]</f>
        <v>0.70588235294117641</v>
      </c>
      <c r="M10" s="23">
        <f>internal_sales_data5[[#This Row],[Retail Price]]/internal_sales_data5[[#This Row],[Pack Size (ml)]]</f>
        <v>5.3333333333333337E-2</v>
      </c>
    </row>
    <row r="11" spans="1:13" x14ac:dyDescent="0.35">
      <c r="A11" s="8" t="s">
        <v>22</v>
      </c>
      <c r="B11" s="8" t="s">
        <v>84</v>
      </c>
      <c r="C11">
        <v>200</v>
      </c>
      <c r="D11" s="8" t="s">
        <v>88</v>
      </c>
      <c r="E11" s="14">
        <v>10</v>
      </c>
      <c r="F11" s="14">
        <v>6</v>
      </c>
      <c r="G11" s="14">
        <v>1.7</v>
      </c>
      <c r="H11" s="10">
        <v>233471</v>
      </c>
      <c r="I11" s="6">
        <f>internal_sales_data5[[#This Row],[Volume 2022]]*internal_sales_data5[[#This Row],[Net Price]]</f>
        <v>1400826</v>
      </c>
      <c r="J11" s="14">
        <f>internal_sales_data5[[#This Row],[Net Price]]-internal_sales_data5[[#This Row],[COGS]]</f>
        <v>4.3</v>
      </c>
      <c r="K11" s="6">
        <f>internal_sales_data5[[#This Row],[Gross Profit per unit]]*internal_sales_data5[[#This Row],[Volume 2022]]</f>
        <v>1003925.2999999999</v>
      </c>
      <c r="L11" s="17">
        <f>internal_sales_data5[[#This Row],[Gross Profit per unit]]/internal_sales_data5[[#This Row],[Net Price]]</f>
        <v>0.71666666666666667</v>
      </c>
      <c r="M11" s="23">
        <f>internal_sales_data5[[#This Row],[Retail Price]]/internal_sales_data5[[#This Row],[Pack Size (ml)]]</f>
        <v>0.05</v>
      </c>
    </row>
    <row r="12" spans="1:13" x14ac:dyDescent="0.35">
      <c r="A12" s="8" t="s">
        <v>57</v>
      </c>
      <c r="B12" s="8" t="s">
        <v>75</v>
      </c>
      <c r="C12">
        <v>50</v>
      </c>
      <c r="D12" s="8" t="str">
        <f>internal_sales_data5[[#This Row],[Brand]]&amp;" "&amp;internal_sales_data5[[#This Row],[Product]]&amp;" "&amp;internal_sales_data5[[#This Row],[Pack Size (ml)]]&amp;"ml"</f>
        <v>Starbust Ultra Soft 50ml</v>
      </c>
      <c r="E12" s="14">
        <f>internal_sales_data5[[#This Row],[Pack Size (ml)]]*M2*(1+50%)</f>
        <v>3.75</v>
      </c>
      <c r="F12" s="14">
        <v>2.2999999999999998</v>
      </c>
      <c r="G12" s="14">
        <v>0.7</v>
      </c>
      <c r="H12" s="10">
        <f>H2*10%</f>
        <v>115634.8</v>
      </c>
      <c r="I12" s="6">
        <f>internal_sales_data5[[#This Row],[Volume 2022]]*internal_sales_data5[[#This Row],[Net Price]]</f>
        <v>265960.03999999998</v>
      </c>
      <c r="J12" s="14">
        <f>internal_sales_data5[[#This Row],[Net Price]]-internal_sales_data5[[#This Row],[COGS]]</f>
        <v>1.5999999999999999</v>
      </c>
      <c r="K12" s="6">
        <f>internal_sales_data5[[#This Row],[Gross Profit per unit]]*internal_sales_data5[[#This Row],[Volume 2022]]</f>
        <v>185015.67999999999</v>
      </c>
      <c r="L12" s="17">
        <f>internal_sales_data5[[#This Row],[Gross Profit per unit]]/internal_sales_data5[[#This Row],[Net Price]]</f>
        <v>0.69565217391304346</v>
      </c>
      <c r="M12" s="23">
        <f>internal_sales_data5[[#This Row],[Retail Price]]/internal_sales_data5[[#This Row],[Pack Size (ml)]]</f>
        <v>7.4999999999999997E-2</v>
      </c>
    </row>
    <row r="22" spans="9:9" x14ac:dyDescent="0.35">
      <c r="I22" s="22"/>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2EABC8-4EDC-47F9-8C56-49B1832E2E35}">
  <dimension ref="A1:J4"/>
  <sheetViews>
    <sheetView topLeftCell="C1" workbookViewId="0">
      <selection activeCell="J2" sqref="J2:J4"/>
    </sheetView>
  </sheetViews>
  <sheetFormatPr defaultRowHeight="14.5" x14ac:dyDescent="0.35"/>
  <cols>
    <col min="1" max="1" width="13.1796875" bestFit="1" customWidth="1"/>
    <col min="2" max="2" width="16.7265625" bestFit="1" customWidth="1"/>
    <col min="3" max="3" width="8.453125" bestFit="1" customWidth="1"/>
    <col min="4" max="4" width="7.26953125" bestFit="1" customWidth="1"/>
    <col min="5" max="5" width="9.26953125" bestFit="1" customWidth="1"/>
    <col min="6" max="6" width="14.26953125" bestFit="1" customWidth="1"/>
    <col min="7" max="7" width="16.453125" bestFit="1" customWidth="1"/>
    <col min="8" max="8" width="12.453125" bestFit="1" customWidth="1"/>
    <col min="9" max="9" width="12" bestFit="1" customWidth="1"/>
    <col min="10" max="10" width="6.453125" bestFit="1" customWidth="1"/>
  </cols>
  <sheetData>
    <row r="1" spans="1:10" x14ac:dyDescent="0.35">
      <c r="A1" t="s">
        <v>103</v>
      </c>
      <c r="B1" t="s">
        <v>104</v>
      </c>
      <c r="C1" t="s">
        <v>2</v>
      </c>
      <c r="D1" t="s">
        <v>4</v>
      </c>
      <c r="E1" t="s">
        <v>5</v>
      </c>
      <c r="F1" t="s">
        <v>105</v>
      </c>
      <c r="G1" t="s">
        <v>106</v>
      </c>
      <c r="H1" t="s">
        <v>107</v>
      </c>
      <c r="I1" t="s">
        <v>123</v>
      </c>
      <c r="J1" t="s">
        <v>108</v>
      </c>
    </row>
    <row r="2" spans="1:10" x14ac:dyDescent="0.35">
      <c r="A2">
        <v>1</v>
      </c>
      <c r="B2" s="8" t="s">
        <v>109</v>
      </c>
      <c r="C2" s="8" t="s">
        <v>22</v>
      </c>
      <c r="D2">
        <v>2022</v>
      </c>
      <c r="E2">
        <v>4</v>
      </c>
      <c r="F2" s="25">
        <f>VLOOKUP(promotion_analysis[[#This Row],[Month]],'Promotion Graph'!$A$5:$B$16,2,FALSE)</f>
        <v>1445626</v>
      </c>
      <c r="G2" s="25">
        <f>AVERAGE('Promotion Graph'!$B$5:$B$7,'Promotion Graph'!$B$9:$B$11,'Promotion Graph'!$B$13:$B$14,'Promotion Graph'!$B$16)</f>
        <v>840835.5555555555</v>
      </c>
      <c r="H2" s="25">
        <f>promotion_analysis[[#This Row],[Value sales]]-promotion_analysis[[#This Row],[Baseline sales ]]</f>
        <v>604790.4444444445</v>
      </c>
      <c r="I2" s="1">
        <v>620000</v>
      </c>
      <c r="J2" s="17">
        <f>(promotion_analysis[[#This Row],[Uplift]]-promotion_analysis[[#This Row],[Cost]])/promotion_analysis[[#This Row],[Cost]]</f>
        <v>-2.453154121863791E-2</v>
      </c>
    </row>
    <row r="3" spans="1:10" x14ac:dyDescent="0.35">
      <c r="A3">
        <v>2</v>
      </c>
      <c r="B3" s="8" t="s">
        <v>110</v>
      </c>
      <c r="C3" s="8" t="s">
        <v>22</v>
      </c>
      <c r="D3">
        <v>2022</v>
      </c>
      <c r="E3">
        <v>8</v>
      </c>
      <c r="F3" s="25">
        <f>VLOOKUP(promotion_analysis[[#This Row],[Month]],'Promotion Graph'!$A$5:$B$16,2,FALSE)</f>
        <v>1198708</v>
      </c>
      <c r="G3" s="25">
        <f>AVERAGE('Promotion Graph'!$B$5:$B$7,'Promotion Graph'!$B$9:$B$11,'Promotion Graph'!$B$13:$B$14,'Promotion Graph'!$B$16)</f>
        <v>840835.5555555555</v>
      </c>
      <c r="H3" s="25">
        <f>promotion_analysis[[#This Row],[Value sales]]-promotion_analysis[[#This Row],[Baseline sales ]]</f>
        <v>357872.4444444445</v>
      </c>
      <c r="I3" s="1">
        <v>320000</v>
      </c>
      <c r="J3" s="17">
        <f>(promotion_analysis[[#This Row],[Uplift]]-promotion_analysis[[#This Row],[Cost]])/promotion_analysis[[#This Row],[Cost]]</f>
        <v>0.11835138888888905</v>
      </c>
    </row>
    <row r="4" spans="1:10" x14ac:dyDescent="0.35">
      <c r="A4">
        <v>3</v>
      </c>
      <c r="B4" s="8" t="s">
        <v>111</v>
      </c>
      <c r="C4" s="8" t="s">
        <v>22</v>
      </c>
      <c r="D4">
        <v>2022</v>
      </c>
      <c r="E4">
        <v>11</v>
      </c>
      <c r="F4" s="25">
        <f>VLOOKUP(promotion_analysis[[#This Row],[Month]],'Promotion Graph'!$A$5:$B$16,2,FALSE)</f>
        <v>1413646</v>
      </c>
      <c r="G4" s="25">
        <f>AVERAGE('Promotion Graph'!$B$5:$B$7,'Promotion Graph'!$B$9:$B$11,'Promotion Graph'!$B$13:$B$14,'Promotion Graph'!$B$16)</f>
        <v>840835.5555555555</v>
      </c>
      <c r="H4" s="25">
        <f>promotion_analysis[[#This Row],[Value sales]]-promotion_analysis[[#This Row],[Baseline sales ]]</f>
        <v>572810.4444444445</v>
      </c>
      <c r="I4" s="1">
        <v>540000</v>
      </c>
      <c r="J4" s="17">
        <f>(promotion_analysis[[#This Row],[Uplift]]-promotion_analysis[[#This Row],[Cost]])/promotion_analysis[[#This Row],[Cost]]</f>
        <v>6.0760082304526848E-2</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12DA7-0A11-4E60-BCFA-30F38554F93C}">
  <dimension ref="A1:B20"/>
  <sheetViews>
    <sheetView topLeftCell="D5" workbookViewId="0">
      <selection activeCell="B5" sqref="B5:B17"/>
    </sheetView>
  </sheetViews>
  <sheetFormatPr defaultRowHeight="14.5" x14ac:dyDescent="0.35"/>
  <cols>
    <col min="1" max="1" width="13.1796875" bestFit="1" customWidth="1"/>
    <col min="2" max="2" width="20.26953125" bestFit="1" customWidth="1"/>
    <col min="3" max="3" width="11.26953125" bestFit="1" customWidth="1"/>
    <col min="4" max="4" width="14.54296875" bestFit="1" customWidth="1"/>
    <col min="5" max="5" width="11.54296875" bestFit="1" customWidth="1"/>
    <col min="6" max="6" width="12.1796875" bestFit="1" customWidth="1"/>
    <col min="7" max="7" width="9.54296875" bestFit="1" customWidth="1"/>
    <col min="8" max="8" width="12.54296875" bestFit="1" customWidth="1"/>
    <col min="9" max="9" width="15.453125" bestFit="1" customWidth="1"/>
    <col min="10" max="10" width="12.81640625" bestFit="1" customWidth="1"/>
    <col min="11" max="11" width="8" bestFit="1" customWidth="1"/>
    <col min="12" max="12" width="5.7265625" bestFit="1" customWidth="1"/>
    <col min="13" max="13" width="13.26953125" bestFit="1" customWidth="1"/>
    <col min="14" max="14" width="8" bestFit="1" customWidth="1"/>
    <col min="15" max="15" width="12" bestFit="1" customWidth="1"/>
    <col min="16" max="16" width="9" bestFit="1" customWidth="1"/>
    <col min="17" max="17" width="13.7265625" bestFit="1" customWidth="1"/>
    <col min="18" max="18" width="8.7265625" bestFit="1" customWidth="1"/>
    <col min="19" max="19" width="6.54296875" bestFit="1" customWidth="1"/>
    <col min="20" max="20" width="6.81640625" bestFit="1" customWidth="1"/>
    <col min="21" max="21" width="8.26953125" bestFit="1" customWidth="1"/>
    <col min="22" max="22" width="9.81640625" bestFit="1" customWidth="1"/>
    <col min="23" max="23" width="7.7265625" bestFit="1" customWidth="1"/>
    <col min="24" max="24" width="6.1796875" bestFit="1" customWidth="1"/>
    <col min="25" max="25" width="11.81640625" bestFit="1" customWidth="1"/>
    <col min="26" max="26" width="14.81640625" bestFit="1" customWidth="1"/>
    <col min="27" max="27" width="11.26953125" bestFit="1" customWidth="1"/>
  </cols>
  <sheetData>
    <row r="1" spans="1:2" x14ac:dyDescent="0.35">
      <c r="A1" s="2" t="s">
        <v>2</v>
      </c>
      <c r="B1" t="s">
        <v>22</v>
      </c>
    </row>
    <row r="2" spans="1:2" x14ac:dyDescent="0.35">
      <c r="A2" s="2" t="s">
        <v>4</v>
      </c>
      <c r="B2" s="3">
        <v>2022</v>
      </c>
    </row>
    <row r="4" spans="1:2" x14ac:dyDescent="0.35">
      <c r="A4" s="2" t="s">
        <v>58</v>
      </c>
      <c r="B4" t="s">
        <v>61</v>
      </c>
    </row>
    <row r="5" spans="1:2" x14ac:dyDescent="0.35">
      <c r="A5" s="3">
        <v>1</v>
      </c>
      <c r="B5" s="26">
        <v>849590</v>
      </c>
    </row>
    <row r="6" spans="1:2" x14ac:dyDescent="0.35">
      <c r="A6" s="3">
        <v>2</v>
      </c>
      <c r="B6" s="26">
        <v>822290</v>
      </c>
    </row>
    <row r="7" spans="1:2" x14ac:dyDescent="0.35">
      <c r="A7" s="3">
        <v>3</v>
      </c>
      <c r="B7" s="26">
        <v>827649</v>
      </c>
    </row>
    <row r="8" spans="1:2" x14ac:dyDescent="0.35">
      <c r="A8" s="3">
        <v>4</v>
      </c>
      <c r="B8" s="26">
        <v>1445626</v>
      </c>
    </row>
    <row r="9" spans="1:2" x14ac:dyDescent="0.35">
      <c r="A9" s="3">
        <v>5</v>
      </c>
      <c r="B9" s="26">
        <v>874089</v>
      </c>
    </row>
    <row r="10" spans="1:2" x14ac:dyDescent="0.35">
      <c r="A10" s="3">
        <v>6</v>
      </c>
      <c r="B10" s="26">
        <v>876087</v>
      </c>
    </row>
    <row r="11" spans="1:2" x14ac:dyDescent="0.35">
      <c r="A11" s="3">
        <v>7</v>
      </c>
      <c r="B11" s="26">
        <v>842454</v>
      </c>
    </row>
    <row r="12" spans="1:2" x14ac:dyDescent="0.35">
      <c r="A12" s="3">
        <v>8</v>
      </c>
      <c r="B12" s="26">
        <v>1198708</v>
      </c>
    </row>
    <row r="13" spans="1:2" x14ac:dyDescent="0.35">
      <c r="A13" s="3">
        <v>9</v>
      </c>
      <c r="B13" s="26">
        <v>853650</v>
      </c>
    </row>
    <row r="14" spans="1:2" x14ac:dyDescent="0.35">
      <c r="A14" s="3">
        <v>10</v>
      </c>
      <c r="B14" s="26">
        <v>816480</v>
      </c>
    </row>
    <row r="15" spans="1:2" x14ac:dyDescent="0.35">
      <c r="A15" s="3">
        <v>11</v>
      </c>
      <c r="B15" s="26">
        <v>1413646</v>
      </c>
    </row>
    <row r="16" spans="1:2" x14ac:dyDescent="0.35">
      <c r="A16" s="3">
        <v>12</v>
      </c>
      <c r="B16" s="26">
        <v>805231</v>
      </c>
    </row>
    <row r="17" spans="1:2" x14ac:dyDescent="0.35">
      <c r="A17" s="3" t="s">
        <v>59</v>
      </c>
      <c r="B17" s="26">
        <v>11625500</v>
      </c>
    </row>
    <row r="20" spans="1:2" x14ac:dyDescent="0.35">
      <c r="B20" s="13"/>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1E3D3-245C-4534-9BE0-2288925C677B}">
  <dimension ref="A1:G8"/>
  <sheetViews>
    <sheetView topLeftCell="A9" workbookViewId="0">
      <selection activeCell="R5" sqref="R5:R6"/>
    </sheetView>
  </sheetViews>
  <sheetFormatPr defaultRowHeight="14.5" x14ac:dyDescent="0.35"/>
  <cols>
    <col min="1" max="1" width="11" customWidth="1"/>
    <col min="2" max="3" width="12.26953125" bestFit="1" customWidth="1"/>
    <col min="4" max="4" width="25.26953125" customWidth="1"/>
    <col min="5" max="5" width="25.453125" customWidth="1"/>
    <col min="6" max="6" width="12.26953125" bestFit="1" customWidth="1"/>
  </cols>
  <sheetData>
    <row r="1" spans="1:7" x14ac:dyDescent="0.35">
      <c r="A1" t="s">
        <v>112</v>
      </c>
      <c r="B1" t="s">
        <v>113</v>
      </c>
      <c r="C1" t="s">
        <v>114</v>
      </c>
      <c r="D1" t="s">
        <v>115</v>
      </c>
      <c r="E1" t="s">
        <v>116</v>
      </c>
      <c r="F1" t="s">
        <v>101</v>
      </c>
      <c r="G1" t="s">
        <v>117</v>
      </c>
    </row>
    <row r="2" spans="1:7" x14ac:dyDescent="0.35">
      <c r="A2">
        <v>2018</v>
      </c>
      <c r="B2" s="1">
        <v>30685269</v>
      </c>
      <c r="F2" s="1"/>
      <c r="G2" s="1"/>
    </row>
    <row r="3" spans="1:7" x14ac:dyDescent="0.35">
      <c r="A3">
        <v>2019</v>
      </c>
      <c r="B3" s="1">
        <v>29261549</v>
      </c>
      <c r="F3" s="1"/>
      <c r="G3" s="1"/>
    </row>
    <row r="4" spans="1:7" x14ac:dyDescent="0.35">
      <c r="A4">
        <v>2020</v>
      </c>
      <c r="B4" s="1">
        <v>30370933</v>
      </c>
      <c r="F4" s="1"/>
      <c r="G4" s="1"/>
    </row>
    <row r="5" spans="1:7" x14ac:dyDescent="0.35">
      <c r="A5">
        <v>2021</v>
      </c>
      <c r="B5" s="1">
        <v>30710796</v>
      </c>
      <c r="F5" s="1"/>
      <c r="G5" s="1"/>
    </row>
    <row r="6" spans="1:7" x14ac:dyDescent="0.35">
      <c r="A6">
        <v>2022</v>
      </c>
      <c r="B6" s="1">
        <v>31442892</v>
      </c>
      <c r="C6" s="1">
        <v>31442892</v>
      </c>
      <c r="D6" s="1">
        <v>31442892</v>
      </c>
      <c r="E6" s="1">
        <v>31442892</v>
      </c>
      <c r="F6" s="1">
        <f>internal_sales_data[[#Totals],[Net Sales 2022]]</f>
        <v>20480714.900000002</v>
      </c>
      <c r="G6" s="24">
        <f>Table7[[#This Row],[Net Sales]]/Table7[[#This Row],[Values]]</f>
        <v>0.65136231425531732</v>
      </c>
    </row>
    <row r="7" spans="1:7" x14ac:dyDescent="0.35">
      <c r="A7">
        <v>2023</v>
      </c>
      <c r="C7" s="1">
        <f>_xlfn.FORECAST.ETS(A7,$B$2:$B$6,$A$2:$A$6,1,1)</f>
        <v>31635324.071610071</v>
      </c>
      <c r="D7" s="1">
        <f>C7-_xlfn.FORECAST.ETS.CONFINT(A7,$B$2:$B$6,$A$2:$A$6,0.95,1,1)</f>
        <v>30014004.36554271</v>
      </c>
      <c r="E7" s="1">
        <f>C7+_xlfn.FORECAST.ETS.CONFINT(A7,$B$2:$B$6,$A$2:$A$6,0.95,1,1)</f>
        <v>33256643.777677432</v>
      </c>
      <c r="F7" s="1">
        <f>Table7[[#This Row],[Forecast]]*$G$6</f>
        <v>20606057.899500884</v>
      </c>
      <c r="G7" s="1"/>
    </row>
    <row r="8" spans="1:7" x14ac:dyDescent="0.35">
      <c r="A8">
        <v>2024</v>
      </c>
      <c r="C8" s="1">
        <f>_xlfn.FORECAST.ETS(A8,$B$2:$B$6,$A$2:$A$6,1,1)</f>
        <v>31946447.752088487</v>
      </c>
      <c r="D8" s="1">
        <f>C8-_xlfn.FORECAST.ETS.CONFINT(A8,$B$2:$B$6,$A$2:$A$6,0.95,1,1)</f>
        <v>30274835.684028216</v>
      </c>
      <c r="E8" s="1">
        <f>C8+_xlfn.FORECAST.ETS.CONFINT(A8,$B$2:$B$6,$A$2:$A$6,0.95,1,1)</f>
        <v>33618059.820148759</v>
      </c>
      <c r="F8" s="1">
        <f>Table7[[#This Row],[Forecast]]*$G$6</f>
        <v>20808712.140036937</v>
      </c>
      <c r="G8" s="1"/>
    </row>
  </sheetData>
  <pageMargins left="0.7" right="0.7" top="0.75" bottom="0.75" header="0.3" footer="0.3"/>
  <drawing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1347-2247-46B2-97DF-6EB6AE6D6266}">
  <dimension ref="A1:B8"/>
  <sheetViews>
    <sheetView workbookViewId="0">
      <selection activeCell="R5" sqref="R5:R6"/>
    </sheetView>
  </sheetViews>
  <sheetFormatPr defaultRowHeight="14.5" x14ac:dyDescent="0.35"/>
  <cols>
    <col min="1" max="1" width="13.1796875" bestFit="1" customWidth="1"/>
    <col min="2" max="2" width="20.26953125" bestFit="1" customWidth="1"/>
  </cols>
  <sheetData>
    <row r="1" spans="1:2" x14ac:dyDescent="0.35">
      <c r="A1" s="2" t="s">
        <v>1</v>
      </c>
      <c r="B1" t="s">
        <v>21</v>
      </c>
    </row>
    <row r="3" spans="1:2" x14ac:dyDescent="0.35">
      <c r="A3" s="2" t="s">
        <v>58</v>
      </c>
      <c r="B3" t="s">
        <v>61</v>
      </c>
    </row>
    <row r="4" spans="1:2" x14ac:dyDescent="0.35">
      <c r="A4" s="3">
        <v>2018</v>
      </c>
      <c r="B4" s="1">
        <v>30685269</v>
      </c>
    </row>
    <row r="5" spans="1:2" x14ac:dyDescent="0.35">
      <c r="A5" s="3">
        <v>2019</v>
      </c>
      <c r="B5" s="1">
        <v>29261549</v>
      </c>
    </row>
    <row r="6" spans="1:2" x14ac:dyDescent="0.35">
      <c r="A6" s="3">
        <v>2020</v>
      </c>
      <c r="B6" s="1">
        <v>30370933</v>
      </c>
    </row>
    <row r="7" spans="1:2" x14ac:dyDescent="0.35">
      <c r="A7" s="3">
        <v>2021</v>
      </c>
      <c r="B7" s="1">
        <v>30710796</v>
      </c>
    </row>
    <row r="8" spans="1:2" x14ac:dyDescent="0.35">
      <c r="A8" s="3">
        <v>2022</v>
      </c>
      <c r="B8" s="1">
        <v>31442892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081C7-67C4-4852-A8FF-5FAAAAF83A82}">
  <dimension ref="A5:E6"/>
  <sheetViews>
    <sheetView zoomScale="70" zoomScaleNormal="70" workbookViewId="0">
      <selection activeCell="J9" sqref="J9"/>
    </sheetView>
  </sheetViews>
  <sheetFormatPr defaultRowHeight="14.5" x14ac:dyDescent="0.35"/>
  <cols>
    <col min="1" max="1" width="23.453125" bestFit="1" customWidth="1"/>
    <col min="2" max="2" width="18" bestFit="1" customWidth="1"/>
    <col min="3" max="3" width="16.453125" bestFit="1" customWidth="1"/>
    <col min="4" max="4" width="14.26953125" bestFit="1" customWidth="1"/>
    <col min="5" max="5" width="23.453125" bestFit="1" customWidth="1"/>
  </cols>
  <sheetData>
    <row r="5" spans="1:5" x14ac:dyDescent="0.35">
      <c r="A5" t="s">
        <v>118</v>
      </c>
      <c r="B5" t="s">
        <v>122</v>
      </c>
      <c r="C5" t="s">
        <v>119</v>
      </c>
      <c r="D5" t="s">
        <v>126</v>
      </c>
      <c r="E5" t="s">
        <v>121</v>
      </c>
    </row>
    <row r="6" spans="1:5" x14ac:dyDescent="0.35">
      <c r="A6" s="22">
        <f>'Forecast 2024'!F7</f>
        <v>20606057.899500884</v>
      </c>
      <c r="B6" s="22">
        <f>'Forecast 2024'!F8-'Forecast 2024'!F7</f>
        <v>202654.24053605273</v>
      </c>
      <c r="C6" s="22">
        <f>'Organic Shampoo Launch'!E3</f>
        <v>336896.60399999993</v>
      </c>
      <c r="D6" s="22">
        <f>'50ml Shampoo 2024'!I12</f>
        <v>265960.03999999998</v>
      </c>
      <c r="E6" s="1">
        <f>SUM(A6:D6)</f>
        <v>21411568.784036934</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lpstr>Organic Shampoo Launch</vt:lpstr>
      <vt:lpstr>50ml Shampoo 2024</vt:lpstr>
      <vt:lpstr>Promotion Analysis</vt:lpstr>
      <vt:lpstr>Promotion Graph</vt:lpstr>
      <vt:lpstr>Forecast 2024</vt:lpstr>
      <vt:lpstr>Sales until 2022</vt:lpstr>
      <vt:lpstr>Waterfall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Oluwatobiloba Adegbola</cp:lastModifiedBy>
  <dcterms:created xsi:type="dcterms:W3CDTF">2022-06-08T14:08:07Z</dcterms:created>
  <dcterms:modified xsi:type="dcterms:W3CDTF">2025-08-19T01:32:51Z</dcterms:modified>
</cp:coreProperties>
</file>