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amone2\Documents\Graduate Courses\Fall 2022\COSC 6378 - Data Visualization\"/>
    </mc:Choice>
  </mc:AlternateContent>
  <xr:revisionPtr revIDLastSave="0" documentId="13_ncr:1_{CDC01FD0-3472-4B13-BA7B-65F2B06852C2}" xr6:coauthVersionLast="47" xr6:coauthVersionMax="47" xr10:uidLastSave="{00000000-0000-0000-0000-000000000000}"/>
  <bookViews>
    <workbookView xWindow="20370" yWindow="-120" windowWidth="29040" windowHeight="15840" activeTab="2" xr2:uid="{00000000-000D-0000-FFFF-FFFF00000000}"/>
  </bookViews>
  <sheets>
    <sheet name="Dashboard" sheetId="3" r:id="rId1"/>
    <sheet name="Forecast data" sheetId="2" r:id="rId2"/>
    <sheet name="Halloween Data" sheetId="1" r:id="rId3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B21" i="1"/>
  <c r="J15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C16" i="2"/>
  <c r="C17" i="2"/>
  <c r="C18" i="2"/>
  <c r="C19" i="2"/>
  <c r="D19" i="2" l="1"/>
  <c r="E19" i="2"/>
  <c r="D16" i="2"/>
  <c r="E18" i="2"/>
  <c r="E17" i="2"/>
  <c r="D18" i="2"/>
  <c r="D17" i="2"/>
  <c r="E16" i="2"/>
</calcChain>
</file>

<file path=xl/sharedStrings.xml><?xml version="1.0" encoding="utf-8"?>
<sst xmlns="http://schemas.openxmlformats.org/spreadsheetml/2006/main" count="40" uniqueCount="31">
  <si>
    <t>6pm</t>
  </si>
  <si>
    <t>6:30pm</t>
  </si>
  <si>
    <t>7pm</t>
  </si>
  <si>
    <t>7:30pm</t>
  </si>
  <si>
    <t>8pm</t>
  </si>
  <si>
    <t>Year</t>
  </si>
  <si>
    <t>8:15pm</t>
  </si>
  <si>
    <t>year</t>
  </si>
  <si>
    <t>Total # of treats given</t>
  </si>
  <si>
    <t>Forecast(Total # of treats given)</t>
  </si>
  <si>
    <t>Lower Confidence Bound(Total # of treats given)</t>
  </si>
  <si>
    <t>Upper Confidence Bound(Total # of treats given)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</si>
  <si>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</si>
  <si>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</si>
  <si>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</si>
  <si>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</si>
  <si>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</si>
  <si>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</si>
  <si>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</si>
  <si>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</si>
  <si>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</si>
  <si>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</si>
  <si>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</si>
  <si>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</si>
  <si>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</si>
  <si>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</si>
  <si>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Calculated table for treat count by time</t>
  </si>
  <si>
    <t>Annual Halloween expenditure in the United States from 2008 to 2021 (in billion U.S. dollars)</t>
  </si>
  <si>
    <t>275726</t>
  </si>
  <si>
    <t>Source: http://www.statista.com/statistics/275726/annual-halloween-expenditure-in-the-united-states/</t>
  </si>
  <si>
    <t>go to 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</si>
</sst>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8"/>
      <color theme="1"/>
      <name val="Calibri"/>
      <family val="2"/>
      <scheme val="minor"/>
    </font>
    <font>
      <sz val="10"/>
      <color rgb="FF0000FF"/>
      <name val="Candara"/>
      <family val="2"/>
    </font>
    <font>
      <sz val="8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applyNumberFormat="1" applyFont="1" applyBorder="1"/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2" fontId="2" fillId="0" borderId="2" xfId="0" applyNumberFormat="1" applyFont="1" applyBorder="1"/>
    <xf numFmtId="2" fontId="2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0" fontId="2" fillId="0" borderId="4" xfId="0" applyFont="1" applyBorder="1" applyAlignment="1">
      <alignment horizontal="center"/>
    </xf>
    <xf numFmtId="0" fontId="3" fillId="0" borderId="0" xfId="0" applyFont="1" applyFill="1"/>
    <xf numFmtId="0" fontId="2" fillId="0" borderId="13" xfId="0" applyFont="1" applyBorder="1"/>
    <xf numFmtId="0" fontId="2" fillId="0" borderId="13" xfId="0" applyFont="1" applyBorder="1" applyAlignment="1">
      <alignment horizontal="left"/>
    </xf>
    <xf numFmtId="0" fontId="4" fillId="2" borderId="0" xfId="0" applyFont="1" applyFill="1"/>
    <xf numFmtId="0" fontId="5" fillId="0" borderId="0" xfId="0" applyFon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data'!$B$1</c:f>
              <c:strCache>
                <c:ptCount val="1"/>
                <c:pt idx="0">
                  <c:v>Total # of treats given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data'!$B$1:$B$19</c:f>
              <c:numCache>
                <c:formatCode>General</c:formatCode>
                <c:ptCount val="19"/>
                <c:pt idx="0">
                  <c:v>0</c:v>
                </c:pt>
                <c:pt idx="1">
                  <c:v>1581</c:v>
                </c:pt>
                <c:pt idx="2">
                  <c:v>1724</c:v>
                </c:pt>
                <c:pt idx="3">
                  <c:v>2510</c:v>
                </c:pt>
                <c:pt idx="4">
                  <c:v>2843</c:v>
                </c:pt>
                <c:pt idx="5">
                  <c:v>2325</c:v>
                </c:pt>
                <c:pt idx="6">
                  <c:v>1483</c:v>
                </c:pt>
                <c:pt idx="7">
                  <c:v>1514</c:v>
                </c:pt>
                <c:pt idx="8">
                  <c:v>2434</c:v>
                </c:pt>
                <c:pt idx="9">
                  <c:v>2761</c:v>
                </c:pt>
                <c:pt idx="10">
                  <c:v>2623</c:v>
                </c:pt>
                <c:pt idx="11">
                  <c:v>2237</c:v>
                </c:pt>
                <c:pt idx="12">
                  <c:v>1791</c:v>
                </c:pt>
                <c:pt idx="13">
                  <c:v>758</c:v>
                </c:pt>
                <c:pt idx="14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4-4C71-8B09-57E043B9B0CF}"/>
            </c:ext>
          </c:extLst>
        </c:ser>
        <c:ser>
          <c:idx val="1"/>
          <c:order val="1"/>
          <c:tx>
            <c:strRef>
              <c:f>'Forecast data'!$C$1</c:f>
              <c:strCache>
                <c:ptCount val="1"/>
                <c:pt idx="0">
                  <c:v>Forecast(Total # of treats given)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'Forecast data'!$A$1:$A$19</c:f>
              <c:strCache>
                <c:ptCount val="19"/>
                <c:pt idx="0">
                  <c:v>year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'Forecast data'!$C$1:$C$19</c:f>
              <c:numCache>
                <c:formatCode>General</c:formatCode>
                <c:ptCount val="19"/>
                <c:pt idx="0">
                  <c:v>0</c:v>
                </c:pt>
                <c:pt idx="14">
                  <c:v>1669</c:v>
                </c:pt>
                <c:pt idx="15">
                  <c:v>1665.1448661503798</c:v>
                </c:pt>
                <c:pt idx="16">
                  <c:v>1636.4200135163414</c:v>
                </c:pt>
                <c:pt idx="17">
                  <c:v>1607.6951608823033</c:v>
                </c:pt>
                <c:pt idx="18">
                  <c:v>1578.9703082482652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4-4C71-8B09-57E043B9B0CF}"/>
            </c:ext>
          </c:extLst>
        </c:ser>
        <c:ser>
          <c:idx val="2"/>
          <c:order val="2"/>
          <c:tx>
            <c:strRef>
              <c:f>'Forecast data'!$D$1</c:f>
              <c:strCache>
                <c:ptCount val="1"/>
                <c:pt idx="0">
                  <c:v>Lower Confidence Bound(Total # of treats given)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'Forecast data'!$A$1:$A$19</c:f>
              <c:strCache>
                <c:ptCount val="19"/>
                <c:pt idx="0">
                  <c:v>year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'Forecast data'!$D$1:$D$19</c:f>
              <c:numCache>
                <c:formatCode>General</c:formatCode>
                <c:ptCount val="19"/>
                <c:pt idx="0">
                  <c:v>0</c:v>
                </c:pt>
                <c:pt idx="14" formatCode="0.00">
                  <c:v>1669</c:v>
                </c:pt>
                <c:pt idx="15" formatCode="0.00">
                  <c:v>387.25170988271202</c:v>
                </c:pt>
                <c:pt idx="16" formatCode="0.00">
                  <c:v>318.88738024560803</c:v>
                </c:pt>
                <c:pt idx="17" formatCode="0.00">
                  <c:v>251.37847031071783</c:v>
                </c:pt>
                <c:pt idx="18" formatCode="0.00">
                  <c:v>184.65242446895468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4-4C71-8B09-57E043B9B0CF}"/>
            </c:ext>
          </c:extLst>
        </c:ser>
        <c:ser>
          <c:idx val="3"/>
          <c:order val="3"/>
          <c:tx>
            <c:strRef>
              <c:f>'Forecast data'!$E$1</c:f>
              <c:strCache>
                <c:ptCount val="1"/>
                <c:pt idx="0">
                  <c:v>Upper Confidence Bound(Total # of treats given)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'Forecast data'!$A$1:$A$19</c:f>
              <c:strCache>
                <c:ptCount val="19"/>
                <c:pt idx="0">
                  <c:v>year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strCache>
            </c:strRef>
          </c:cat>
          <c:val>
            <c:numRef>
              <c:f>'Forecast data'!$E$1:$E$19</c:f>
              <c:numCache>
                <c:formatCode>General</c:formatCode>
                <c:ptCount val="19"/>
                <c:pt idx="0">
                  <c:v>0</c:v>
                </c:pt>
                <c:pt idx="14" formatCode="0.00">
                  <c:v>1669</c:v>
                </c:pt>
                <c:pt idx="15" formatCode="0.00">
                  <c:v>2943.0380224180476</c:v>
                </c:pt>
                <c:pt idx="16" formatCode="0.00">
                  <c:v>2953.9526467870746</c:v>
                </c:pt>
                <c:pt idx="17" formatCode="0.00">
                  <c:v>2964.011851453889</c:v>
                </c:pt>
                <c:pt idx="18" formatCode="0.00">
                  <c:v>2973.2881920275759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4-4C71-8B09-57E043B9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2336"/>
        <c:axId val="15252304"/>
      </c:lineChart>
      <c:catAx>
        <c:axId val="152323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15252304"/>
        <c:crosses val="autoZero"/>
        <c:auto val="1"/>
        <c:lblAlgn val="ctr"/>
        <c:lblOffset val="100"/>
        <c:noMultiLvlLbl val="0"/>
      </c:catAx>
      <c:valAx>
        <c:axId val="152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152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175" cap="flat" cmpd="sng" algn="ctr">
      <a:solidFill>
        <a:schemeClr val="bg1">
          <a:lumMod val="85000"/>
        </a:schemeClr>
      </a:solidFill>
      <a:prstDash val="solid"/>
      <a:round/>
    </a:ln>
    <a:effectLst>
      <a:softEdge rad="31750"/>
    </a:effectLst>
  </c:spPr>
  <c:txPr>
    <a:bodyPr/>
    <a:lstStyle/>
    <a:p>
      <a:pPr>
        <a:defRPr>
          <a:solidFill>
            <a:schemeClr val="dk1"/>
          </a:solidFill>
          <a:latin typeface="Candara" panose="020E050203030302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/>
              <a:t>Yearly comparison by time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'Halloween Data'!$B$1</c:f>
              <c:strCache>
                <c:ptCount val="1"/>
                <c:pt idx="0">
                  <c:v>6pm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'Halloween Data'!$A$2:$A$15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'Halloween Data'!$B$2:$B$15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0</c:v>
                </c:pt>
                <c:pt idx="7">
                  <c:v>13</c:v>
                </c:pt>
                <c:pt idx="8">
                  <c:v>22</c:v>
                </c:pt>
                <c:pt idx="9">
                  <c:v>41</c:v>
                </c:pt>
                <c:pt idx="10">
                  <c:v>18</c:v>
                </c:pt>
                <c:pt idx="11">
                  <c:v>0</c:v>
                </c:pt>
                <c:pt idx="12">
                  <c:v>11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2-41D3-A3A7-3C5328A02173}"/>
            </c:ext>
          </c:extLst>
        </c:ser>
        <c:ser>
          <c:idx val="1"/>
          <c:order val="1"/>
          <c:tx>
            <c:strRef>
              <c:f>'Halloween Data'!$C$1</c:f>
              <c:strCache>
                <c:ptCount val="1"/>
                <c:pt idx="0">
                  <c:v>6:30pm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'Halloween Data'!$A$2:$A$15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'Halloween Data'!$C$2:$C$15</c:f>
              <c:numCache>
                <c:formatCode>General</c:formatCode>
                <c:ptCount val="14"/>
                <c:pt idx="0">
                  <c:v>75</c:v>
                </c:pt>
                <c:pt idx="1">
                  <c:v>52</c:v>
                </c:pt>
                <c:pt idx="2">
                  <c:v>172</c:v>
                </c:pt>
                <c:pt idx="3">
                  <c:v>172</c:v>
                </c:pt>
                <c:pt idx="4">
                  <c:v>147</c:v>
                </c:pt>
                <c:pt idx="5">
                  <c:v>152</c:v>
                </c:pt>
                <c:pt idx="6">
                  <c:v>106</c:v>
                </c:pt>
                <c:pt idx="7">
                  <c:v>148</c:v>
                </c:pt>
                <c:pt idx="8">
                  <c:v>160</c:v>
                </c:pt>
                <c:pt idx="9">
                  <c:v>190</c:v>
                </c:pt>
                <c:pt idx="10">
                  <c:v>191</c:v>
                </c:pt>
                <c:pt idx="11">
                  <c:v>117</c:v>
                </c:pt>
                <c:pt idx="12">
                  <c:v>55</c:v>
                </c:pt>
                <c:pt idx="1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2-41D3-A3A7-3C5328A02173}"/>
            </c:ext>
          </c:extLst>
        </c:ser>
        <c:ser>
          <c:idx val="2"/>
          <c:order val="2"/>
          <c:tx>
            <c:strRef>
              <c:f>'Halloween Data'!$D$1</c:f>
              <c:strCache>
                <c:ptCount val="1"/>
                <c:pt idx="0">
                  <c:v>7pm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'Halloween Data'!$A$2:$A$15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'Halloween Data'!$D$2:$D$15</c:f>
              <c:numCache>
                <c:formatCode>General</c:formatCode>
                <c:ptCount val="14"/>
                <c:pt idx="0">
                  <c:v>192</c:v>
                </c:pt>
                <c:pt idx="1">
                  <c:v>229</c:v>
                </c:pt>
                <c:pt idx="2">
                  <c:v>351</c:v>
                </c:pt>
                <c:pt idx="3">
                  <c:v>367</c:v>
                </c:pt>
                <c:pt idx="4">
                  <c:v>310</c:v>
                </c:pt>
                <c:pt idx="5">
                  <c:v>233</c:v>
                </c:pt>
                <c:pt idx="6">
                  <c:v>197</c:v>
                </c:pt>
                <c:pt idx="7">
                  <c:v>336</c:v>
                </c:pt>
                <c:pt idx="8">
                  <c:v>386</c:v>
                </c:pt>
                <c:pt idx="9">
                  <c:v>357</c:v>
                </c:pt>
                <c:pt idx="10">
                  <c:v>342</c:v>
                </c:pt>
                <c:pt idx="11">
                  <c:v>262</c:v>
                </c:pt>
                <c:pt idx="12">
                  <c:v>107</c:v>
                </c:pt>
                <c:pt idx="1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2-41D3-A3A7-3C5328A02173}"/>
            </c:ext>
          </c:extLst>
        </c:ser>
        <c:ser>
          <c:idx val="3"/>
          <c:order val="3"/>
          <c:tx>
            <c:strRef>
              <c:f>'Halloween Data'!$E$1</c:f>
              <c:strCache>
                <c:ptCount val="1"/>
                <c:pt idx="0">
                  <c:v>7:30pm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'Halloween Data'!$A$2:$A$15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'Halloween Data'!$E$2:$E$15</c:f>
              <c:numCache>
                <c:formatCode>General</c:formatCode>
                <c:ptCount val="14"/>
                <c:pt idx="0">
                  <c:v>339</c:v>
                </c:pt>
                <c:pt idx="1">
                  <c:v>379</c:v>
                </c:pt>
                <c:pt idx="2">
                  <c:v>538</c:v>
                </c:pt>
                <c:pt idx="3">
                  <c:v>619</c:v>
                </c:pt>
                <c:pt idx="4">
                  <c:v>542</c:v>
                </c:pt>
                <c:pt idx="5">
                  <c:v>303</c:v>
                </c:pt>
                <c:pt idx="6">
                  <c:v>321</c:v>
                </c:pt>
                <c:pt idx="7">
                  <c:v>523</c:v>
                </c:pt>
                <c:pt idx="8">
                  <c:v>612</c:v>
                </c:pt>
                <c:pt idx="9">
                  <c:v>549</c:v>
                </c:pt>
                <c:pt idx="10">
                  <c:v>497</c:v>
                </c:pt>
                <c:pt idx="11">
                  <c:v>406</c:v>
                </c:pt>
                <c:pt idx="12">
                  <c:v>155</c:v>
                </c:pt>
                <c:pt idx="13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2-41D3-A3A7-3C5328A02173}"/>
            </c:ext>
          </c:extLst>
        </c:ser>
        <c:ser>
          <c:idx val="4"/>
          <c:order val="4"/>
          <c:tx>
            <c:strRef>
              <c:f>'Halloween Data'!$F$1</c:f>
              <c:strCache>
                <c:ptCount val="1"/>
                <c:pt idx="0">
                  <c:v>8pm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'Halloween Data'!$A$2:$A$15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'Halloween Data'!$F$2:$F$15</c:f>
              <c:numCache>
                <c:formatCode>General</c:formatCode>
                <c:ptCount val="14"/>
                <c:pt idx="0">
                  <c:v>483</c:v>
                </c:pt>
                <c:pt idx="1">
                  <c:v>522</c:v>
                </c:pt>
                <c:pt idx="2">
                  <c:v>723</c:v>
                </c:pt>
                <c:pt idx="3">
                  <c:v>816</c:v>
                </c:pt>
                <c:pt idx="4">
                  <c:v>653</c:v>
                </c:pt>
                <c:pt idx="5">
                  <c:v>371</c:v>
                </c:pt>
                <c:pt idx="6">
                  <c:v>436</c:v>
                </c:pt>
                <c:pt idx="7">
                  <c:v>667</c:v>
                </c:pt>
                <c:pt idx="8">
                  <c:v>759</c:v>
                </c:pt>
                <c:pt idx="9">
                  <c:v>710</c:v>
                </c:pt>
                <c:pt idx="10">
                  <c:v>589</c:v>
                </c:pt>
                <c:pt idx="11">
                  <c:v>483</c:v>
                </c:pt>
                <c:pt idx="12">
                  <c:v>211</c:v>
                </c:pt>
                <c:pt idx="13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2-41D3-A3A7-3C5328A02173}"/>
            </c:ext>
          </c:extLst>
        </c:ser>
        <c:ser>
          <c:idx val="5"/>
          <c:order val="5"/>
          <c:tx>
            <c:strRef>
              <c:f>'Halloween Data'!$G$1</c:f>
              <c:strCache>
                <c:ptCount val="1"/>
                <c:pt idx="0">
                  <c:v>8:15pm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'Halloween Data'!$A$2:$A$15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'Halloween Data'!$G$2:$G$15</c:f>
              <c:numCache>
                <c:formatCode>General</c:formatCode>
                <c:ptCount val="14"/>
                <c:pt idx="0">
                  <c:v>492</c:v>
                </c:pt>
                <c:pt idx="1">
                  <c:v>542</c:v>
                </c:pt>
                <c:pt idx="2">
                  <c:v>726</c:v>
                </c:pt>
                <c:pt idx="3">
                  <c:v>869</c:v>
                </c:pt>
                <c:pt idx="4">
                  <c:v>673</c:v>
                </c:pt>
                <c:pt idx="5">
                  <c:v>391</c:v>
                </c:pt>
                <c:pt idx="6">
                  <c:v>454</c:v>
                </c:pt>
                <c:pt idx="7">
                  <c:v>747</c:v>
                </c:pt>
                <c:pt idx="8">
                  <c:v>822</c:v>
                </c:pt>
                <c:pt idx="9">
                  <c:v>776</c:v>
                </c:pt>
                <c:pt idx="10">
                  <c:v>600</c:v>
                </c:pt>
                <c:pt idx="11">
                  <c:v>523</c:v>
                </c:pt>
                <c:pt idx="12">
                  <c:v>219</c:v>
                </c:pt>
                <c:pt idx="13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62-41D3-A3A7-3C5328A02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866656"/>
        <c:axId val="1895867072"/>
      </c:barChart>
      <c:catAx>
        <c:axId val="18958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1895867072"/>
        <c:crosses val="autoZero"/>
        <c:auto val="1"/>
        <c:lblAlgn val="ctr"/>
        <c:lblOffset val="100"/>
        <c:noMultiLvlLbl val="0"/>
      </c:catAx>
      <c:valAx>
        <c:axId val="18958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18958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u="none" strike="noStrike" cap="all" normalizeH="0" baseline="0">
                <a:effectLst/>
              </a:rPr>
              <a:t>Planned annual Halloween expenditure in the United States from 2005 to 2022 (in billion U.S. dollars)</a:t>
            </a:r>
            <a:r>
              <a:rPr lang="en-US" sz="800" b="1" i="0" u="none" strike="noStrike" cap="all" normalizeH="0" baseline="0"/>
              <a:t> </a:t>
            </a:r>
            <a:endParaRPr lang="en-US" sz="800"/>
          </a:p>
        </c:rich>
      </c:tx>
      <c:layout>
        <c:manualLayout>
          <c:xMode val="edge"/>
          <c:yMode val="edge"/>
          <c:x val="0.129923447069116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'Halloween Data'!$L$2:$L$15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'Halloween Data'!$M$2:$M$15</c:f>
              <c:numCache>
                <c:formatCode>General</c:formatCode>
                <c:ptCount val="14"/>
                <c:pt idx="0">
                  <c:v>5.8</c:v>
                </c:pt>
                <c:pt idx="1">
                  <c:v>4.7</c:v>
                </c:pt>
                <c:pt idx="2">
                  <c:v>5.8</c:v>
                </c:pt>
                <c:pt idx="3">
                  <c:v>6.9</c:v>
                </c:pt>
                <c:pt idx="4">
                  <c:v>8</c:v>
                </c:pt>
                <c:pt idx="5">
                  <c:v>7</c:v>
                </c:pt>
                <c:pt idx="6">
                  <c:v>7.4</c:v>
                </c:pt>
                <c:pt idx="7">
                  <c:v>6.9</c:v>
                </c:pt>
                <c:pt idx="8">
                  <c:v>8.4</c:v>
                </c:pt>
                <c:pt idx="9">
                  <c:v>9.1</c:v>
                </c:pt>
                <c:pt idx="10">
                  <c:v>9</c:v>
                </c:pt>
                <c:pt idx="11">
                  <c:v>8.8000000000000007</c:v>
                </c:pt>
                <c:pt idx="12">
                  <c:v>8</c:v>
                </c:pt>
                <c:pt idx="13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A6B-8F5B-C03507478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93472"/>
        <c:axId val="14593888"/>
      </c:barChart>
      <c:catAx>
        <c:axId val="145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888"/>
        <c:crosses val="autoZero"/>
        <c:auto val="1"/>
        <c:lblAlgn val="ctr"/>
        <c:lblOffset val="100"/>
        <c:noMultiLvlLbl val="0"/>
      </c:catAx>
      <c:valAx>
        <c:axId val="14593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9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/>
              <a:t>Calculated table for treat count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'Halloween Data'!$B$20:$G$20</c:f>
              <c:strCache>
                <c:ptCount val="6"/>
                <c:pt idx="0">
                  <c:v>6pm</c:v>
                </c:pt>
                <c:pt idx="1">
                  <c:v>6:30pm</c:v>
                </c:pt>
                <c:pt idx="2">
                  <c:v>7pm</c:v>
                </c:pt>
                <c:pt idx="3">
                  <c:v>7:30pm</c:v>
                </c:pt>
                <c:pt idx="4">
                  <c:v>8pm</c:v>
                </c:pt>
                <c:pt idx="5">
                  <c:v>8:15pm</c:v>
                </c:pt>
              </c:strCache>
            </c:strRef>
          </c:cat>
          <c:val>
            <c:numRef>
              <c:f>'Halloween Data'!$B$21:$G$21</c:f>
              <c:numCache>
                <c:formatCode>General</c:formatCode>
                <c:ptCount val="6"/>
                <c:pt idx="0">
                  <c:v>146</c:v>
                </c:pt>
                <c:pt idx="1">
                  <c:v>1846</c:v>
                </c:pt>
                <c:pt idx="2">
                  <c:v>3928</c:v>
                </c:pt>
                <c:pt idx="3">
                  <c:v>6140</c:v>
                </c:pt>
                <c:pt idx="4">
                  <c:v>7872</c:v>
                </c:pt>
                <c:pt idx="5">
                  <c:v>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4-4A16-B9AA-CC79AB3E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032"/>
        <c:axId val="14311776"/>
      </c:areaChart>
      <c:catAx>
        <c:axId val="143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14311776"/>
        <c:crosses val="autoZero"/>
        <c:auto val="1"/>
        <c:lblAlgn val="ctr"/>
        <c:lblOffset val="100"/>
        <c:noMultiLvlLbl val="0"/>
      </c:catAx>
      <c:valAx>
        <c:axId val="14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143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18</xdr:row>
      <xdr:rowOff>180975</xdr:rowOff>
    </xdr:from>
    <xdr:to>
      <xdr:col>18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BBB14-A81C-4B5A-9502-C2F54B99A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190499</xdr:rowOff>
    </xdr:from>
    <xdr:to>
      <xdr:col>18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6272F-3276-48C5-A7E0-6E62E586B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18</xdr:row>
      <xdr:rowOff>180973</xdr:rowOff>
    </xdr:from>
    <xdr:to>
      <xdr:col>8</xdr:col>
      <xdr:colOff>590550</xdr:colOff>
      <xdr:row>34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D887F-872A-434F-A108-93D143B4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FF1F1-FF2B-4E0A-8AA4-A84901BCD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5252-9BB7-4583-9B84-02007E919F7E}" name="Table4" displayName="Table4" ref="A1:E19" totalsRowShown="0" headerRowDxfId="15" dataDxfId="14" headerRowBorderDxfId="22" tableBorderDxfId="23" totalsRowBorderDxfId="21">
  <autoFilter ref="A1:E19" xr:uid="{89E05252-9BB7-4583-9B84-02007E919F7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B4C48A2-FA38-4720-81BB-BCFF3EB94AF7}" name="year" dataDxfId="20"/>
    <tableColumn id="2" xr3:uid="{0A5FB689-AD93-42A8-A709-6B58DE5A538E}" name="Total # of treats given" dataDxfId="19"/>
    <tableColumn id="3" xr3:uid="{FD38AC74-9EE4-4506-81DB-4F0D6DFB2B16}" name="Forecast(Total # of treats given)" dataDxfId="18">
      <calculatedColumnFormula>_xlfn.FORECAST.ETS(A2,$B$2:$B$15,$A$2:$A$15,1,1)</calculatedColumnFormula>
    </tableColumn>
    <tableColumn id="4" xr3:uid="{27319069-94B7-4226-8337-060D11E456F7}" name="Lower Confidence Bound(Total # of treats given)" dataDxfId="17">
      <calculatedColumnFormula>C2-_xlfn.FORECAST.ETS.CONFINT(A2,$B$2:$B$15,$A$2:$A$15,0.95,1,1)</calculatedColumnFormula>
    </tableColumn>
    <tableColumn id="5" xr3:uid="{3F0D87A5-E94F-4DF6-8C3E-0D0B507F6B28}" name="Upper Confidence Bound(Total # of treats given)" dataDxfId="16">
      <calculatedColumnFormula>C2+_xlfn.FORECAST.ETS.CONFINT(A2,$B$2:$B$15,$A$2:$A$15,0.95,1,1)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11F004-1030-497E-99B8-F27D7C32F9D3}" name="Table3" displayName="Table3" ref="A1:G16" totalsRowCount="1" headerRowDxfId="24" dataDxfId="25" headerRowBorderDxfId="26">
  <autoFilter ref="A1:G15" xr:uid="{FA11F004-1030-497E-99B8-F27D7C32F9D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2:G15">
    <sortCondition ref="A1:A15"/>
  </sortState>
  <tableColumns count="7">
    <tableColumn id="1" xr3:uid="{6B949CCF-4F71-4B14-9D8E-B68EFF8BB1AD}" name="Year" dataDxfId="13" totalsRowDxfId="6"/>
    <tableColumn id="2" xr3:uid="{5B53F50A-2ADF-4239-B734-2069B40E475A}" name="6pm" dataDxfId="12" totalsRowDxfId="5"/>
    <tableColumn id="3" xr3:uid="{EC429EF9-A371-42DB-8CDB-73456AB9C584}" name="6:30pm" dataDxfId="11" totalsRowDxfId="4"/>
    <tableColumn id="4" xr3:uid="{87E5394B-5FF6-44C9-A589-E89CC713445F}" name="7pm" dataDxfId="10" totalsRowDxfId="3"/>
    <tableColumn id="5" xr3:uid="{D98CB1D4-F856-4C35-8CAF-BA8DABD756E6}" name="7:30pm" dataDxfId="9" totalsRowDxfId="2"/>
    <tableColumn id="6" xr3:uid="{2F1B1919-89B6-4D62-A527-DDD91A34A606}" name="8pm" dataDxfId="8" totalsRowDxfId="1"/>
    <tableColumn id="7" xr3:uid="{0A93542D-ECB2-48D5-A66B-B4CAA73D1C86}" name="8:15pm" dataDxfId="7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tista.com/statistics/275726/annual-halloween-expenditure-in-the-united-st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637A-E704-4099-A9D2-1E6BB7421A13}">
  <sheetPr>
    <tabColor theme="4" tint="0.39997558519241921"/>
  </sheetPr>
  <dimension ref="A1"/>
  <sheetViews>
    <sheetView showGridLines="0" workbookViewId="0">
      <selection activeCell="F36" sqref="F36"/>
    </sheetView>
  </sheetViews>
  <sheetFormatPr defaultRowHeight="15" x14ac:dyDescent="0.25"/>
  <cols>
    <col min="10" max="10" width="2.42578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2ED8-799C-44C3-BE34-2A910C81D104}">
  <dimension ref="A1:E19"/>
  <sheetViews>
    <sheetView workbookViewId="0">
      <selection activeCell="C38" sqref="C38"/>
    </sheetView>
  </sheetViews>
  <sheetFormatPr defaultRowHeight="15" x14ac:dyDescent="0.25"/>
  <cols>
    <col min="1" max="1" width="9.140625" style="2"/>
    <col min="2" max="2" width="22.140625" style="2" customWidth="1"/>
    <col min="3" max="3" width="31" style="2" customWidth="1"/>
    <col min="4" max="4" width="45.7109375" style="2" customWidth="1"/>
    <col min="5" max="5" width="45.85546875" style="2" customWidth="1"/>
    <col min="6" max="16384" width="9.140625" style="2"/>
  </cols>
  <sheetData>
    <row r="1" spans="1:5" x14ac:dyDescent="0.25">
      <c r="A1" s="9" t="s">
        <v>7</v>
      </c>
      <c r="B1" s="10" t="s">
        <v>8</v>
      </c>
      <c r="C1" s="10" t="s">
        <v>9</v>
      </c>
      <c r="D1" s="10" t="s">
        <v>10</v>
      </c>
      <c r="E1" s="11" t="s">
        <v>11</v>
      </c>
    </row>
    <row r="2" spans="1:5" x14ac:dyDescent="0.25">
      <c r="A2" s="12">
        <v>2008</v>
      </c>
      <c r="B2" s="4">
        <v>1581</v>
      </c>
      <c r="C2" s="4"/>
      <c r="D2" s="4"/>
      <c r="E2" s="13"/>
    </row>
    <row r="3" spans="1:5" x14ac:dyDescent="0.25">
      <c r="A3" s="12">
        <v>2009</v>
      </c>
      <c r="B3" s="4">
        <v>1724</v>
      </c>
      <c r="C3" s="4"/>
      <c r="D3" s="4"/>
      <c r="E3" s="13"/>
    </row>
    <row r="4" spans="1:5" x14ac:dyDescent="0.25">
      <c r="A4" s="12">
        <v>2010</v>
      </c>
      <c r="B4" s="4">
        <v>2510</v>
      </c>
      <c r="C4" s="4"/>
      <c r="D4" s="4"/>
      <c r="E4" s="13"/>
    </row>
    <row r="5" spans="1:5" x14ac:dyDescent="0.25">
      <c r="A5" s="12">
        <v>2011</v>
      </c>
      <c r="B5" s="4">
        <v>2843</v>
      </c>
      <c r="C5" s="4"/>
      <c r="D5" s="4"/>
      <c r="E5" s="13"/>
    </row>
    <row r="6" spans="1:5" x14ac:dyDescent="0.25">
      <c r="A6" s="12">
        <v>2012</v>
      </c>
      <c r="B6" s="4">
        <v>2325</v>
      </c>
      <c r="C6" s="4"/>
      <c r="D6" s="4"/>
      <c r="E6" s="13"/>
    </row>
    <row r="7" spans="1:5" x14ac:dyDescent="0.25">
      <c r="A7" s="12">
        <v>2013</v>
      </c>
      <c r="B7" s="4">
        <v>1483</v>
      </c>
      <c r="C7" s="4"/>
      <c r="D7" s="4"/>
      <c r="E7" s="13"/>
    </row>
    <row r="8" spans="1:5" x14ac:dyDescent="0.25">
      <c r="A8" s="12">
        <v>2014</v>
      </c>
      <c r="B8" s="4">
        <v>1514</v>
      </c>
      <c r="C8" s="4"/>
      <c r="D8" s="4"/>
      <c r="E8" s="13"/>
    </row>
    <row r="9" spans="1:5" x14ac:dyDescent="0.25">
      <c r="A9" s="12">
        <v>2015</v>
      </c>
      <c r="B9" s="4">
        <v>2434</v>
      </c>
      <c r="C9" s="4"/>
      <c r="D9" s="4"/>
      <c r="E9" s="13"/>
    </row>
    <row r="10" spans="1:5" x14ac:dyDescent="0.25">
      <c r="A10" s="12">
        <v>2016</v>
      </c>
      <c r="B10" s="4">
        <v>2761</v>
      </c>
      <c r="C10" s="4"/>
      <c r="D10" s="4"/>
      <c r="E10" s="13"/>
    </row>
    <row r="11" spans="1:5" x14ac:dyDescent="0.25">
      <c r="A11" s="12">
        <v>2017</v>
      </c>
      <c r="B11" s="4">
        <v>2623</v>
      </c>
      <c r="C11" s="4"/>
      <c r="D11" s="4"/>
      <c r="E11" s="13"/>
    </row>
    <row r="12" spans="1:5" x14ac:dyDescent="0.25">
      <c r="A12" s="12">
        <v>2018</v>
      </c>
      <c r="B12" s="4">
        <v>2237</v>
      </c>
      <c r="C12" s="4"/>
      <c r="D12" s="4"/>
      <c r="E12" s="13"/>
    </row>
    <row r="13" spans="1:5" x14ac:dyDescent="0.25">
      <c r="A13" s="12">
        <v>2019</v>
      </c>
      <c r="B13" s="4">
        <v>1791</v>
      </c>
      <c r="C13" s="4"/>
      <c r="D13" s="4"/>
      <c r="E13" s="13"/>
    </row>
    <row r="14" spans="1:5" x14ac:dyDescent="0.25">
      <c r="A14" s="12">
        <v>2020</v>
      </c>
      <c r="B14" s="4">
        <v>758</v>
      </c>
      <c r="C14" s="4"/>
      <c r="D14" s="4"/>
      <c r="E14" s="13"/>
    </row>
    <row r="15" spans="1:5" x14ac:dyDescent="0.25">
      <c r="A15" s="12">
        <v>2021</v>
      </c>
      <c r="B15" s="4">
        <v>1669</v>
      </c>
      <c r="C15" s="4">
        <v>1669</v>
      </c>
      <c r="D15" s="14">
        <v>1669</v>
      </c>
      <c r="E15" s="15">
        <v>1669</v>
      </c>
    </row>
    <row r="16" spans="1:5" x14ac:dyDescent="0.25">
      <c r="A16" s="12">
        <v>2022</v>
      </c>
      <c r="B16" s="4"/>
      <c r="C16" s="4">
        <f>_xlfn.FORECAST.ETS(A16,$B$2:$B$15,$A$2:$A$15,1,1)</f>
        <v>1665.1448661503798</v>
      </c>
      <c r="D16" s="14">
        <f>C16-_xlfn.FORECAST.ETS.CONFINT(A16,$B$2:$B$15,$A$2:$A$15,0.95,1,1)</f>
        <v>387.25170988271202</v>
      </c>
      <c r="E16" s="15">
        <f>C16+_xlfn.FORECAST.ETS.CONFINT(A16,$B$2:$B$15,$A$2:$A$15,0.95,1,1)</f>
        <v>2943.0380224180476</v>
      </c>
    </row>
    <row r="17" spans="1:5" x14ac:dyDescent="0.25">
      <c r="A17" s="12">
        <v>2023</v>
      </c>
      <c r="B17" s="4"/>
      <c r="C17" s="4">
        <f>_xlfn.FORECAST.ETS(A17,$B$2:$B$15,$A$2:$A$15,1,1)</f>
        <v>1636.4200135163414</v>
      </c>
      <c r="D17" s="14">
        <f>C17-_xlfn.FORECAST.ETS.CONFINT(A17,$B$2:$B$15,$A$2:$A$15,0.95,1,1)</f>
        <v>318.88738024560803</v>
      </c>
      <c r="E17" s="15">
        <f>C17+_xlfn.FORECAST.ETS.CONFINT(A17,$B$2:$B$15,$A$2:$A$15,0.95,1,1)</f>
        <v>2953.9526467870746</v>
      </c>
    </row>
    <row r="18" spans="1:5" x14ac:dyDescent="0.25">
      <c r="A18" s="12">
        <v>2024</v>
      </c>
      <c r="B18" s="4"/>
      <c r="C18" s="4">
        <f>_xlfn.FORECAST.ETS(A18,$B$2:$B$15,$A$2:$A$15,1,1)</f>
        <v>1607.6951608823033</v>
      </c>
      <c r="D18" s="14">
        <f>C18-_xlfn.FORECAST.ETS.CONFINT(A18,$B$2:$B$15,$A$2:$A$15,0.95,1,1)</f>
        <v>251.37847031071783</v>
      </c>
      <c r="E18" s="15">
        <f>C18+_xlfn.FORECAST.ETS.CONFINT(A18,$B$2:$B$15,$A$2:$A$15,0.95,1,1)</f>
        <v>2964.011851453889</v>
      </c>
    </row>
    <row r="19" spans="1:5" x14ac:dyDescent="0.25">
      <c r="A19" s="16">
        <v>2025</v>
      </c>
      <c r="B19" s="17"/>
      <c r="C19" s="17">
        <f>_xlfn.FORECAST.ETS(A19,$B$2:$B$15,$A$2:$A$15,1,1)</f>
        <v>1578.9703082482652</v>
      </c>
      <c r="D19" s="18">
        <f>C19-_xlfn.FORECAST.ETS.CONFINT(A19,$B$2:$B$15,$A$2:$A$15,0.95,1,1)</f>
        <v>184.65242446895468</v>
      </c>
      <c r="E19" s="19">
        <f>C19+_xlfn.FORECAST.ETS.CONFINT(A19,$B$2:$B$15,$A$2:$A$15,0.95,1,1)</f>
        <v>2973.2881920275759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20" zoomScaleNormal="120" workbookViewId="0">
      <selection activeCell="J19" sqref="J19"/>
    </sheetView>
  </sheetViews>
  <sheetFormatPr defaultRowHeight="15" x14ac:dyDescent="0.25"/>
  <cols>
    <col min="1" max="6" width="9.140625" style="2"/>
    <col min="7" max="7" width="13.85546875" style="2" bestFit="1" customWidth="1"/>
    <col min="8" max="9" width="9.140625" style="2"/>
    <col min="10" max="10" width="21" style="2" bestFit="1" customWidth="1"/>
    <col min="11" max="12" width="9.140625" style="2"/>
    <col min="13" max="13" width="86.28515625" style="2" bestFit="1" customWidth="1"/>
    <col min="14" max="16384" width="9.140625" style="2"/>
  </cols>
  <sheetData>
    <row r="1" spans="1:13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I1" s="3" t="s">
        <v>7</v>
      </c>
      <c r="J1" s="3" t="s">
        <v>8</v>
      </c>
      <c r="L1" s="2" t="s">
        <v>5</v>
      </c>
      <c r="M1" s="2" t="s">
        <v>27</v>
      </c>
    </row>
    <row r="2" spans="1:13" x14ac:dyDescent="0.25">
      <c r="A2" s="4">
        <v>2008</v>
      </c>
      <c r="B2" s="4">
        <v>0</v>
      </c>
      <c r="C2" s="4">
        <v>75</v>
      </c>
      <c r="D2" s="4">
        <v>192</v>
      </c>
      <c r="E2" s="4">
        <v>339</v>
      </c>
      <c r="F2" s="4">
        <v>483</v>
      </c>
      <c r="G2" s="4">
        <v>492</v>
      </c>
      <c r="I2" s="5">
        <f>A2</f>
        <v>2008</v>
      </c>
      <c r="J2" s="6">
        <f>SUM(B2:G2)</f>
        <v>1581</v>
      </c>
      <c r="L2" s="22" t="s">
        <v>12</v>
      </c>
      <c r="M2" s="23">
        <v>5.8</v>
      </c>
    </row>
    <row r="3" spans="1:13" x14ac:dyDescent="0.25">
      <c r="A3" s="4">
        <v>2009</v>
      </c>
      <c r="B3" s="4">
        <v>0</v>
      </c>
      <c r="C3" s="4">
        <v>52</v>
      </c>
      <c r="D3" s="4">
        <v>229</v>
      </c>
      <c r="E3" s="4">
        <v>379</v>
      </c>
      <c r="F3" s="4">
        <v>522</v>
      </c>
      <c r="G3" s="4">
        <v>542</v>
      </c>
      <c r="I3" s="5">
        <f>A3</f>
        <v>2009</v>
      </c>
      <c r="J3" s="6">
        <f>SUM(B3:G3)</f>
        <v>1724</v>
      </c>
      <c r="L3" s="22" t="s">
        <v>13</v>
      </c>
      <c r="M3" s="23">
        <v>4.7</v>
      </c>
    </row>
    <row r="4" spans="1:13" x14ac:dyDescent="0.25">
      <c r="A4" s="4">
        <v>2010</v>
      </c>
      <c r="B4" s="4">
        <v>0</v>
      </c>
      <c r="C4" s="4">
        <v>172</v>
      </c>
      <c r="D4" s="4">
        <v>351</v>
      </c>
      <c r="E4" s="4">
        <v>538</v>
      </c>
      <c r="F4" s="4">
        <v>723</v>
      </c>
      <c r="G4" s="4">
        <v>726</v>
      </c>
      <c r="I4" s="5">
        <f>A4</f>
        <v>2010</v>
      </c>
      <c r="J4" s="6">
        <f>SUM(B4:G4)</f>
        <v>2510</v>
      </c>
      <c r="L4" s="22" t="s">
        <v>14</v>
      </c>
      <c r="M4" s="23">
        <v>5.8</v>
      </c>
    </row>
    <row r="5" spans="1:13" x14ac:dyDescent="0.25">
      <c r="A5" s="4">
        <v>2011</v>
      </c>
      <c r="B5" s="4">
        <v>0</v>
      </c>
      <c r="C5" s="4">
        <v>172</v>
      </c>
      <c r="D5" s="4">
        <v>367</v>
      </c>
      <c r="E5" s="4">
        <v>619</v>
      </c>
      <c r="F5" s="4">
        <v>816</v>
      </c>
      <c r="G5" s="4">
        <v>869</v>
      </c>
      <c r="I5" s="5">
        <f>A5</f>
        <v>2011</v>
      </c>
      <c r="J5" s="6">
        <f>SUM(B5:G5)</f>
        <v>2843</v>
      </c>
      <c r="L5" s="22" t="s">
        <v>15</v>
      </c>
      <c r="M5" s="23">
        <v>6.9</v>
      </c>
    </row>
    <row r="6" spans="1:13" x14ac:dyDescent="0.25">
      <c r="A6" s="4">
        <v>2012</v>
      </c>
      <c r="B6" s="4">
        <v>0</v>
      </c>
      <c r="C6" s="4">
        <v>147</v>
      </c>
      <c r="D6" s="4">
        <v>310</v>
      </c>
      <c r="E6" s="4">
        <v>542</v>
      </c>
      <c r="F6" s="4">
        <v>653</v>
      </c>
      <c r="G6" s="4">
        <v>673</v>
      </c>
      <c r="I6" s="5">
        <f>A6</f>
        <v>2012</v>
      </c>
      <c r="J6" s="6">
        <f>SUM(B6:G6)</f>
        <v>2325</v>
      </c>
      <c r="L6" s="22" t="s">
        <v>16</v>
      </c>
      <c r="M6" s="23">
        <v>8</v>
      </c>
    </row>
    <row r="7" spans="1:13" x14ac:dyDescent="0.25">
      <c r="A7" s="4">
        <v>2013</v>
      </c>
      <c r="B7" s="4">
        <v>33</v>
      </c>
      <c r="C7" s="4">
        <v>152</v>
      </c>
      <c r="D7" s="4">
        <v>233</v>
      </c>
      <c r="E7" s="4">
        <v>303</v>
      </c>
      <c r="F7" s="4">
        <v>371</v>
      </c>
      <c r="G7" s="4">
        <v>391</v>
      </c>
      <c r="I7" s="5">
        <f>A7</f>
        <v>2013</v>
      </c>
      <c r="J7" s="6">
        <f>SUM(B7:G7)</f>
        <v>1483</v>
      </c>
      <c r="L7" s="22" t="s">
        <v>17</v>
      </c>
      <c r="M7" s="23">
        <v>7</v>
      </c>
    </row>
    <row r="8" spans="1:13" x14ac:dyDescent="0.25">
      <c r="A8" s="4">
        <v>2014</v>
      </c>
      <c r="B8" s="4">
        <v>0</v>
      </c>
      <c r="C8" s="4">
        <v>106</v>
      </c>
      <c r="D8" s="4">
        <v>197</v>
      </c>
      <c r="E8" s="4">
        <v>321</v>
      </c>
      <c r="F8" s="4">
        <v>436</v>
      </c>
      <c r="G8" s="4">
        <v>454</v>
      </c>
      <c r="I8" s="5">
        <f>A8</f>
        <v>2014</v>
      </c>
      <c r="J8" s="6">
        <f>SUM(B8:G8)</f>
        <v>1514</v>
      </c>
      <c r="L8" s="22" t="s">
        <v>18</v>
      </c>
      <c r="M8" s="23">
        <v>7.4</v>
      </c>
    </row>
    <row r="9" spans="1:13" x14ac:dyDescent="0.25">
      <c r="A9" s="4">
        <v>2015</v>
      </c>
      <c r="B9" s="4">
        <v>13</v>
      </c>
      <c r="C9" s="4">
        <v>148</v>
      </c>
      <c r="D9" s="4">
        <v>336</v>
      </c>
      <c r="E9" s="4">
        <v>523</v>
      </c>
      <c r="F9" s="4">
        <v>667</v>
      </c>
      <c r="G9" s="4">
        <v>747</v>
      </c>
      <c r="I9" s="5">
        <f>A9</f>
        <v>2015</v>
      </c>
      <c r="J9" s="6">
        <f>SUM(B9:G9)</f>
        <v>2434</v>
      </c>
      <c r="L9" s="22" t="s">
        <v>19</v>
      </c>
      <c r="M9" s="23">
        <v>6.9</v>
      </c>
    </row>
    <row r="10" spans="1:13" x14ac:dyDescent="0.25">
      <c r="A10" s="4">
        <v>2016</v>
      </c>
      <c r="B10" s="4">
        <v>22</v>
      </c>
      <c r="C10" s="4">
        <v>160</v>
      </c>
      <c r="D10" s="4">
        <v>386</v>
      </c>
      <c r="E10" s="4">
        <v>612</v>
      </c>
      <c r="F10" s="4">
        <v>759</v>
      </c>
      <c r="G10" s="4">
        <v>822</v>
      </c>
      <c r="I10" s="5">
        <f>A10</f>
        <v>2016</v>
      </c>
      <c r="J10" s="6">
        <f>SUM(B10:G10)</f>
        <v>2761</v>
      </c>
      <c r="L10" s="22" t="s">
        <v>20</v>
      </c>
      <c r="M10" s="23">
        <v>8.4</v>
      </c>
    </row>
    <row r="11" spans="1:13" x14ac:dyDescent="0.25">
      <c r="A11" s="4">
        <v>2017</v>
      </c>
      <c r="B11" s="4">
        <v>41</v>
      </c>
      <c r="C11" s="4">
        <v>190</v>
      </c>
      <c r="D11" s="4">
        <v>357</v>
      </c>
      <c r="E11" s="4">
        <v>549</v>
      </c>
      <c r="F11" s="4">
        <v>710</v>
      </c>
      <c r="G11" s="4">
        <v>776</v>
      </c>
      <c r="I11" s="5">
        <f>A11</f>
        <v>2017</v>
      </c>
      <c r="J11" s="6">
        <f>SUM(B11:G11)</f>
        <v>2623</v>
      </c>
      <c r="L11" s="22" t="s">
        <v>21</v>
      </c>
      <c r="M11" s="23">
        <v>9.1</v>
      </c>
    </row>
    <row r="12" spans="1:13" x14ac:dyDescent="0.25">
      <c r="A12" s="4">
        <v>2018</v>
      </c>
      <c r="B12" s="4">
        <v>18</v>
      </c>
      <c r="C12" s="4">
        <v>191</v>
      </c>
      <c r="D12" s="4">
        <v>342</v>
      </c>
      <c r="E12" s="4">
        <v>497</v>
      </c>
      <c r="F12" s="4">
        <v>589</v>
      </c>
      <c r="G12" s="4">
        <v>600</v>
      </c>
      <c r="I12" s="5">
        <f>A12</f>
        <v>2018</v>
      </c>
      <c r="J12" s="6">
        <f>SUM(B12:G12)</f>
        <v>2237</v>
      </c>
      <c r="L12" s="22" t="s">
        <v>22</v>
      </c>
      <c r="M12" s="23">
        <v>9</v>
      </c>
    </row>
    <row r="13" spans="1:13" x14ac:dyDescent="0.25">
      <c r="A13" s="4">
        <v>2019</v>
      </c>
      <c r="B13" s="4">
        <v>0</v>
      </c>
      <c r="C13" s="4">
        <v>117</v>
      </c>
      <c r="D13" s="4">
        <v>262</v>
      </c>
      <c r="E13" s="4">
        <v>406</v>
      </c>
      <c r="F13" s="4">
        <v>483</v>
      </c>
      <c r="G13" s="4">
        <v>523</v>
      </c>
      <c r="I13" s="5">
        <f>A13</f>
        <v>2019</v>
      </c>
      <c r="J13" s="6">
        <f>SUM(B13:G13)</f>
        <v>1791</v>
      </c>
      <c r="L13" s="22" t="s">
        <v>23</v>
      </c>
      <c r="M13" s="23">
        <v>8.8000000000000007</v>
      </c>
    </row>
    <row r="14" spans="1:13" x14ac:dyDescent="0.25">
      <c r="A14" s="4">
        <v>2020</v>
      </c>
      <c r="B14" s="4">
        <v>11</v>
      </c>
      <c r="C14" s="4">
        <v>55</v>
      </c>
      <c r="D14" s="4">
        <v>107</v>
      </c>
      <c r="E14" s="4">
        <v>155</v>
      </c>
      <c r="F14" s="4">
        <v>211</v>
      </c>
      <c r="G14" s="4">
        <v>219</v>
      </c>
      <c r="I14" s="5">
        <f>A14</f>
        <v>2020</v>
      </c>
      <c r="J14" s="6">
        <f>SUM(B14:G14)</f>
        <v>758</v>
      </c>
      <c r="L14" s="22" t="s">
        <v>24</v>
      </c>
      <c r="M14" s="23">
        <v>8</v>
      </c>
    </row>
    <row r="15" spans="1:13" x14ac:dyDescent="0.25">
      <c r="A15" s="4">
        <v>2021</v>
      </c>
      <c r="B15" s="4">
        <v>8</v>
      </c>
      <c r="C15" s="4">
        <v>109</v>
      </c>
      <c r="D15" s="4">
        <v>259</v>
      </c>
      <c r="E15" s="4">
        <v>357</v>
      </c>
      <c r="F15" s="4">
        <v>449</v>
      </c>
      <c r="G15" s="4">
        <v>487</v>
      </c>
      <c r="I15" s="5">
        <f>A15</f>
        <v>2021</v>
      </c>
      <c r="J15" s="6">
        <f>SUM(B15:G15)</f>
        <v>1669</v>
      </c>
      <c r="L15" s="22" t="s">
        <v>25</v>
      </c>
      <c r="M15" s="23">
        <v>10.1</v>
      </c>
    </row>
    <row r="16" spans="1:13" x14ac:dyDescent="0.25">
      <c r="M16" s="21" t="s">
        <v>29</v>
      </c>
    </row>
    <row r="17" spans="2:13" x14ac:dyDescent="0.25">
      <c r="L17" s="25" t="s">
        <v>30</v>
      </c>
      <c r="M17" s="24" t="s">
        <v>28</v>
      </c>
    </row>
    <row r="19" spans="2:13" x14ac:dyDescent="0.25">
      <c r="B19" s="20" t="s">
        <v>26</v>
      </c>
      <c r="C19" s="20"/>
      <c r="D19" s="20"/>
      <c r="E19" s="20"/>
      <c r="F19" s="20"/>
      <c r="G19" s="20"/>
    </row>
    <row r="20" spans="2:13" x14ac:dyDescent="0.25">
      <c r="B20" s="7" t="s">
        <v>0</v>
      </c>
      <c r="C20" s="7" t="s">
        <v>1</v>
      </c>
      <c r="D20" s="7" t="s">
        <v>2</v>
      </c>
      <c r="E20" s="7" t="s">
        <v>3</v>
      </c>
      <c r="F20" s="7" t="s">
        <v>4</v>
      </c>
      <c r="G20" s="7" t="s">
        <v>6</v>
      </c>
    </row>
    <row r="21" spans="2:13" x14ac:dyDescent="0.25">
      <c r="B21" s="8">
        <f>SUM(Table3[6pm])</f>
        <v>146</v>
      </c>
      <c r="C21" s="8">
        <f>SUM(Table3[6:30pm])</f>
        <v>1846</v>
      </c>
      <c r="D21" s="8">
        <f>SUM(Table3[7pm])</f>
        <v>3928</v>
      </c>
      <c r="E21" s="8">
        <f>SUM(Table3[7:30pm])</f>
        <v>6140</v>
      </c>
      <c r="F21" s="8">
        <f>SUM(Table3[8pm])</f>
        <v>7872</v>
      </c>
      <c r="G21" s="8">
        <f>SUM(Table3[8:15pm])</f>
        <v>8321</v>
      </c>
    </row>
  </sheetData>
  <mergeCells count="1">
    <mergeCell ref="B19:G19"/>
  </mergeCells>
  <hyperlinks>
    <hyperlink ref="M17" r:id="rId1" xr:uid="{4E6B9206-72CE-4D18-AF64-AB5E8BC17C1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Forecast data</vt:lpstr>
      <vt:lpstr>Halloween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Shaffer</dc:creator>
  <cp:lastModifiedBy>WEAM Support</cp:lastModifiedBy>
  <dcterms:created xsi:type="dcterms:W3CDTF">2013-04-16T15:15:42Z</dcterms:created>
  <dcterms:modified xsi:type="dcterms:W3CDTF">2022-10-02T16:08:03Z</dcterms:modified>
</cp:coreProperties>
</file>