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81A86E73-19CA-4776-94B9-86D7D37C55FB}" xr6:coauthVersionLast="47" xr6:coauthVersionMax="47" xr10:uidLastSave="{00000000-0000-0000-0000-000000000000}"/>
  <bookViews>
    <workbookView xWindow="-108" yWindow="-108" windowWidth="46296" windowHeight="255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I37" i="1"/>
  <c r="J37" i="1"/>
  <c r="H36" i="1"/>
  <c r="I36" i="1"/>
  <c r="J36" i="1"/>
  <c r="J26" i="1"/>
  <c r="I26" i="1"/>
  <c r="H26" i="1"/>
  <c r="J21" i="1"/>
  <c r="I21" i="1"/>
  <c r="H21" i="1"/>
  <c r="J30" i="1"/>
  <c r="I30" i="1"/>
  <c r="H30" i="1"/>
  <c r="G30" i="1"/>
  <c r="H35" i="1"/>
  <c r="I35" i="1"/>
  <c r="J35" i="1"/>
  <c r="J31" i="1"/>
  <c r="I31" i="1"/>
  <c r="H31" i="1"/>
  <c r="J25" i="1"/>
  <c r="I25" i="1"/>
  <c r="H25" i="1"/>
  <c r="J20" i="1"/>
  <c r="I20" i="1"/>
  <c r="H20" i="1"/>
  <c r="G11" i="1"/>
  <c r="H11" i="1"/>
  <c r="I11" i="1"/>
  <c r="J11" i="1"/>
  <c r="G12" i="1"/>
  <c r="H12" i="1"/>
  <c r="I12" i="1"/>
  <c r="J12" i="1"/>
  <c r="H34" i="1"/>
  <c r="I34" i="1"/>
  <c r="J34" i="1"/>
  <c r="G10" i="1"/>
  <c r="H10" i="1"/>
  <c r="I10" i="1"/>
  <c r="J10" i="1"/>
  <c r="G33" i="1"/>
  <c r="H33" i="1"/>
  <c r="I33" i="1"/>
  <c r="J33" i="1"/>
  <c r="G29" i="1"/>
  <c r="H29" i="1"/>
  <c r="I29" i="1"/>
  <c r="J29" i="1"/>
  <c r="G28" i="1"/>
  <c r="H28" i="1"/>
  <c r="I28" i="1"/>
  <c r="J28" i="1"/>
  <c r="J19" i="1"/>
  <c r="I19" i="1"/>
  <c r="H19" i="1"/>
  <c r="H32" i="1"/>
  <c r="I32" i="1"/>
  <c r="J32" i="1"/>
  <c r="H27" i="1"/>
  <c r="I27" i="1"/>
  <c r="J27" i="1"/>
  <c r="J18" i="1"/>
  <c r="I18" i="1"/>
  <c r="H18" i="1"/>
  <c r="J23" i="1"/>
  <c r="I23" i="1"/>
  <c r="H23" i="1"/>
  <c r="G23" i="1"/>
  <c r="J17" i="1"/>
  <c r="I17" i="1"/>
  <c r="H17" i="1"/>
  <c r="G17" i="1"/>
  <c r="G24" i="1"/>
  <c r="H24" i="1"/>
  <c r="I24" i="1"/>
  <c r="J24" i="1"/>
  <c r="G16" i="1"/>
  <c r="G22" i="1"/>
  <c r="H16" i="1"/>
  <c r="I16" i="1"/>
  <c r="J16" i="1"/>
  <c r="J5" i="1"/>
  <c r="I5" i="1"/>
  <c r="H5" i="1"/>
  <c r="G5" i="1"/>
  <c r="J6" i="1"/>
  <c r="I6" i="1"/>
  <c r="H6" i="1"/>
  <c r="G6" i="1"/>
  <c r="J7" i="1"/>
  <c r="I7" i="1"/>
  <c r="H7" i="1"/>
  <c r="G7" i="1"/>
  <c r="H22" i="1" l="1"/>
  <c r="I22" i="1"/>
  <c r="J22" i="1"/>
  <c r="G14" i="1"/>
  <c r="H14" i="1"/>
  <c r="I14" i="1"/>
  <c r="J14" i="1"/>
  <c r="G15" i="1"/>
  <c r="H15" i="1"/>
  <c r="I15" i="1"/>
  <c r="J15" i="1"/>
  <c r="G9" i="1"/>
  <c r="H9" i="1"/>
  <c r="I9" i="1"/>
  <c r="J9" i="1"/>
  <c r="G13" i="1"/>
  <c r="H13" i="1"/>
  <c r="I13" i="1"/>
  <c r="J13" i="1"/>
  <c r="J8" i="1"/>
  <c r="J4" i="1"/>
  <c r="G8" i="1"/>
  <c r="G4" i="1"/>
  <c r="I8" i="1"/>
  <c r="H8" i="1"/>
  <c r="I4" i="1"/>
  <c r="H4" i="1"/>
</calcChain>
</file>

<file path=xl/sharedStrings.xml><?xml version="1.0" encoding="utf-8"?>
<sst xmlns="http://schemas.openxmlformats.org/spreadsheetml/2006/main" count="171" uniqueCount="100">
  <si>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</si>
  <si>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</si>
  <si>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</si>
  <si>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</si>
  <si>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</si>
  <si>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</si>
  <si>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</si>
  <si>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</si>
  <si>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</si>
  <si>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</si>
  <si>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</si>
  <si>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</si>
  <si>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</si>
  <si>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</si>
  <si>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</si>
  <si>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</si>
  <si>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</si>
  <si>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</si>
  <si>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</si>
  <si>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</si>
  <si>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</si>
  <si>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</si>
  <si>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</si>
  <si>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</si>
  <si>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</si>
  <si>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</si>
  <si>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</si>
  <si>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</si>
  <si>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Resolution (um)</t>
  </si>
  <si>
    <t>Comments</t>
  </si>
  <si>
    <t>WD (mm)</t>
  </si>
  <si>
    <t>Lensagon TM42-10M-20-75</t>
  </si>
  <si>
    <t>Mount</t>
  </si>
  <si>
    <t>F</t>
  </si>
  <si>
    <t>10'000 EUR</t>
  </si>
  <si>
    <t>Olympus XLFluor 4x / 340 NA 0.28</t>
  </si>
  <si>
    <t>Olympus</t>
  </si>
  <si>
    <t>M34x1</t>
  </si>
  <si>
    <t>TL2X-SAP</t>
  </si>
  <si>
    <t>Thorlabs</t>
  </si>
  <si>
    <t>1200 EUR</t>
  </si>
  <si>
    <t>TL4X-SAP</t>
  </si>
  <si>
    <t>1958 EUR</t>
  </si>
  <si>
    <t>C-Mount, M25 x 0.75</t>
  </si>
  <si>
    <t>C-mount, M25 x 0.75</t>
  </si>
  <si>
    <t>Plan Apo</t>
  </si>
  <si>
    <t>869 EUR</t>
  </si>
  <si>
    <t>M40 x 36 TPI</t>
  </si>
  <si>
    <t>797 EUR</t>
  </si>
  <si>
    <t>1467 EUR</t>
  </si>
  <si>
    <t>882 EUR</t>
  </si>
  <si>
    <t>M26 x 36 TPI</t>
  </si>
  <si>
    <t>666 EUR</t>
  </si>
  <si>
    <t>4469 EUR</t>
  </si>
  <si>
    <t xml:space="preserve">Plan Apo Brightfield and Darkfield </t>
  </si>
  <si>
    <t>Plan Apo HR</t>
  </si>
  <si>
    <t>4000 EUR?</t>
  </si>
  <si>
    <t>1265 EUR</t>
  </si>
  <si>
    <t>Mag.</t>
  </si>
  <si>
    <t>M PL APO MACRO</t>
  </si>
  <si>
    <t>Leica</t>
  </si>
  <si>
    <t>Mitutoyo/Edmund</t>
  </si>
  <si>
    <t>Excellent field flatness and high contrast</t>
  </si>
  <si>
    <t>Test results using Iris 15, Ronchi ruling, in air and oil</t>
  </si>
  <si>
    <t>High cost</t>
  </si>
  <si>
    <t>WD ~25 mm in RI1.52</t>
  </si>
  <si>
    <t>Decent field flatness and contrast.</t>
  </si>
  <si>
    <t>High-cost, specially designed, low-distortion, flat FOV</t>
  </si>
  <si>
    <t>977 EUR</t>
  </si>
  <si>
    <t>PixelSize Iris15 (um)</t>
  </si>
  <si>
    <t>Navitar</t>
  </si>
  <si>
    <t>Parfocal length, mm</t>
  </si>
  <si>
    <t>2X ICO, 0.08 NA, 39 WD</t>
  </si>
  <si>
    <t>HR Plan Apo</t>
  </si>
  <si>
    <t>low WD</t>
  </si>
  <si>
    <t>ICO, 0.04 NA, 15 WD</t>
  </si>
  <si>
    <t>Zeiss</t>
  </si>
  <si>
    <t>EC "Plan-Neofluar" 5x/0.16</t>
  </si>
  <si>
    <t>M27 x 0.75</t>
  </si>
  <si>
    <t>EC "Epiplan-Neofluar" 2.5x/0.06</t>
  </si>
  <si>
    <t>2000 CHF</t>
  </si>
  <si>
    <t>Nikon</t>
  </si>
  <si>
    <t>CFI Plan Fluor</t>
  </si>
  <si>
    <t>ToDo</t>
  </si>
  <si>
    <t>M42 (T-mount)</t>
  </si>
  <si>
    <t>Thorlabs adapter to SM2</t>
  </si>
  <si>
    <t>M2M40S</t>
  </si>
  <si>
    <t>M32 x 0.75</t>
  </si>
  <si>
    <t>M2M32S </t>
  </si>
  <si>
    <t>AMAZING</t>
  </si>
  <si>
    <t>Avoid! Strong astigmatism.</t>
  </si>
  <si>
    <t>Galvos require active cooling</t>
  </si>
  <si>
    <t>Large size, high cost. Galvos require active cooling</t>
  </si>
  <si>
    <t>Identical to BD version</t>
  </si>
  <si>
    <t>Mitutoyo</t>
  </si>
  <si>
    <t>Mitutoyo G Plan Apo t3.5</t>
  </si>
  <si>
    <t>M26 x 36TPI</t>
  </si>
  <si>
    <t>SM2A6</t>
  </si>
  <si>
    <t>Designed for imaging through 3.5 mm of glass (n1.52). Thread is "slose enough" to SM1.</t>
  </si>
  <si>
    <t>Galvo scan range can be too high! Adjust frequency to 49.9 Hz and use active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</si>
</sst>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62">
    <xf numFmtId="0" fontId="0" fillId="0" borderId="0" xfId="0"/>
    <xf numFmtId="0" fontId="4" fillId="0" borderId="0" xfId="1"/>
    <xf numFmtId="2" fontId="0" fillId="0" borderId="0" xfId="0" applyNumberFormat="1"/>
    <xf numFmtId="0" fontId="7" fillId="0" borderId="0" xfId="0" applyFont="1"/>
    <xf numFmtId="2" fontId="7" fillId="0" borderId="0" xfId="0" applyNumberFormat="1" applyFont="1"/>
    <xf numFmtId="0" fontId="0" fillId="0" borderId="0" xfId="0" applyAlignment="1">
      <alignment horizontal="right"/>
    </xf>
    <xf numFmtId="0" fontId="8" fillId="0" borderId="0" xfId="3" applyFont="1" applyFill="1" applyAlignment="1">
      <alignment horizontal="right"/>
    </xf>
    <xf numFmtId="0" fontId="8" fillId="0" borderId="0" xfId="3" applyFont="1" applyFill="1"/>
    <xf numFmtId="2" fontId="8" fillId="0" borderId="0" xfId="3" applyNumberFormat="1" applyFont="1" applyFill="1"/>
    <xf numFmtId="0" fontId="4" fillId="0" borderId="0" xfId="1" applyFill="1"/>
    <xf numFmtId="0" fontId="9" fillId="0" borderId="0" xfId="1" applyFont="1"/>
    <xf numFmtId="0" fontId="10" fillId="0" borderId="0" xfId="3" applyFont="1" applyFill="1" applyAlignment="1">
      <alignment horizontal="right"/>
    </xf>
    <xf numFmtId="0" fontId="9" fillId="0" borderId="0" xfId="1" applyFont="1" applyFill="1"/>
    <xf numFmtId="0" fontId="10" fillId="0" borderId="0" xfId="3" applyFont="1" applyFill="1"/>
    <xf numFmtId="2" fontId="10" fillId="0" borderId="0" xfId="3" applyNumberFormat="1" applyFont="1" applyFill="1"/>
    <xf numFmtId="0" fontId="8" fillId="0" borderId="0" xfId="2" applyFont="1" applyFill="1"/>
    <xf numFmtId="2" fontId="10" fillId="0" borderId="0" xfId="0" applyNumberFormat="1" applyFont="1" applyFill="1"/>
    <xf numFmtId="0" fontId="3" fillId="0" borderId="0" xfId="0" applyFont="1"/>
    <xf numFmtId="0" fontId="11" fillId="0" borderId="0" xfId="1" applyFont="1"/>
    <xf numFmtId="2" fontId="3" fillId="0" borderId="0" xfId="0" applyNumberFormat="1" applyFont="1"/>
    <xf numFmtId="1" fontId="7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1" fontId="8" fillId="0" borderId="0" xfId="3" applyNumberFormat="1" applyFont="1" applyFill="1"/>
    <xf numFmtId="1" fontId="10" fillId="0" borderId="0" xfId="3" applyNumberFormat="1" applyFont="1" applyFill="1"/>
    <xf numFmtId="2" fontId="2" fillId="0" borderId="0" xfId="0" applyNumberFormat="1" applyFont="1"/>
    <xf numFmtId="0" fontId="7" fillId="0" borderId="0" xfId="0" applyFont="1" applyFill="1"/>
    <xf numFmtId="0" fontId="3" fillId="0" borderId="0" xfId="0" applyFont="1" applyFill="1"/>
    <xf numFmtId="0" fontId="1" fillId="0" borderId="0" xfId="0" applyFont="1"/>
    <xf numFmtId="0" fontId="12" fillId="0" borderId="0" xfId="0" applyFont="1"/>
    <xf numFmtId="0" fontId="8" fillId="0" borderId="0" xfId="0" applyFont="1"/>
    <xf numFmtId="0" fontId="13" fillId="0" borderId="0" xfId="3" applyFont="1" applyFill="1"/>
    <xf numFmtId="0" fontId="10" fillId="4" borderId="0" xfId="3" applyFont="1" applyFill="1" applyAlignment="1">
      <alignment horizontal="right"/>
    </xf>
    <xf numFmtId="0" fontId="9" fillId="4" borderId="0" xfId="1" applyFont="1" applyFill="1"/>
    <xf numFmtId="0" fontId="10" fillId="4" borderId="0" xfId="3" applyFont="1" applyFill="1"/>
    <xf numFmtId="2" fontId="10" fillId="4" borderId="0" xfId="0" applyNumberFormat="1" applyFont="1" applyFill="1"/>
    <xf numFmtId="2" fontId="10" fillId="4" borderId="0" xfId="3" applyNumberFormat="1" applyFont="1" applyFill="1"/>
    <xf numFmtId="1" fontId="10" fillId="4" borderId="0" xfId="3" applyNumberFormat="1" applyFont="1" applyFill="1"/>
    <xf numFmtId="0" fontId="13" fillId="4" borderId="0" xfId="3" applyFont="1" applyFill="1"/>
    <xf numFmtId="0" fontId="7" fillId="4" borderId="0" xfId="0" applyFont="1" applyFill="1"/>
    <xf numFmtId="0" fontId="4" fillId="4" borderId="0" xfId="1" applyFill="1"/>
    <xf numFmtId="0" fontId="8" fillId="4" borderId="0" xfId="3" applyFont="1" applyFill="1" applyAlignment="1">
      <alignment horizontal="right"/>
    </xf>
    <xf numFmtId="0" fontId="8" fillId="4" borderId="0" xfId="3" applyFont="1" applyFill="1"/>
    <xf numFmtId="2" fontId="8" fillId="4" borderId="0" xfId="0" applyNumberFormat="1" applyFont="1" applyFill="1"/>
    <xf numFmtId="2" fontId="8" fillId="4" borderId="0" xfId="3" applyNumberFormat="1" applyFont="1" applyFill="1"/>
    <xf numFmtId="1" fontId="8" fillId="4" borderId="0" xfId="3" applyNumberFormat="1" applyFont="1" applyFill="1"/>
    <xf numFmtId="2" fontId="7" fillId="4" borderId="0" xfId="0" applyNumberFormat="1" applyFont="1" applyFill="1"/>
    <xf numFmtId="1" fontId="7" fillId="4" borderId="0" xfId="0" applyNumberFormat="1" applyFont="1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2" fontId="7" fillId="0" borderId="0" xfId="0" applyNumberFormat="1" applyFont="1" applyFill="1"/>
    <xf numFmtId="0" fontId="0" fillId="0" borderId="0" xfId="0" applyFill="1"/>
    <xf numFmtId="2" fontId="0" fillId="0" borderId="0" xfId="0" applyNumberFormat="1" applyFill="1"/>
    <xf numFmtId="2" fontId="3" fillId="0" borderId="0" xfId="0" applyNumberFormat="1" applyFont="1" applyFill="1"/>
    <xf numFmtId="2" fontId="8" fillId="0" borderId="0" xfId="0" applyNumberFormat="1" applyFont="1" applyFill="1"/>
    <xf numFmtId="0" fontId="5" fillId="4" borderId="0" xfId="2" applyFill="1"/>
    <xf numFmtId="2" fontId="5" fillId="4" borderId="0" xfId="2" applyNumberFormat="1" applyFill="1"/>
    <xf numFmtId="1" fontId="5" fillId="4" borderId="0" xfId="2" applyNumberFormat="1" applyFill="1"/>
    <xf numFmtId="0" fontId="12" fillId="4" borderId="0" xfId="2" applyFont="1" applyFill="1"/>
    <xf numFmtId="0" fontId="6" fillId="4" borderId="0" xfId="3" applyFill="1"/>
    <xf numFmtId="0" fontId="8" fillId="4" borderId="0" xfId="2" applyFont="1" applyFill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dmundoptics.com/p/75x-mitutoyo-bd-plan-apo-objective/45427/" TargetMode="External"/><Relationship Id="rId18" Type="http://schemas.openxmlformats.org/officeDocument/2006/relationships/hyperlink" Target="https://www.leica-microsystems.com/objectivefinder/detail/objective/581047/" TargetMode="External"/><Relationship Id="rId26" Type="http://schemas.openxmlformats.org/officeDocument/2006/relationships/hyperlink" Target="https://www.micro-shop.zeiss.com/en/us/shop/objectives/422320-9900-000/Objective-EC-Epiplan-Neofluar-2.5x-0.06-M27" TargetMode="External"/><Relationship Id="rId3" Type="http://schemas.openxmlformats.org/officeDocument/2006/relationships/hyperlink" Target="https://www.lensation.de/product/TF8MHR-10-157I/" TargetMode="External"/><Relationship Id="rId21" Type="http://schemas.openxmlformats.org/officeDocument/2006/relationships/hyperlink" Target="https://specialoptics.com/products/microscope-objectives/navitar-hr-objectives/navitar-high-resolution-hr-objectives/" TargetMode="External"/><Relationship Id="rId34" Type="http://schemas.openxmlformats.org/officeDocument/2006/relationships/hyperlink" Target="https://www.mitutoyo.com/products/optical-measurement/infinity-corrected-microscope-objectives/g-plan-glass-3-5mm-thickness-compensated-for-brightfield-observation/" TargetMode="External"/><Relationship Id="rId7" Type="http://schemas.openxmlformats.org/officeDocument/2006/relationships/hyperlink" Target="https://www.edmundoptics.com/p/05x-287mm-f-mount-platinumtltrade-telecentric-lens/17555/" TargetMode="External"/><Relationship Id="rId12" Type="http://schemas.openxmlformats.org/officeDocument/2006/relationships/hyperlink" Target="https://www.edmundoptics.com/p/5x-mitutoyo-bd-plan-apo-objective/45426/" TargetMode="External"/><Relationship Id="rId17" Type="http://schemas.openxmlformats.org/officeDocument/2006/relationships/hyperlink" Target="https://www.edmundoptics.com/p/75x-mitutoyo-plan-apo-infinity-corrected-long-wd-objective/20898/" TargetMode="External"/><Relationship Id="rId25" Type="http://schemas.openxmlformats.org/officeDocument/2006/relationships/hyperlink" Target="https://www.micro-shop.zeiss.com/en/us/shop/objectives/420330-9901-000/Objective-EC-Plan-Neofluar-5x-0.16-M27" TargetMode="External"/><Relationship Id="rId33" Type="http://schemas.openxmlformats.org/officeDocument/2006/relationships/hyperlink" Target="https://www.thorlabs.com/thorproduct.cfm?partnumber=M2M32S" TargetMode="External"/><Relationship Id="rId2" Type="http://schemas.openxmlformats.org/officeDocument/2006/relationships/hyperlink" Target="https://www.lensation.de/product/T25M-135-110I/" TargetMode="External"/><Relationship Id="rId16" Type="http://schemas.openxmlformats.org/officeDocument/2006/relationships/hyperlink" Target="https://www.edmundoptics.com/p/5x-mitutoyo-plan-apo-hr-infinity-corrected-objective/3634/" TargetMode="External"/><Relationship Id="rId20" Type="http://schemas.openxmlformats.org/officeDocument/2006/relationships/hyperlink" Target="https://www.lensation.de/product/T25M-12-155I/" TargetMode="External"/><Relationship Id="rId29" Type="http://schemas.openxmlformats.org/officeDocument/2006/relationships/hyperlink" Target="https://www.thorlabs.com/thorproduct.cfm?partnumber=M2M40S" TargetMode="External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092-170I/" TargetMode="External"/><Relationship Id="rId11" Type="http://schemas.openxmlformats.org/officeDocument/2006/relationships/hyperlink" Target="https://www.edmundoptics.com/p/2x-mitutoyo-bd-plan-apo-objective/45425/" TargetMode="External"/><Relationship Id="rId24" Type="http://schemas.openxmlformats.org/officeDocument/2006/relationships/hyperlink" Target="https://specialoptics.com/products/microscope-objectives/navitar-hr-objectives/navitar-high-resolution-hr-objectives/" TargetMode="External"/><Relationship Id="rId32" Type="http://schemas.openxmlformats.org/officeDocument/2006/relationships/hyperlink" Target="https://www.thorlabs.com/thorproduct.cfm?partnumber=M2M40S" TargetMode="External"/><Relationship Id="rId5" Type="http://schemas.openxmlformats.org/officeDocument/2006/relationships/hyperlink" Target="https://www.lensation.de/product/T25M-30-78/" TargetMode="External"/><Relationship Id="rId15" Type="http://schemas.openxmlformats.org/officeDocument/2006/relationships/hyperlink" Target="https://www.edmundoptics.com/p/5x-mitutoyo-plan-apo-infinity-corrected-long-wd-objective/6621/" TargetMode="External"/><Relationship Id="rId23" Type="http://schemas.openxmlformats.org/officeDocument/2006/relationships/hyperlink" Target="https://specialoptics.com/products/microscope-objectives/navitar-hr-objectives/navitar-high-resolution-hr-objectives/" TargetMode="External"/><Relationship Id="rId28" Type="http://schemas.openxmlformats.org/officeDocument/2006/relationships/hyperlink" Target="https://www.edmundoptics.eu/p/10x-objective-nikon-cfi-plan-fluor/30637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thorlabs.de/thorproduct.cfm?partnumber=TL4X-SAP" TargetMode="External"/><Relationship Id="rId19" Type="http://schemas.openxmlformats.org/officeDocument/2006/relationships/hyperlink" Target="https://www.edmundoptics.com/p/10x-mitutoyo-bd-plan-apo-objective/45428/" TargetMode="External"/><Relationship Id="rId31" Type="http://schemas.openxmlformats.org/officeDocument/2006/relationships/hyperlink" Target="https://www.thorlabs.com/thorproduct.cfm?partnumber=M2M40S" TargetMode="External"/><Relationship Id="rId4" Type="http://schemas.openxmlformats.org/officeDocument/2006/relationships/hyperlink" Target="https://www.lensation.de/product/TF8MHR-20-50/" TargetMode="External"/><Relationship Id="rId9" Type="http://schemas.openxmlformats.org/officeDocument/2006/relationships/hyperlink" Target="https://www.thorlabs.de/newgrouppage9.cfm?objectgroup_id=9895&amp;pn=TL2X-SAP" TargetMode="External"/><Relationship Id="rId14" Type="http://schemas.openxmlformats.org/officeDocument/2006/relationships/hyperlink" Target="https://www.edmundoptics.com/p/2x-mitutoyo-plan-apo-infinity-corrected-long-wd-objective/6620/" TargetMode="External"/><Relationship Id="rId22" Type="http://schemas.openxmlformats.org/officeDocument/2006/relationships/hyperlink" Target="https://specialoptics.com/products/microscope-objectives/navitar-hr-objectives/navitar-high-resolution-hr-objectives/" TargetMode="External"/><Relationship Id="rId27" Type="http://schemas.openxmlformats.org/officeDocument/2006/relationships/hyperlink" Target="https://www.edmundoptics.eu/p/4x-objective-nikon-cfi-plan-fluor/30636/" TargetMode="External"/><Relationship Id="rId30" Type="http://schemas.openxmlformats.org/officeDocument/2006/relationships/hyperlink" Target="https://www.thorlabs.com/thorproduct.cfm?partnumber=M2M40S" TargetMode="External"/><Relationship Id="rId35" Type="http://schemas.openxmlformats.org/officeDocument/2006/relationships/hyperlink" Target="https://www.thorlabs.com/thorproduct.cfm?partnumber=SM2A6" TargetMode="External"/><Relationship Id="rId8" Type="http://schemas.openxmlformats.org/officeDocument/2006/relationships/hyperlink" Target="https://www.olympus-lifescience.com/en/objectives/xlfu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7"/>
  <sheetViews>
    <sheetView tabSelected="1" zoomScale="160" zoomScaleNormal="160" workbookViewId="0">
      <selection activeCell="G39" sqref="G39"/>
    </sheetView>
  </sheetViews>
  <sheetFormatPr defaultRowHeight="14.4" x14ac:dyDescent="0.3"/>
  <cols>
    <col min="1" max="1" width="9.33203125" customWidth="1"/>
    <col min="2" max="2" width="39.109375" customWidth="1"/>
    <col min="3" max="3" width="13.33203125" customWidth="1"/>
    <col min="4" max="4" width="12.44140625" customWidth="1"/>
    <col min="5" max="5" width="8.6640625" customWidth="1"/>
    <col min="6" max="6" width="8.33203125" customWidth="1"/>
    <col min="7" max="7" width="8.33203125" style="53" customWidth="1"/>
    <col min="8" max="8" width="9.109375" style="2"/>
    <col min="9" max="9" width="11.44140625" style="2" customWidth="1"/>
    <col min="10" max="10" width="7.88671875" style="2" customWidth="1"/>
    <col min="11" max="11" width="13" style="2" customWidth="1"/>
    <col min="12" max="12" width="7.33203125" style="21" customWidth="1"/>
    <col min="13" max="13" width="12.5546875" customWidth="1"/>
  </cols>
  <sheetData>
    <row r="3" spans="1:15" x14ac:dyDescent="0.3">
      <c r="A3" s="3" t="s">
        <v>58</v>
      </c>
      <c r="B3" s="3" t="s">
        <v>0</v>
      </c>
      <c r="C3" s="3" t="s">
        <v>1</v>
      </c>
      <c r="D3" s="3" t="s">
        <v>15</v>
      </c>
      <c r="E3" s="3" t="s">
        <v>30</v>
      </c>
      <c r="F3" s="3" t="s">
        <v>7</v>
      </c>
      <c r="G3" s="51" t="s">
        <v>28</v>
      </c>
      <c r="H3" s="4" t="s">
        <v>2</v>
      </c>
      <c r="I3" s="4" t="s">
        <v>3</v>
      </c>
      <c r="J3" s="4" t="s">
        <v>69</v>
      </c>
      <c r="K3" s="4" t="s">
        <v>32</v>
      </c>
      <c r="L3" s="20" t="s">
        <v>71</v>
      </c>
      <c r="M3" s="4" t="s">
        <v>29</v>
      </c>
      <c r="N3" s="3" t="s">
        <v>63</v>
      </c>
      <c r="O3" s="4" t="s">
        <v>85</v>
      </c>
    </row>
    <row r="4" spans="1:15" x14ac:dyDescent="0.3">
      <c r="A4" s="29">
        <v>0.5</v>
      </c>
      <c r="B4" t="s">
        <v>4</v>
      </c>
      <c r="C4" t="s">
        <v>5</v>
      </c>
      <c r="D4" t="s">
        <v>16</v>
      </c>
      <c r="E4">
        <v>175</v>
      </c>
      <c r="F4">
        <v>4.1000000000000002E-2</v>
      </c>
      <c r="G4" s="52">
        <f t="shared" ref="G4:G34" si="0">0.5/(2*F4)</f>
        <v>6.0975609756097562</v>
      </c>
      <c r="H4">
        <f t="shared" ref="H4:H37" si="1">12.61/A4</f>
        <v>25.22</v>
      </c>
      <c r="I4">
        <f t="shared" ref="I4:I37" si="2">21.49/A4</f>
        <v>42.98</v>
      </c>
      <c r="J4">
        <f t="shared" ref="J4:J37" si="3">4.25/A4</f>
        <v>8.5</v>
      </c>
      <c r="K4" t="s">
        <v>33</v>
      </c>
      <c r="L4"/>
      <c r="M4" s="29" t="s">
        <v>99</v>
      </c>
    </row>
    <row r="5" spans="1:15" x14ac:dyDescent="0.3">
      <c r="A5" s="29">
        <v>0.6</v>
      </c>
      <c r="B5" s="1" t="s">
        <v>27</v>
      </c>
      <c r="C5" t="s">
        <v>9</v>
      </c>
      <c r="D5" t="s">
        <v>25</v>
      </c>
      <c r="E5">
        <v>132</v>
      </c>
      <c r="F5">
        <v>0.08</v>
      </c>
      <c r="G5" s="53">
        <f t="shared" si="0"/>
        <v>3.125</v>
      </c>
      <c r="H5" s="2">
        <f t="shared" ref="H5" si="4">12.61/A5</f>
        <v>21.016666666666666</v>
      </c>
      <c r="I5" s="2">
        <f t="shared" ref="I5" si="5">21.49/A5</f>
        <v>35.816666666666663</v>
      </c>
      <c r="J5" s="2">
        <f t="shared" ref="J5" si="6">4.25/A5</f>
        <v>7.0833333333333339</v>
      </c>
    </row>
    <row r="6" spans="1:15" x14ac:dyDescent="0.3">
      <c r="A6" s="29">
        <v>0.82</v>
      </c>
      <c r="B6" s="1" t="s">
        <v>26</v>
      </c>
      <c r="C6" t="s">
        <v>9</v>
      </c>
      <c r="D6" t="s">
        <v>25</v>
      </c>
      <c r="E6">
        <v>270</v>
      </c>
      <c r="F6">
        <v>0.66</v>
      </c>
      <c r="G6" s="53">
        <f t="shared" si="0"/>
        <v>0.37878787878787878</v>
      </c>
      <c r="H6" s="2">
        <f t="shared" ref="H6" si="7">12.61/A6</f>
        <v>15.378048780487806</v>
      </c>
      <c r="I6" s="2">
        <f t="shared" ref="I6" si="8">21.49/A6</f>
        <v>26.207317073170731</v>
      </c>
      <c r="J6" s="2">
        <f t="shared" ref="J6" si="9">4.25/A6</f>
        <v>5.1829268292682933</v>
      </c>
    </row>
    <row r="7" spans="1:15" x14ac:dyDescent="0.3">
      <c r="A7" s="30">
        <v>0.92</v>
      </c>
      <c r="B7" s="1" t="s">
        <v>24</v>
      </c>
      <c r="C7" t="s">
        <v>9</v>
      </c>
      <c r="D7" t="s">
        <v>25</v>
      </c>
      <c r="E7">
        <v>170</v>
      </c>
      <c r="F7">
        <v>6.9000000000000006E-2</v>
      </c>
      <c r="G7" s="53">
        <f t="shared" si="0"/>
        <v>3.6231884057971011</v>
      </c>
      <c r="H7" s="2">
        <f t="shared" si="1"/>
        <v>13.706521739130434</v>
      </c>
      <c r="I7" s="2">
        <f t="shared" si="2"/>
        <v>23.35869565217391</v>
      </c>
      <c r="J7" s="2">
        <f t="shared" si="3"/>
        <v>4.6195652173913038</v>
      </c>
    </row>
    <row r="8" spans="1:15" s="48" customFormat="1" x14ac:dyDescent="0.3">
      <c r="A8" s="56">
        <v>0.9</v>
      </c>
      <c r="B8" s="56" t="s">
        <v>6</v>
      </c>
      <c r="C8" s="56" t="s">
        <v>5</v>
      </c>
      <c r="D8" s="56" t="s">
        <v>17</v>
      </c>
      <c r="E8" s="56">
        <v>111</v>
      </c>
      <c r="F8" s="56">
        <v>4.4999999999999998E-2</v>
      </c>
      <c r="G8" s="57">
        <f t="shared" si="0"/>
        <v>5.5555555555555554</v>
      </c>
      <c r="H8" s="57">
        <f t="shared" si="1"/>
        <v>14.011111111111109</v>
      </c>
      <c r="I8" s="57">
        <f t="shared" si="2"/>
        <v>23.877777777777776</v>
      </c>
      <c r="J8" s="57">
        <f t="shared" si="3"/>
        <v>4.7222222222222223</v>
      </c>
      <c r="K8" s="57" t="s">
        <v>33</v>
      </c>
      <c r="L8" s="58"/>
      <c r="M8" s="59" t="s">
        <v>91</v>
      </c>
      <c r="N8" s="60"/>
    </row>
    <row r="9" spans="1:15" x14ac:dyDescent="0.3">
      <c r="A9">
        <v>1</v>
      </c>
      <c r="B9" s="1" t="s">
        <v>11</v>
      </c>
      <c r="C9" t="s">
        <v>9</v>
      </c>
      <c r="D9" t="s">
        <v>21</v>
      </c>
      <c r="E9">
        <v>157</v>
      </c>
      <c r="F9">
        <v>7.0999999999999994E-2</v>
      </c>
      <c r="G9" s="53">
        <f t="shared" si="0"/>
        <v>3.5211267605633805</v>
      </c>
      <c r="H9" s="2">
        <f t="shared" si="1"/>
        <v>12.61</v>
      </c>
      <c r="I9" s="2">
        <f t="shared" si="2"/>
        <v>21.49</v>
      </c>
      <c r="J9" s="2">
        <f t="shared" si="3"/>
        <v>4.25</v>
      </c>
    </row>
    <row r="10" spans="1:15" s="3" customFormat="1" x14ac:dyDescent="0.3">
      <c r="A10" s="3">
        <v>1</v>
      </c>
      <c r="B10" s="10" t="s">
        <v>59</v>
      </c>
      <c r="C10" s="3" t="s">
        <v>60</v>
      </c>
      <c r="D10" s="3" t="s">
        <v>80</v>
      </c>
      <c r="E10" s="3">
        <v>60</v>
      </c>
      <c r="F10" s="3">
        <v>3.5000000000000003E-2</v>
      </c>
      <c r="G10" s="51">
        <f t="shared" si="0"/>
        <v>7.1428571428571423</v>
      </c>
      <c r="H10" s="4">
        <f t="shared" si="1"/>
        <v>12.61</v>
      </c>
      <c r="I10" s="4">
        <f t="shared" si="2"/>
        <v>21.49</v>
      </c>
      <c r="J10" s="4">
        <f t="shared" si="3"/>
        <v>4.25</v>
      </c>
      <c r="K10" s="4" t="s">
        <v>87</v>
      </c>
      <c r="L10" s="20"/>
      <c r="N10" s="3" t="s">
        <v>90</v>
      </c>
      <c r="O10" s="1" t="s">
        <v>88</v>
      </c>
    </row>
    <row r="11" spans="1:15" s="17" customFormat="1" x14ac:dyDescent="0.3">
      <c r="A11" s="17">
        <v>1</v>
      </c>
      <c r="B11" s="1" t="s">
        <v>75</v>
      </c>
      <c r="C11" s="17" t="s">
        <v>70</v>
      </c>
      <c r="D11" s="17" t="s">
        <v>25</v>
      </c>
      <c r="E11" s="27">
        <v>15</v>
      </c>
      <c r="F11" s="17">
        <v>0.04</v>
      </c>
      <c r="G11" s="54">
        <f t="shared" si="0"/>
        <v>6.25</v>
      </c>
      <c r="H11" s="19">
        <f t="shared" si="1"/>
        <v>12.61</v>
      </c>
      <c r="I11" s="19">
        <f t="shared" si="2"/>
        <v>21.49</v>
      </c>
      <c r="J11" s="19">
        <f t="shared" si="3"/>
        <v>4.25</v>
      </c>
      <c r="K11" s="19" t="s">
        <v>51</v>
      </c>
      <c r="L11" s="22">
        <v>95</v>
      </c>
      <c r="M11" s="17" t="s">
        <v>74</v>
      </c>
    </row>
    <row r="12" spans="1:15" s="48" customFormat="1" x14ac:dyDescent="0.3">
      <c r="A12" s="56">
        <v>1.2</v>
      </c>
      <c r="B12" s="56" t="s">
        <v>8</v>
      </c>
      <c r="C12" s="56" t="s">
        <v>9</v>
      </c>
      <c r="D12" s="56" t="s">
        <v>18</v>
      </c>
      <c r="E12" s="56">
        <v>155</v>
      </c>
      <c r="F12" s="56">
        <v>0.08</v>
      </c>
      <c r="G12" s="57">
        <f t="shared" si="0"/>
        <v>3.125</v>
      </c>
      <c r="H12" s="57">
        <f t="shared" si="1"/>
        <v>10.508333333333333</v>
      </c>
      <c r="I12" s="57">
        <f t="shared" si="2"/>
        <v>17.908333333333331</v>
      </c>
      <c r="J12" s="57">
        <f t="shared" si="3"/>
        <v>3.541666666666667</v>
      </c>
      <c r="K12" s="57" t="s">
        <v>33</v>
      </c>
      <c r="L12" s="58"/>
      <c r="M12" s="56" t="s">
        <v>92</v>
      </c>
      <c r="N12" s="61" t="s">
        <v>62</v>
      </c>
    </row>
    <row r="13" spans="1:15" x14ac:dyDescent="0.3">
      <c r="A13">
        <v>1.3</v>
      </c>
      <c r="B13" s="1" t="s">
        <v>10</v>
      </c>
      <c r="C13" t="s">
        <v>9</v>
      </c>
      <c r="D13" t="s">
        <v>23</v>
      </c>
      <c r="E13">
        <v>110</v>
      </c>
      <c r="F13">
        <v>7.4999999999999997E-2</v>
      </c>
      <c r="G13" s="53">
        <f t="shared" si="0"/>
        <v>3.3333333333333335</v>
      </c>
      <c r="H13" s="2">
        <f t="shared" si="1"/>
        <v>9.6999999999999993</v>
      </c>
      <c r="I13" s="2">
        <f t="shared" si="2"/>
        <v>16.530769230769231</v>
      </c>
      <c r="J13" s="2">
        <f t="shared" si="3"/>
        <v>3.2692307692307692</v>
      </c>
    </row>
    <row r="14" spans="1:15" x14ac:dyDescent="0.3">
      <c r="A14">
        <v>1.5</v>
      </c>
      <c r="B14" s="1" t="s">
        <v>14</v>
      </c>
      <c r="C14" t="s">
        <v>9</v>
      </c>
      <c r="D14" t="s">
        <v>19</v>
      </c>
      <c r="E14">
        <v>100</v>
      </c>
      <c r="F14">
        <v>7.4999999999999997E-2</v>
      </c>
      <c r="G14" s="53">
        <f t="shared" si="0"/>
        <v>3.3333333333333335</v>
      </c>
      <c r="H14" s="2">
        <f t="shared" si="1"/>
        <v>8.4066666666666663</v>
      </c>
      <c r="I14" s="2">
        <f t="shared" si="2"/>
        <v>14.326666666666666</v>
      </c>
      <c r="J14" s="2">
        <f t="shared" si="3"/>
        <v>2.8333333333333335</v>
      </c>
    </row>
    <row r="15" spans="1:15" x14ac:dyDescent="0.3">
      <c r="A15" s="5">
        <v>2</v>
      </c>
      <c r="B15" s="1" t="s">
        <v>12</v>
      </c>
      <c r="C15" t="s">
        <v>9</v>
      </c>
      <c r="D15" t="s">
        <v>21</v>
      </c>
      <c r="E15">
        <v>50</v>
      </c>
      <c r="F15">
        <v>0.112</v>
      </c>
      <c r="G15" s="53">
        <f t="shared" si="0"/>
        <v>2.2321428571428572</v>
      </c>
      <c r="H15" s="2">
        <f t="shared" si="1"/>
        <v>6.3049999999999997</v>
      </c>
      <c r="I15" s="2">
        <f t="shared" si="2"/>
        <v>10.744999999999999</v>
      </c>
      <c r="J15" s="2">
        <f t="shared" si="3"/>
        <v>2.125</v>
      </c>
      <c r="M15" t="s">
        <v>13</v>
      </c>
      <c r="N15" t="s">
        <v>25</v>
      </c>
    </row>
    <row r="16" spans="1:15" s="7" customFormat="1" x14ac:dyDescent="0.3">
      <c r="A16" s="6">
        <v>2</v>
      </c>
      <c r="B16" s="7" t="s">
        <v>31</v>
      </c>
      <c r="C16" s="7" t="s">
        <v>9</v>
      </c>
      <c r="D16" s="7" t="s">
        <v>34</v>
      </c>
      <c r="E16" s="7">
        <v>75</v>
      </c>
      <c r="F16" s="7">
        <v>0.1</v>
      </c>
      <c r="G16" s="55">
        <f t="shared" si="0"/>
        <v>2.5</v>
      </c>
      <c r="H16" s="8">
        <f t="shared" si="1"/>
        <v>6.3049999999999997</v>
      </c>
      <c r="I16" s="8">
        <f t="shared" si="2"/>
        <v>10.744999999999999</v>
      </c>
      <c r="J16" s="8">
        <f t="shared" si="3"/>
        <v>2.125</v>
      </c>
      <c r="K16" s="8" t="s">
        <v>84</v>
      </c>
      <c r="L16" s="23"/>
      <c r="M16" s="7" t="s">
        <v>67</v>
      </c>
    </row>
    <row r="17" spans="1:15" s="13" customFormat="1" x14ac:dyDescent="0.3">
      <c r="A17" s="11">
        <v>2</v>
      </c>
      <c r="B17" s="12" t="s">
        <v>38</v>
      </c>
      <c r="C17" s="13" t="s">
        <v>39</v>
      </c>
      <c r="D17" s="13" t="s">
        <v>40</v>
      </c>
      <c r="E17" s="13">
        <v>56.3</v>
      </c>
      <c r="F17" s="13">
        <v>0.1</v>
      </c>
      <c r="G17" s="16">
        <f t="shared" si="0"/>
        <v>2.5</v>
      </c>
      <c r="H17" s="14">
        <f t="shared" si="1"/>
        <v>6.3049999999999997</v>
      </c>
      <c r="I17" s="14">
        <f t="shared" si="2"/>
        <v>10.744999999999999</v>
      </c>
      <c r="J17" s="14">
        <f t="shared" si="3"/>
        <v>2.125</v>
      </c>
      <c r="K17" s="14" t="s">
        <v>44</v>
      </c>
      <c r="L17" s="24">
        <v>95</v>
      </c>
      <c r="M17" s="31" t="s">
        <v>91</v>
      </c>
      <c r="N17" s="15" t="s">
        <v>62</v>
      </c>
    </row>
    <row r="18" spans="1:15" s="34" customFormat="1" x14ac:dyDescent="0.3">
      <c r="A18" s="32">
        <v>2</v>
      </c>
      <c r="B18" s="33" t="s">
        <v>54</v>
      </c>
      <c r="C18" s="34" t="s">
        <v>61</v>
      </c>
      <c r="D18" s="34" t="s">
        <v>46</v>
      </c>
      <c r="E18" s="34">
        <v>34</v>
      </c>
      <c r="F18" s="34">
        <v>5.5E-2</v>
      </c>
      <c r="G18" s="35">
        <v>5</v>
      </c>
      <c r="H18" s="36">
        <f t="shared" si="1"/>
        <v>6.3049999999999997</v>
      </c>
      <c r="I18" s="36">
        <f t="shared" si="2"/>
        <v>10.744999999999999</v>
      </c>
      <c r="J18" s="36">
        <f t="shared" si="3"/>
        <v>2.125</v>
      </c>
      <c r="K18" s="36" t="s">
        <v>47</v>
      </c>
      <c r="L18" s="37"/>
      <c r="M18" s="38" t="s">
        <v>91</v>
      </c>
      <c r="N18" s="39" t="s">
        <v>89</v>
      </c>
      <c r="O18" s="40" t="s">
        <v>86</v>
      </c>
    </row>
    <row r="19" spans="1:15" s="42" customFormat="1" x14ac:dyDescent="0.3">
      <c r="A19" s="41">
        <v>2</v>
      </c>
      <c r="B19" s="40" t="s">
        <v>45</v>
      </c>
      <c r="C19" s="42" t="s">
        <v>61</v>
      </c>
      <c r="D19" s="42" t="s">
        <v>50</v>
      </c>
      <c r="E19" s="42">
        <v>34</v>
      </c>
      <c r="F19" s="42">
        <v>5.5E-2</v>
      </c>
      <c r="G19" s="43">
        <v>5</v>
      </c>
      <c r="H19" s="44">
        <f t="shared" si="1"/>
        <v>6.3049999999999997</v>
      </c>
      <c r="I19" s="44">
        <f t="shared" si="2"/>
        <v>10.744999999999999</v>
      </c>
      <c r="J19" s="44">
        <f t="shared" si="3"/>
        <v>2.125</v>
      </c>
      <c r="K19" s="44" t="s">
        <v>51</v>
      </c>
      <c r="L19" s="45">
        <v>95</v>
      </c>
      <c r="N19" s="42" t="s">
        <v>93</v>
      </c>
      <c r="O19" s="42" t="s">
        <v>83</v>
      </c>
    </row>
    <row r="20" spans="1:15" s="7" customFormat="1" x14ac:dyDescent="0.3">
      <c r="A20" s="6">
        <v>2</v>
      </c>
      <c r="B20" s="9" t="s">
        <v>72</v>
      </c>
      <c r="C20" s="7" t="s">
        <v>70</v>
      </c>
      <c r="D20" s="7" t="s">
        <v>25</v>
      </c>
      <c r="E20" s="7">
        <v>39</v>
      </c>
      <c r="F20" s="7">
        <v>0.08</v>
      </c>
      <c r="G20" s="55">
        <v>4.2</v>
      </c>
      <c r="H20" s="8">
        <f t="shared" si="1"/>
        <v>6.3049999999999997</v>
      </c>
      <c r="I20" s="8">
        <f t="shared" si="2"/>
        <v>10.744999999999999</v>
      </c>
      <c r="J20" s="8">
        <f t="shared" si="3"/>
        <v>2.125</v>
      </c>
      <c r="K20" s="19" t="s">
        <v>51</v>
      </c>
      <c r="L20" s="23">
        <v>95</v>
      </c>
    </row>
    <row r="21" spans="1:15" s="7" customFormat="1" x14ac:dyDescent="0.3">
      <c r="A21" s="6">
        <v>2.5</v>
      </c>
      <c r="B21" s="9" t="s">
        <v>79</v>
      </c>
      <c r="C21" s="7" t="s">
        <v>76</v>
      </c>
      <c r="D21" s="7" t="s">
        <v>25</v>
      </c>
      <c r="E21" s="7">
        <v>15.1</v>
      </c>
      <c r="F21" s="7">
        <v>0.06</v>
      </c>
      <c r="G21" s="55">
        <v>4.2</v>
      </c>
      <c r="H21" s="8">
        <f t="shared" si="1"/>
        <v>5.0439999999999996</v>
      </c>
      <c r="I21" s="8">
        <f t="shared" si="2"/>
        <v>8.5960000000000001</v>
      </c>
      <c r="J21" s="8">
        <f t="shared" si="3"/>
        <v>1.7</v>
      </c>
      <c r="K21" s="25" t="s">
        <v>78</v>
      </c>
      <c r="L21" s="23">
        <v>45</v>
      </c>
    </row>
    <row r="22" spans="1:15" x14ac:dyDescent="0.3">
      <c r="A22">
        <v>3</v>
      </c>
      <c r="B22" s="1" t="s">
        <v>20</v>
      </c>
      <c r="C22" t="s">
        <v>9</v>
      </c>
      <c r="D22" t="s">
        <v>22</v>
      </c>
      <c r="E22">
        <v>78</v>
      </c>
      <c r="F22">
        <v>0.1</v>
      </c>
      <c r="G22" s="53">
        <f t="shared" si="0"/>
        <v>2.5</v>
      </c>
      <c r="H22" s="2">
        <f t="shared" si="1"/>
        <v>4.2033333333333331</v>
      </c>
      <c r="I22" s="2">
        <f t="shared" si="2"/>
        <v>7.1633333333333331</v>
      </c>
      <c r="J22" s="2">
        <f t="shared" si="3"/>
        <v>1.4166666666666667</v>
      </c>
      <c r="M22" t="s">
        <v>64</v>
      </c>
    </row>
    <row r="23" spans="1:15" s="3" customFormat="1" x14ac:dyDescent="0.3">
      <c r="A23" s="3">
        <v>4</v>
      </c>
      <c r="B23" s="10" t="s">
        <v>41</v>
      </c>
      <c r="C23" s="3" t="s">
        <v>39</v>
      </c>
      <c r="D23" s="3" t="s">
        <v>42</v>
      </c>
      <c r="E23" s="26">
        <v>17</v>
      </c>
      <c r="F23" s="3">
        <v>0.2</v>
      </c>
      <c r="G23" s="51">
        <f t="shared" si="0"/>
        <v>1.25</v>
      </c>
      <c r="H23" s="4">
        <f t="shared" si="1"/>
        <v>3.1524999999999999</v>
      </c>
      <c r="I23" s="4">
        <f t="shared" si="2"/>
        <v>5.3724999999999996</v>
      </c>
      <c r="J23" s="4">
        <f t="shared" si="3"/>
        <v>1.0625</v>
      </c>
      <c r="K23" s="4" t="s">
        <v>43</v>
      </c>
      <c r="L23" s="20">
        <v>60</v>
      </c>
      <c r="M23" s="3" t="s">
        <v>65</v>
      </c>
      <c r="N23" s="15" t="s">
        <v>62</v>
      </c>
    </row>
    <row r="24" spans="1:15" s="3" customFormat="1" x14ac:dyDescent="0.3">
      <c r="A24" s="3">
        <v>4</v>
      </c>
      <c r="B24" s="10" t="s">
        <v>35</v>
      </c>
      <c r="C24" s="3" t="s">
        <v>36</v>
      </c>
      <c r="D24" s="3" t="s">
        <v>56</v>
      </c>
      <c r="E24" s="3">
        <v>30</v>
      </c>
      <c r="F24" s="3">
        <v>0.28000000000000003</v>
      </c>
      <c r="G24" s="51">
        <f t="shared" si="0"/>
        <v>0.89285714285714279</v>
      </c>
      <c r="H24" s="4">
        <f t="shared" si="1"/>
        <v>3.1524999999999999</v>
      </c>
      <c r="I24" s="4">
        <f t="shared" si="2"/>
        <v>5.3724999999999996</v>
      </c>
      <c r="J24" s="4">
        <f t="shared" si="3"/>
        <v>1.0625</v>
      </c>
      <c r="K24" s="4" t="s">
        <v>37</v>
      </c>
      <c r="L24" s="20"/>
      <c r="N24" s="3" t="s">
        <v>66</v>
      </c>
    </row>
    <row r="25" spans="1:15" s="17" customFormat="1" x14ac:dyDescent="0.3">
      <c r="A25" s="17">
        <v>4</v>
      </c>
      <c r="B25" s="18" t="s">
        <v>73</v>
      </c>
      <c r="C25" s="17" t="s">
        <v>70</v>
      </c>
      <c r="D25" s="17" t="s">
        <v>25</v>
      </c>
      <c r="E25" s="17">
        <v>20</v>
      </c>
      <c r="F25" s="17">
        <v>0.2</v>
      </c>
      <c r="G25" s="54">
        <v>1.7</v>
      </c>
      <c r="H25" s="4">
        <f t="shared" si="1"/>
        <v>3.1524999999999999</v>
      </c>
      <c r="I25" s="4">
        <f t="shared" si="2"/>
        <v>5.3724999999999996</v>
      </c>
      <c r="J25" s="4">
        <f t="shared" si="3"/>
        <v>1.0625</v>
      </c>
      <c r="K25" s="19" t="s">
        <v>51</v>
      </c>
      <c r="L25" s="22">
        <v>95</v>
      </c>
    </row>
    <row r="26" spans="1:15" s="17" customFormat="1" x14ac:dyDescent="0.3">
      <c r="A26" s="17">
        <v>4</v>
      </c>
      <c r="B26" s="1" t="s">
        <v>82</v>
      </c>
      <c r="C26" s="28" t="s">
        <v>81</v>
      </c>
      <c r="D26" s="17">
        <v>530</v>
      </c>
      <c r="E26" s="17">
        <v>17.2</v>
      </c>
      <c r="F26" s="17">
        <v>0.13</v>
      </c>
      <c r="G26" s="54">
        <v>1.7</v>
      </c>
      <c r="H26" s="4">
        <f t="shared" si="1"/>
        <v>3.1524999999999999</v>
      </c>
      <c r="I26" s="4">
        <f t="shared" si="2"/>
        <v>5.3724999999999996</v>
      </c>
      <c r="J26" s="4">
        <f t="shared" si="3"/>
        <v>1.0625</v>
      </c>
      <c r="K26" s="14" t="s">
        <v>44</v>
      </c>
      <c r="L26" s="22">
        <v>60</v>
      </c>
      <c r="N26" s="3"/>
    </row>
    <row r="27" spans="1:15" s="39" customFormat="1" x14ac:dyDescent="0.3">
      <c r="A27" s="39">
        <v>5</v>
      </c>
      <c r="B27" s="33" t="s">
        <v>54</v>
      </c>
      <c r="C27" s="39" t="s">
        <v>61</v>
      </c>
      <c r="D27" s="39" t="s">
        <v>48</v>
      </c>
      <c r="E27" s="39">
        <v>34</v>
      </c>
      <c r="F27" s="39">
        <v>0.14000000000000001</v>
      </c>
      <c r="G27" s="46">
        <v>2</v>
      </c>
      <c r="H27" s="46">
        <f t="shared" si="1"/>
        <v>2.5219999999999998</v>
      </c>
      <c r="I27" s="46">
        <f t="shared" si="2"/>
        <v>4.298</v>
      </c>
      <c r="J27" s="46">
        <f t="shared" si="3"/>
        <v>0.85</v>
      </c>
      <c r="K27" s="46" t="s">
        <v>47</v>
      </c>
      <c r="L27" s="47">
        <v>95</v>
      </c>
      <c r="N27" s="39" t="s">
        <v>89</v>
      </c>
      <c r="O27" s="40" t="s">
        <v>86</v>
      </c>
    </row>
    <row r="28" spans="1:15" s="48" customFormat="1" x14ac:dyDescent="0.3">
      <c r="A28" s="48">
        <v>5</v>
      </c>
      <c r="B28" s="40" t="s">
        <v>45</v>
      </c>
      <c r="C28" s="48" t="s">
        <v>61</v>
      </c>
      <c r="D28" s="48" t="s">
        <v>52</v>
      </c>
      <c r="E28" s="48">
        <v>34</v>
      </c>
      <c r="F28" s="48">
        <v>0.14000000000000001</v>
      </c>
      <c r="G28" s="49">
        <f t="shared" si="0"/>
        <v>1.7857142857142856</v>
      </c>
      <c r="H28" s="49">
        <f t="shared" si="1"/>
        <v>2.5219999999999998</v>
      </c>
      <c r="I28" s="49">
        <f t="shared" si="2"/>
        <v>4.298</v>
      </c>
      <c r="J28" s="49">
        <f t="shared" si="3"/>
        <v>0.85</v>
      </c>
      <c r="K28" s="49" t="s">
        <v>51</v>
      </c>
      <c r="L28" s="50"/>
    </row>
    <row r="29" spans="1:15" x14ac:dyDescent="0.3">
      <c r="A29">
        <v>5</v>
      </c>
      <c r="B29" s="1" t="s">
        <v>55</v>
      </c>
      <c r="C29" t="s">
        <v>61</v>
      </c>
      <c r="D29" t="s">
        <v>53</v>
      </c>
      <c r="E29">
        <v>25.5</v>
      </c>
      <c r="F29">
        <v>0.21</v>
      </c>
      <c r="G29" s="53">
        <f t="shared" si="0"/>
        <v>1.1904761904761905</v>
      </c>
      <c r="H29" s="2">
        <f t="shared" si="1"/>
        <v>2.5219999999999998</v>
      </c>
      <c r="I29" s="2">
        <f t="shared" si="2"/>
        <v>4.298</v>
      </c>
      <c r="J29" s="2">
        <f t="shared" si="3"/>
        <v>0.85</v>
      </c>
      <c r="K29" s="2" t="s">
        <v>51</v>
      </c>
    </row>
    <row r="30" spans="1:15" x14ac:dyDescent="0.3">
      <c r="A30">
        <v>5</v>
      </c>
      <c r="B30" s="1" t="s">
        <v>77</v>
      </c>
      <c r="C30" t="s">
        <v>76</v>
      </c>
      <c r="D30" t="s">
        <v>25</v>
      </c>
      <c r="E30">
        <v>18.5</v>
      </c>
      <c r="F30">
        <v>0.16</v>
      </c>
      <c r="G30" s="53">
        <f t="shared" si="0"/>
        <v>1.5625</v>
      </c>
      <c r="H30" s="2">
        <f t="shared" si="1"/>
        <v>2.5219999999999998</v>
      </c>
      <c r="I30" s="2">
        <f t="shared" si="2"/>
        <v>4.298</v>
      </c>
      <c r="J30" s="2">
        <f t="shared" si="3"/>
        <v>0.85</v>
      </c>
      <c r="K30" s="2" t="s">
        <v>78</v>
      </c>
      <c r="L30" s="21">
        <v>45</v>
      </c>
    </row>
    <row r="31" spans="1:15" x14ac:dyDescent="0.3">
      <c r="A31">
        <v>6</v>
      </c>
      <c r="B31" s="1" t="s">
        <v>73</v>
      </c>
      <c r="C31" t="s">
        <v>70</v>
      </c>
      <c r="D31" t="s">
        <v>25</v>
      </c>
      <c r="E31">
        <v>25</v>
      </c>
      <c r="F31">
        <v>0.3</v>
      </c>
      <c r="G31" s="53">
        <v>1.1000000000000001</v>
      </c>
      <c r="H31" s="2">
        <f t="shared" si="1"/>
        <v>2.1016666666666666</v>
      </c>
      <c r="I31" s="2">
        <f t="shared" si="2"/>
        <v>3.5816666666666666</v>
      </c>
      <c r="J31" s="2">
        <f t="shared" si="3"/>
        <v>0.70833333333333337</v>
      </c>
      <c r="K31" s="19" t="s">
        <v>51</v>
      </c>
      <c r="L31" s="22">
        <v>95</v>
      </c>
    </row>
    <row r="32" spans="1:15" s="39" customFormat="1" x14ac:dyDescent="0.3">
      <c r="A32" s="39">
        <v>7.5</v>
      </c>
      <c r="B32" s="33" t="s">
        <v>54</v>
      </c>
      <c r="C32" s="39" t="s">
        <v>61</v>
      </c>
      <c r="D32" s="39" t="s">
        <v>49</v>
      </c>
      <c r="E32" s="39">
        <v>34</v>
      </c>
      <c r="F32" s="39">
        <v>0.21</v>
      </c>
      <c r="G32" s="46">
        <v>1.3</v>
      </c>
      <c r="H32" s="46">
        <f t="shared" si="1"/>
        <v>1.6813333333333333</v>
      </c>
      <c r="I32" s="46">
        <f t="shared" si="2"/>
        <v>2.8653333333333331</v>
      </c>
      <c r="J32" s="46">
        <f t="shared" si="3"/>
        <v>0.56666666666666665</v>
      </c>
      <c r="K32" s="46" t="s">
        <v>47</v>
      </c>
      <c r="L32" s="47">
        <v>95</v>
      </c>
      <c r="N32" s="39" t="s">
        <v>89</v>
      </c>
      <c r="O32" s="40" t="s">
        <v>86</v>
      </c>
    </row>
    <row r="33" spans="1:15" s="48" customFormat="1" x14ac:dyDescent="0.3">
      <c r="A33" s="48">
        <v>7.5</v>
      </c>
      <c r="B33" s="40" t="s">
        <v>45</v>
      </c>
      <c r="C33" s="48" t="s">
        <v>61</v>
      </c>
      <c r="D33" s="48" t="s">
        <v>57</v>
      </c>
      <c r="E33" s="48">
        <v>35</v>
      </c>
      <c r="F33" s="48">
        <v>0.21</v>
      </c>
      <c r="G33" s="49">
        <f t="shared" si="0"/>
        <v>1.1904761904761905</v>
      </c>
      <c r="H33" s="49">
        <f t="shared" si="1"/>
        <v>1.6813333333333333</v>
      </c>
      <c r="I33" s="49">
        <f t="shared" si="2"/>
        <v>2.8653333333333331</v>
      </c>
      <c r="J33" s="49">
        <f t="shared" si="3"/>
        <v>0.56666666666666665</v>
      </c>
      <c r="K33" s="49" t="s">
        <v>51</v>
      </c>
      <c r="L33" s="50"/>
    </row>
    <row r="34" spans="1:15" s="39" customFormat="1" x14ac:dyDescent="0.3">
      <c r="A34" s="39">
        <v>10</v>
      </c>
      <c r="B34" s="33" t="s">
        <v>54</v>
      </c>
      <c r="C34" s="39" t="s">
        <v>61</v>
      </c>
      <c r="D34" s="39" t="s">
        <v>68</v>
      </c>
      <c r="E34" s="39">
        <v>34</v>
      </c>
      <c r="F34" s="39">
        <v>0.28000000000000003</v>
      </c>
      <c r="G34" s="46">
        <v>1</v>
      </c>
      <c r="H34" s="46">
        <f t="shared" si="1"/>
        <v>1.2609999999999999</v>
      </c>
      <c r="I34" s="46">
        <f t="shared" si="2"/>
        <v>2.149</v>
      </c>
      <c r="J34" s="46">
        <f t="shared" si="3"/>
        <v>0.42499999999999999</v>
      </c>
      <c r="K34" s="46" t="s">
        <v>47</v>
      </c>
      <c r="L34" s="47"/>
      <c r="N34" s="39" t="s">
        <v>89</v>
      </c>
      <c r="O34" s="40" t="s">
        <v>86</v>
      </c>
    </row>
    <row r="35" spans="1:15" x14ac:dyDescent="0.3">
      <c r="A35">
        <v>10</v>
      </c>
      <c r="B35" t="s">
        <v>73</v>
      </c>
      <c r="C35" t="s">
        <v>70</v>
      </c>
      <c r="D35" t="s">
        <v>25</v>
      </c>
      <c r="E35">
        <v>10</v>
      </c>
      <c r="F35">
        <v>0.4</v>
      </c>
      <c r="G35" s="53">
        <v>0.8</v>
      </c>
      <c r="H35" s="2">
        <f t="shared" si="1"/>
        <v>1.2609999999999999</v>
      </c>
      <c r="I35" s="2">
        <f t="shared" si="2"/>
        <v>2.149</v>
      </c>
      <c r="J35" s="2">
        <f t="shared" si="3"/>
        <v>0.42499999999999999</v>
      </c>
      <c r="K35" s="19" t="s">
        <v>51</v>
      </c>
      <c r="L35" s="22">
        <v>95</v>
      </c>
    </row>
    <row r="36" spans="1:15" x14ac:dyDescent="0.3">
      <c r="A36" s="3">
        <v>10</v>
      </c>
      <c r="B36" s="1" t="s">
        <v>82</v>
      </c>
      <c r="C36" s="3" t="s">
        <v>81</v>
      </c>
      <c r="D36">
        <v>965</v>
      </c>
      <c r="E36" s="3">
        <v>17.600000000000001</v>
      </c>
      <c r="F36" s="3">
        <v>0.3</v>
      </c>
      <c r="G36" s="53">
        <v>0.8</v>
      </c>
      <c r="H36" s="2">
        <f t="shared" si="1"/>
        <v>1.2609999999999999</v>
      </c>
      <c r="I36" s="2">
        <f t="shared" si="2"/>
        <v>2.149</v>
      </c>
      <c r="J36" s="2">
        <f t="shared" si="3"/>
        <v>0.42499999999999999</v>
      </c>
      <c r="K36" s="14" t="s">
        <v>44</v>
      </c>
      <c r="L36" s="22">
        <v>60</v>
      </c>
      <c r="N36" s="3" t="s">
        <v>83</v>
      </c>
    </row>
    <row r="37" spans="1:15" s="48" customFormat="1" x14ac:dyDescent="0.3">
      <c r="A37" s="48">
        <v>20</v>
      </c>
      <c r="B37" s="40" t="s">
        <v>95</v>
      </c>
      <c r="C37" s="48" t="s">
        <v>94</v>
      </c>
      <c r="D37" s="48">
        <v>3500</v>
      </c>
      <c r="E37" s="48">
        <v>30.6</v>
      </c>
      <c r="F37" s="48">
        <v>0.28000000000000003</v>
      </c>
      <c r="G37" s="49">
        <v>1</v>
      </c>
      <c r="H37" s="49">
        <f t="shared" si="1"/>
        <v>0.63049999999999995</v>
      </c>
      <c r="I37" s="49">
        <f t="shared" si="2"/>
        <v>1.0745</v>
      </c>
      <c r="J37" s="49">
        <f t="shared" si="3"/>
        <v>0.21249999999999999</v>
      </c>
      <c r="K37" s="49" t="s">
        <v>96</v>
      </c>
      <c r="L37" s="50">
        <v>96.19</v>
      </c>
      <c r="M37" s="48" t="s">
        <v>98</v>
      </c>
      <c r="N37" s="48" t="s">
        <v>89</v>
      </c>
      <c r="O37" s="40" t="s">
        <v>97</v>
      </c>
    </row>
  </sheetData>
  <hyperlinks>
    <hyperlink ref="B8" r:id="rId1" xr:uid="{00000000-0004-0000-0000-000000000000}"/>
    <hyperlink ref="B13" r:id="rId2" xr:uid="{00000000-0004-0000-0000-000001000000}"/>
    <hyperlink ref="B9" r:id="rId3" xr:uid="{00000000-0004-0000-0000-000002000000}"/>
    <hyperlink ref="B15" r:id="rId4" xr:uid="{00000000-0004-0000-0000-000003000000}"/>
    <hyperlink ref="B22" r:id="rId5" xr:uid="{00000000-0004-0000-0000-000004000000}"/>
    <hyperlink ref="B7" r:id="rId6" xr:uid="{00000000-0004-0000-0000-000008000000}"/>
    <hyperlink ref="B4" r:id="rId7" xr:uid="{00000000-0004-0000-0000-00000B000000}"/>
    <hyperlink ref="B24" r:id="rId8" xr:uid="{00000000-0004-0000-0000-00000C000000}"/>
    <hyperlink ref="B17" r:id="rId9" xr:uid="{00000000-0004-0000-0000-00000D000000}"/>
    <hyperlink ref="B23" r:id="rId10" xr:uid="{00000000-0004-0000-0000-00000E000000}"/>
    <hyperlink ref="B18" r:id="rId11" display="Plan Apo" xr:uid="{00000000-0004-0000-0000-00000F000000}"/>
    <hyperlink ref="B27" r:id="rId12" display="Plan Apo" xr:uid="{00000000-0004-0000-0000-000010000000}"/>
    <hyperlink ref="B32" r:id="rId13" display="Plan Apo" xr:uid="{00000000-0004-0000-0000-000011000000}"/>
    <hyperlink ref="B19" r:id="rId14" xr:uid="{00000000-0004-0000-0000-000012000000}"/>
    <hyperlink ref="B28" r:id="rId15" xr:uid="{00000000-0004-0000-0000-000013000000}"/>
    <hyperlink ref="B29" r:id="rId16" display="Plan Apo" xr:uid="{00000000-0004-0000-0000-000014000000}"/>
    <hyperlink ref="B33" r:id="rId17" xr:uid="{00000000-0004-0000-0000-000015000000}"/>
    <hyperlink ref="B10" r:id="rId18" xr:uid="{00000000-0004-0000-0000-000016000000}"/>
    <hyperlink ref="B34" r:id="rId19" xr:uid="{00000000-0004-0000-0000-000018000000}"/>
    <hyperlink ref="B12" r:id="rId20" xr:uid="{00000000-0004-0000-0000-000019000000}"/>
    <hyperlink ref="B11" r:id="rId21" display="1X ICO, 0.04 NA, 15 WD" xr:uid="{00000000-0004-0000-0000-00001A000000}"/>
    <hyperlink ref="B20" r:id="rId22" xr:uid="{00000000-0004-0000-0000-00001B000000}"/>
    <hyperlink ref="B25" r:id="rId23" display="4X HR Plan Apo" xr:uid="{00000000-0004-0000-0000-00001C000000}"/>
    <hyperlink ref="B31" r:id="rId24" xr:uid="{00000000-0004-0000-0000-00001D000000}"/>
    <hyperlink ref="B30" r:id="rId25" xr:uid="{00000000-0004-0000-0000-00001E000000}"/>
    <hyperlink ref="B21" r:id="rId26" xr:uid="{00000000-0004-0000-0000-00001F000000}"/>
    <hyperlink ref="B26" r:id="rId27" xr:uid="{00000000-0004-0000-0000-000020000000}"/>
    <hyperlink ref="B36" r:id="rId28" xr:uid="{00000000-0004-0000-0000-000021000000}"/>
    <hyperlink ref="O27" r:id="rId29" xr:uid="{00000000-0004-0000-0000-000022000000}"/>
    <hyperlink ref="O32" r:id="rId30" xr:uid="{00000000-0004-0000-0000-000023000000}"/>
    <hyperlink ref="O34" r:id="rId31" xr:uid="{00000000-0004-0000-0000-000024000000}"/>
    <hyperlink ref="O18" r:id="rId32" xr:uid="{00000000-0004-0000-0000-000025000000}"/>
    <hyperlink ref="O10" r:id="rId33" xr:uid="{00000000-0004-0000-0000-000026000000}"/>
    <hyperlink ref="B37" r:id="rId34" xr:uid="{1895A0EA-0842-4AEB-BF2A-5EF22BA59CBD}"/>
    <hyperlink ref="O37" r:id="rId35" xr:uid="{48547CBF-951C-4E2A-8A85-ED8F6E447AAC}"/>
  </hyperlinks>
  <pageMargins left="0.7" right="0.7" top="0.75" bottom="0.75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2023-05-02T11:59:43Z</dcterms:modified>
</cp:coreProperties>
</file>