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TSSinnoh\pokemon-legends-master\"/>
    </mc:Choice>
  </mc:AlternateContent>
  <xr:revisionPtr revIDLastSave="0" documentId="13_ncr:1_{7DEE199D-FC8C-48F8-859A-DDC3B612FF3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okemon" sheetId="1" r:id="rId1"/>
    <sheet name="Shrine" sheetId="19" r:id="rId2"/>
    <sheet name="Sheet4" sheetId="18" state="hidden" r:id="rId3"/>
    <sheet name="moves" sheetId="6" r:id="rId4"/>
    <sheet name="analysis" sheetId="7" r:id="rId5"/>
  </sheets>
  <externalReferences>
    <externalReference r:id="rId6"/>
  </externalReferences>
  <definedNames>
    <definedName name="_xlnm._FilterDatabase" localSheetId="0" hidden="1">pokemon!$A$1:$AF$1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P5" i="1" s="1"/>
  <c r="R5" i="1" s="1"/>
  <c r="O5" i="1"/>
  <c r="Q5" i="1" s="1"/>
  <c r="N4" i="1"/>
  <c r="P4" i="1" s="1"/>
  <c r="R4" i="1" s="1"/>
  <c r="O4" i="1"/>
  <c r="Q4" i="1" s="1"/>
  <c r="N3" i="1"/>
  <c r="P3" i="1" s="1"/>
  <c r="O3" i="1"/>
  <c r="Q3" i="1" s="1"/>
  <c r="Y2" i="1"/>
  <c r="X2" i="1"/>
  <c r="S2" i="1"/>
  <c r="O2" i="1"/>
  <c r="Q2" i="1" s="1"/>
  <c r="N2" i="1"/>
  <c r="P2" i="1" s="1"/>
  <c r="R3" i="1" l="1"/>
  <c r="R2" i="1"/>
  <c r="H56" i="6" l="1" a="1"/>
  <c r="H56" i="6" s="1"/>
  <c r="G56" i="6" a="1"/>
  <c r="G56" i="6" s="1"/>
  <c r="D56" i="6"/>
  <c r="I56" i="6" l="1"/>
  <c r="H266" i="6" l="1" a="1"/>
  <c r="H266" i="6" s="1"/>
  <c r="G266" i="6" a="1"/>
  <c r="G266" i="6" s="1"/>
  <c r="D266" i="6"/>
  <c r="G258" i="6" a="1"/>
  <c r="G258" i="6" s="1"/>
  <c r="H258" i="6" a="1"/>
  <c r="H258" i="6" s="1"/>
  <c r="H259" i="6" a="1"/>
  <c r="H259" i="6" s="1"/>
  <c r="G259" i="6" a="1"/>
  <c r="G259" i="6" s="1"/>
  <c r="D259" i="6"/>
  <c r="H132" i="6" a="1"/>
  <c r="H132" i="6" s="1"/>
  <c r="G132" i="6" a="1"/>
  <c r="G132" i="6" s="1"/>
  <c r="D155" i="6"/>
  <c r="D216" i="6"/>
  <c r="D90" i="6"/>
  <c r="D227" i="6"/>
  <c r="D74" i="6"/>
  <c r="D73" i="6"/>
  <c r="D72" i="6"/>
  <c r="D184" i="6"/>
  <c r="I266" i="6" l="1"/>
  <c r="I258" i="6"/>
  <c r="I259" i="6"/>
  <c r="I132" i="6"/>
  <c r="G73" i="6" a="1"/>
  <c r="G73" i="6" s="1"/>
  <c r="G131" i="6" a="1"/>
  <c r="G131" i="6" s="1"/>
  <c r="H227" i="6" a="1"/>
  <c r="H227" i="6" s="1"/>
  <c r="G227" i="6" a="1"/>
  <c r="G227" i="6" s="1"/>
  <c r="H72" i="6" a="1"/>
  <c r="H72" i="6" s="1"/>
  <c r="H73" i="6" a="1"/>
  <c r="H73" i="6" s="1"/>
  <c r="G72" i="6" a="1"/>
  <c r="G72" i="6" s="1"/>
  <c r="H184" i="6" a="1"/>
  <c r="H184" i="6" s="1"/>
  <c r="G90" i="6" a="1"/>
  <c r="G90" i="6" s="1"/>
  <c r="H74" i="6" a="1"/>
  <c r="H74" i="6" s="1"/>
  <c r="G184" i="6" a="1"/>
  <c r="G184" i="6" s="1"/>
  <c r="G74" i="6" a="1"/>
  <c r="G74" i="6" s="1"/>
  <c r="H90" i="6" a="1"/>
  <c r="H90" i="6" s="1"/>
  <c r="H131" i="6" a="1"/>
  <c r="H131" i="6" s="1"/>
  <c r="I131" i="6" l="1"/>
  <c r="I227" i="6"/>
  <c r="I72" i="6"/>
  <c r="I183" i="6"/>
  <c r="I90" i="6"/>
  <c r="I74" i="6"/>
  <c r="I73" i="6"/>
  <c r="D6" i="6" l="1"/>
  <c r="D271" i="6"/>
  <c r="D272" i="6"/>
  <c r="D273" i="6"/>
  <c r="D274" i="6"/>
  <c r="D275" i="6"/>
  <c r="D276" i="6"/>
  <c r="D277" i="6"/>
  <c r="D278" i="6"/>
  <c r="D279" i="6"/>
  <c r="D280" i="6"/>
  <c r="D201" i="6"/>
  <c r="D281" i="6"/>
  <c r="D282" i="6"/>
  <c r="D283" i="6"/>
  <c r="D92" i="6"/>
  <c r="I92" i="6" l="1"/>
  <c r="D13" i="6" l="1"/>
  <c r="D78" i="6"/>
  <c r="D20" i="6"/>
  <c r="D32" i="6"/>
  <c r="B22" i="7"/>
  <c r="D10" i="6"/>
  <c r="D85" i="6"/>
  <c r="D81" i="6"/>
  <c r="D79" i="6"/>
  <c r="D31" i="6"/>
  <c r="B30" i="7"/>
  <c r="B23" i="7" l="1"/>
  <c r="B21" i="7"/>
  <c r="C31" i="7"/>
  <c r="B28" i="7"/>
  <c r="B20" i="7"/>
  <c r="C32" i="7"/>
  <c r="C30" i="7"/>
  <c r="D30" i="7" s="1"/>
  <c r="C22" i="7"/>
  <c r="D22" i="7" s="1"/>
  <c r="C29" i="7"/>
  <c r="C21" i="7"/>
  <c r="C23" i="7"/>
  <c r="C28" i="7"/>
  <c r="C20" i="7"/>
  <c r="C27" i="7"/>
  <c r="C24" i="7"/>
  <c r="C34" i="7"/>
  <c r="C26" i="7"/>
  <c r="C18" i="7"/>
  <c r="C19" i="7"/>
  <c r="C33" i="7"/>
  <c r="C25" i="7"/>
  <c r="C17" i="7"/>
  <c r="B29" i="7"/>
  <c r="B17" i="7"/>
  <c r="B34" i="7"/>
  <c r="B26" i="7"/>
  <c r="B18" i="7"/>
  <c r="B27" i="7"/>
  <c r="B33" i="7"/>
  <c r="B25" i="7"/>
  <c r="B19" i="7"/>
  <c r="B32" i="7"/>
  <c r="B24" i="7"/>
  <c r="B31" i="7"/>
  <c r="D33" i="7" l="1"/>
  <c r="D28" i="7"/>
  <c r="D21" i="7"/>
  <c r="D31" i="7"/>
  <c r="D20" i="7"/>
  <c r="D25" i="7"/>
  <c r="D23" i="7"/>
  <c r="D26" i="7"/>
  <c r="D34" i="7"/>
  <c r="D27" i="7"/>
  <c r="D24" i="7"/>
  <c r="D32" i="7"/>
  <c r="D19" i="7"/>
  <c r="D29" i="7"/>
  <c r="D18" i="7"/>
  <c r="D17" i="7"/>
  <c r="D29" i="6"/>
  <c r="D23" i="6"/>
  <c r="D25" i="6"/>
  <c r="D28" i="6"/>
  <c r="D5" i="6"/>
  <c r="D7" i="6"/>
  <c r="D8" i="6"/>
  <c r="D9" i="6"/>
  <c r="D11" i="6"/>
  <c r="D12" i="6"/>
  <c r="D14" i="6"/>
  <c r="D15" i="6"/>
  <c r="D18" i="6"/>
  <c r="D19" i="6"/>
  <c r="D21" i="6"/>
  <c r="D22" i="6"/>
  <c r="D24" i="6"/>
  <c r="D26" i="6"/>
  <c r="D27" i="6"/>
  <c r="D30" i="6"/>
  <c r="D80" i="6"/>
  <c r="D83" i="6"/>
  <c r="D84" i="6"/>
  <c r="D86" i="6"/>
  <c r="D87" i="6"/>
  <c r="D88" i="6"/>
  <c r="D130" i="6"/>
  <c r="D2" i="6"/>
  <c r="E34" i="7" l="1"/>
  <c r="F34" i="7" s="1"/>
  <c r="E24" i="7"/>
  <c r="F24" i="7" s="1"/>
  <c r="E32" i="7"/>
  <c r="F32" i="7" s="1"/>
  <c r="E33" i="7"/>
  <c r="F33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H6" i="6" l="1" a="1"/>
  <c r="H6" i="6" s="1"/>
  <c r="G6" i="6" a="1"/>
  <c r="G6" i="6" s="1"/>
  <c r="H3" i="6" a="1"/>
  <c r="H3" i="6" s="1"/>
  <c r="H4" i="6" a="1"/>
  <c r="H4" i="6" s="1"/>
  <c r="G4" i="6" a="1"/>
  <c r="G4" i="6" s="1"/>
  <c r="G3" i="6" a="1"/>
  <c r="G3" i="6" s="1"/>
  <c r="D12" i="7"/>
  <c r="G13" i="6" a="1"/>
  <c r="G13" i="6" s="1"/>
  <c r="H13" i="6" a="1"/>
  <c r="H13" i="6" s="1"/>
  <c r="C13" i="7"/>
  <c r="H20" i="6" a="1"/>
  <c r="H20" i="6" s="1"/>
  <c r="H21" i="6" a="1"/>
  <c r="H21" i="6" s="1"/>
  <c r="G20" i="6" a="1"/>
  <c r="G20" i="6" s="1"/>
  <c r="G21" i="6" a="1"/>
  <c r="G21" i="6" s="1"/>
  <c r="H32" i="6" a="1"/>
  <c r="H32" i="6" s="1"/>
  <c r="G32" i="6" a="1"/>
  <c r="G32" i="6" s="1"/>
  <c r="E2" i="7"/>
  <c r="G10" i="6" a="1"/>
  <c r="G10" i="6" s="1"/>
  <c r="H10" i="6" a="1"/>
  <c r="H10" i="6" s="1"/>
  <c r="G31" i="6" a="1"/>
  <c r="G31" i="6" s="1"/>
  <c r="H31" i="6" a="1"/>
  <c r="H31" i="6" s="1"/>
  <c r="G12" i="6" a="1"/>
  <c r="G12" i="6" s="1"/>
  <c r="G18" i="6" a="1"/>
  <c r="G18" i="6" s="1"/>
  <c r="H14" i="6" a="1"/>
  <c r="H14" i="6" s="1"/>
  <c r="G14" i="6" a="1"/>
  <c r="G14" i="6" s="1"/>
  <c r="H15" i="6" a="1"/>
  <c r="H15" i="6" s="1"/>
  <c r="G15" i="6" a="1"/>
  <c r="G15" i="6" s="1"/>
  <c r="H18" i="6" a="1"/>
  <c r="H18" i="6" s="1"/>
  <c r="H19" i="6" a="1"/>
  <c r="H19" i="6" s="1"/>
  <c r="G19" i="6" a="1"/>
  <c r="G19" i="6" s="1"/>
  <c r="H22" i="6" a="1"/>
  <c r="H22" i="6" s="1"/>
  <c r="G22" i="6" a="1"/>
  <c r="G22" i="6" s="1"/>
  <c r="H23" i="6" a="1"/>
  <c r="H23" i="6" s="1"/>
  <c r="G23" i="6" a="1"/>
  <c r="G23" i="6" s="1"/>
  <c r="H24" i="6" a="1"/>
  <c r="H24" i="6" s="1"/>
  <c r="G24" i="6" a="1"/>
  <c r="G24" i="6" s="1"/>
  <c r="H5" i="6" a="1"/>
  <c r="H5" i="6" s="1"/>
  <c r="H25" i="6" a="1"/>
  <c r="H25" i="6" s="1"/>
  <c r="H2" i="6" a="1"/>
  <c r="H2" i="6" s="1"/>
  <c r="G25" i="6" a="1"/>
  <c r="G25" i="6" s="1"/>
  <c r="G2" i="6" a="1"/>
  <c r="G2" i="6" s="1"/>
  <c r="H7" i="6" a="1"/>
  <c r="H7" i="6" s="1"/>
  <c r="H26" i="6" a="1"/>
  <c r="H26" i="6" s="1"/>
  <c r="G5" i="6" a="1"/>
  <c r="G5" i="6" s="1"/>
  <c r="G26" i="6" a="1"/>
  <c r="G26" i="6" s="1"/>
  <c r="H8" i="6" a="1"/>
  <c r="H8" i="6" s="1"/>
  <c r="H27" i="6" a="1"/>
  <c r="H27" i="6" s="1"/>
  <c r="G7" i="6" a="1"/>
  <c r="G7" i="6" s="1"/>
  <c r="G27" i="6" a="1"/>
  <c r="G27" i="6" s="1"/>
  <c r="H9" i="6" a="1"/>
  <c r="H9" i="6" s="1"/>
  <c r="H28" i="6" a="1"/>
  <c r="H28" i="6" s="1"/>
  <c r="G8" i="6" a="1"/>
  <c r="G8" i="6" s="1"/>
  <c r="G28" i="6" a="1"/>
  <c r="G28" i="6" s="1"/>
  <c r="H11" i="6" a="1"/>
  <c r="H11" i="6" s="1"/>
  <c r="H29" i="6" a="1"/>
  <c r="H29" i="6" s="1"/>
  <c r="G9" i="6" a="1"/>
  <c r="G9" i="6" s="1"/>
  <c r="G29" i="6" a="1"/>
  <c r="G29" i="6" s="1"/>
  <c r="H12" i="6" a="1"/>
  <c r="H12" i="6" s="1"/>
  <c r="H30" i="6" a="1"/>
  <c r="H30" i="6" s="1"/>
  <c r="G11" i="6" a="1"/>
  <c r="G11" i="6" s="1"/>
  <c r="G30" i="6" a="1"/>
  <c r="G30" i="6" s="1"/>
  <c r="E11" i="7"/>
  <c r="I6" i="6" l="1"/>
  <c r="I3" i="6"/>
  <c r="I4" i="6"/>
  <c r="I78" i="6"/>
  <c r="I13" i="6"/>
  <c r="I20" i="6"/>
  <c r="I91" i="6"/>
  <c r="I32" i="6"/>
  <c r="I10" i="6"/>
  <c r="I85" i="6"/>
  <c r="I81" i="6"/>
  <c r="I79" i="6"/>
  <c r="E4" i="7"/>
  <c r="I31" i="6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D2" i="7"/>
  <c r="C7" i="7"/>
  <c r="C2" i="7"/>
  <c r="E7" i="7"/>
  <c r="C5" i="7"/>
  <c r="D11" i="7"/>
  <c r="C11" i="7"/>
  <c r="D6" i="7"/>
  <c r="E6" i="7"/>
  <c r="C6" i="7"/>
  <c r="C12" i="7"/>
  <c r="C9" i="7"/>
  <c r="E8" i="7"/>
  <c r="C4" i="7"/>
  <c r="D8" i="7"/>
  <c r="I23" i="6"/>
  <c r="I25" i="6"/>
  <c r="I30" i="6"/>
  <c r="I87" i="6"/>
  <c r="I24" i="6"/>
  <c r="I9" i="6"/>
  <c r="I15" i="6"/>
  <c r="I26" i="6"/>
  <c r="I5" i="6"/>
  <c r="I19" i="6"/>
  <c r="E14" i="7" l="1"/>
  <c r="C14" i="7"/>
  <c r="D14" i="7"/>
  <c r="F9" i="7"/>
  <c r="F12" i="7"/>
  <c r="F5" i="7"/>
  <c r="F4" i="7"/>
  <c r="F6" i="7"/>
  <c r="F8" i="7"/>
  <c r="F13" i="7"/>
  <c r="F2" i="7"/>
  <c r="F7" i="7"/>
  <c r="F10" i="7"/>
  <c r="F3" i="7"/>
  <c r="F11" i="7"/>
  <c r="I7" i="6"/>
  <c r="I14" i="6"/>
  <c r="I8" i="6"/>
  <c r="I80" i="6"/>
  <c r="I88" i="6"/>
  <c r="I86" i="6"/>
  <c r="I18" i="6"/>
  <c r="I130" i="6"/>
  <c r="I11" i="6"/>
  <c r="I28" i="6"/>
  <c r="I83" i="6"/>
  <c r="I12" i="6"/>
  <c r="I2" i="6"/>
  <c r="I21" i="6"/>
  <c r="I27" i="6"/>
  <c r="I84" i="6"/>
  <c r="I29" i="6"/>
  <c r="I2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<sst xmlns="http://schemas.openxmlformats.org/spreadsheetml/2006/main" count="1315" uniqueCount="680">
  <si>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</si>
  <si>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</si>
  <si>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</si>
  <si>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</si>
  <si>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</si>
  <si>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</si>
  <si>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</si>
  <si>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</si>
  <si>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</si>
  <si>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</si>
  <si>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</si>
  <si>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</si>
  <si>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</si>
  <si>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</si>
  <si>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</si>
  <si>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</si>
  <si>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</si>
  <si>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</si>
  <si>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</si>
  <si>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</si>
  <si>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</si>
  <si>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</si>
  <si>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</si>
  <si>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</si>
  <si>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</si>
  <si>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</si>
  <si>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</si>
  <si>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</si>
  <si>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</si>
  <si>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</si>
  <si>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</si>
  <si>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</si>
  <si>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</si>
  <si>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</si>
  <si>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</si>
  <si>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</si>
  <si>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</si>
  <si>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</si>
  <si>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</si>
  <si>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</si>
  <si>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</si>
  <si>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</si>
  <si>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</si>
  <si>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</si>
  <si>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</si>
  <si>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</si>
  <si>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</si>
  <si>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</si>
  <si>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</si>
  <si>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</si>
  <si>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</si>
  <si>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</si>
  <si>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</si>
  <si>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</si>
  <si>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</si>
  <si>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</si>
  <si>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</si>
  <si>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</si>
  <si>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</si>
  <si>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</si>
  <si>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</si>
  <si>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</si>
  <si>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</si>
  <si>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</si>
  <si>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</si>
  <si>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</si>
  <si>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</si>
  <si>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</si>
  <si>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</si>
  <si>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</si>
  <si>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</si>
  <si>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</si>
  <si>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</si>
  <si>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</si>
  <si>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</si>
  <si>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</si>
  <si>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description</t>
  </si>
  <si>
    <t>classification</t>
  </si>
  <si>
    <t>move_1</t>
  </si>
  <si>
    <t>move_2</t>
  </si>
  <si>
    <t>move_3</t>
  </si>
  <si>
    <t>evolve_cost</t>
  </si>
  <si>
    <t>internal_name</t>
  </si>
  <si>
    <t>evolve_into</t>
  </si>
  <si>
    <t>is_legendary</t>
  </si>
  <si>
    <t>number_in_deck</t>
  </si>
  <si>
    <t>Cross Poison</t>
  </si>
  <si>
    <t>Double Hit</t>
  </si>
  <si>
    <t>trainer</t>
  </si>
  <si>
    <t>biome</t>
  </si>
  <si>
    <t>climate</t>
  </si>
  <si>
    <t>Chilling Acuity</t>
  </si>
  <si>
    <t>Blazing Valor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</si>
  <si>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</si>
  <si>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</si>
  <si>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</si>
  <si>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</si>
  <si>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</si>
  <si>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</si>
  <si>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</si>
  <si>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</si>
  <si>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</si>
  <si>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</si>
  <si>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</si>
  <si>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</si>
  <si>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</si>
  <si>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</si>
  <si>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</si>
  <si>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</si>
  <si>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</si>
  <si>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</si>
  <si>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</si>
  <si>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</si>
  <si>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</si>
  <si>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</si>
  <si>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</si>
  <si>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</si>
  <si>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</si>
  <si>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</si>
  <si>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</si>
  <si>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</si>
  <si>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</si>
  <si>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</si>
  <si>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</si>
  <si>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</si>
  <si>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</si>
  <si>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</si>
  <si>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</si>
  <si>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</si>
  <si>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</si>
  <si>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</si>
  <si>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</si>
  <si>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</si>
  <si>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</si>
  <si>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</si>
  <si>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</si>
  <si>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</si>
  <si>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</si>
  <si>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</si>
  <si>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</si>
  <si>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</si>
  <si>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</si>
  <si>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</si>
  <si>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</si>
  <si>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</si>
  <si>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</si>
  <si>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</si>
  <si>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</si>
  <si>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</si>
  <si>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</si>
  <si>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</si>
  <si>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</si>
  <si>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</si>
  <si>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</si>
  <si>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</si>
  <si>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</si>
  <si>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</si>
  <si>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</si>
  <si>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</si>
  <si>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</si>
  <si>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</si>
  <si>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</si>
  <si>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</si>
  <si>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</si>
  <si>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</si>
  <si>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</si>
  <si>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</si>
  <si>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</si>
  <si>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</si>
  <si>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</si>
  <si>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</si>
  <si>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</si>
  <si>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</si>
  <si>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</si>
  <si>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</si>
  <si>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</si>
  <si>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</si>
  <si>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</si>
  <si>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</si>
  <si>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</si>
  <si>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</si>
  <si>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typeless</t>
  </si>
  <si>
    <t>Splash</t>
  </si>
  <si>
    <t>health</t>
  </si>
  <si>
    <t>initiative</t>
  </si>
  <si>
    <t>total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</si>
  <si>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</si>
  <si>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</si>
  <si>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</si>
  <si>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</si>
  <si>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</si>
  <si>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</si>
  <si>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If 2+ critical hits are rolled: Inflict the Confused status on the user.</t>
  </si>
  <si>
    <t>Shadow Ball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</si>
  <si>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</si>
  <si>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</si>
  <si>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</si>
  <si>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</si>
  <si>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</si>
  <si>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</si>
  <si>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</si>
  <si>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</si>
  <si>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</si>
  <si>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</si>
  <si>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</si>
  <si>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</si>
  <si>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</si>
  <si>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</si>
  <si>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</si>
  <si>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</si>
  <si>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</si>
  <si>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</si>
  <si>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</si>
  <si>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</si>
  <si>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</si>
  <si>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</si>
  <si>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</si>
  <si>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</si>
  <si>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</si>
  <si>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</si>
  <si>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</si>
  <si>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</si>
  <si>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</si>
  <si>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</si>
  <si>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</si>
  <si>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</si>
  <si>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</si>
  <si>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</si>
  <si>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</si>
  <si>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</si>
  <si>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</si>
  <si>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</si>
  <si>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</si>
  <si>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</si>
  <si>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</si>
  <si>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</si>
  <si>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</si>
  <si>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</si>
  <si>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</si>
  <si>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</si>
  <si>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</si>
  <si>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</si>
  <si>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</si>
  <si>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</si>
  <si>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</si>
  <si>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</si>
  <si>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</si>
  <si>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</si>
  <si>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</si>
  <si>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The user faints. If 3+ status symbols are rolled: This move fails.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</si>
  <si>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</si>
  <si>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</si>
  <si>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</si>
  <si>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</si>
  <si>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</si>
  <si>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</si>
  <si>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</si>
  <si>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</si>
  <si>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</si>
  <si>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</si>
  <si>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</si>
  <si>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</si>
  <si>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</si>
  <si>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</si>
  <si>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</si>
  <si>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</si>
  <si>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Attack strength is increased by 1 for each other non-fainted Psychic-type or Fairy-type Pokémon in your party.</t>
  </si>
  <si>
    <t>weak</t>
  </si>
  <si>
    <t>moderate</t>
  </si>
  <si>
    <t>strong</t>
  </si>
  <si>
    <t>Hoothoot</t>
  </si>
  <si>
    <t>Noctowl</t>
  </si>
  <si>
    <t>Spit Up</t>
  </si>
  <si>
    <t>Girafarig</t>
  </si>
  <si>
    <t>Sludge Wave</t>
  </si>
  <si>
    <t>The user heals for half the damage dealt, rounded down.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</si>
  <si>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</si>
  <si>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</si>
  <si>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</si>
  <si>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</si>
  <si>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</si>
  <si>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</si>
  <si>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</si>
  <si>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</si>
  <si>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</si>
  <si>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</si>
  <si>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</si>
  <si>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</si>
  <si>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When the target is next attacked, Ice-type moves deal double damage.</t>
  </si>
  <si>
    <t>Critical hits deal +1 damage but status symbols deal -1 damage.</t>
  </si>
  <si>
    <t>The user may switch out.</t>
  </si>
  <si>
    <t>Smack Down</t>
  </si>
  <si>
    <t>When the target is next attacked, Ground-type moves deal double damage.</t>
  </si>
  <si>
    <t>When the target next attacks, remove all status symbols from the roll.</t>
  </si>
  <si>
    <t>Add any critical hits or status symbols rolled on this attack to the next attack roll of the user.</t>
  </si>
  <si>
    <t>Inflict the Poisoned status on the target. Attack strength is increased by 2 if the target is already Poisoned.</t>
  </si>
  <si>
    <t>Inflict the Paralysed status on the target. Attack strength is increased by 2 if the target is already Paralysed.</t>
  </si>
  <si>
    <t>Inflict the Confused status on the target. Attack strength is increased by 2 if the target is already Confused.</t>
  </si>
  <si>
    <t>The user is forced to switch out. When the target next attacks, remove all critical hits from the roll.</t>
  </si>
  <si>
    <t>Aqua Jet</t>
  </si>
  <si>
    <t>Scizor</t>
  </si>
  <si>
    <t>X-Scissor</t>
  </si>
  <si>
    <t>Bullet Punch</t>
  </si>
  <si>
    <t>If no status symbols are rolled: The user may use another move but cannot use this effect again this turn.</t>
  </si>
  <si>
    <t>Electro Ball</t>
  </si>
  <si>
    <t>Attack strength is increased by 2 if the target has lower initiative than the user.</t>
  </si>
  <si>
    <t>Poison Fang</t>
  </si>
  <si>
    <t>Inflict the Poisoned status on the target.</t>
  </si>
  <si>
    <t>Night Daze</t>
  </si>
  <si>
    <t>When the target next attacks, remove a regular hit from the roll.</t>
  </si>
  <si>
    <t>When the target next attacks, status symbols deal -1 damage.</t>
  </si>
  <si>
    <t>For each regular hit rolled: Heal 3 damage from the user or from any Pokémon in your party.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</si>
  <si>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</si>
  <si>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</si>
  <si>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</si>
  <si>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For each status symbol rolled: Deal 1 damage to any Pokémon in the target party.</t>
  </si>
  <si>
    <t>For each regular hit rolled: Heal a status effect from the user or from any Pokémon in your party.</t>
  </si>
  <si>
    <t>Skip this turn and attack next turn. For each regular hit rolled: Heal 1 damage from the user.</t>
  </si>
  <si>
    <t>Brave Bird</t>
  </si>
  <si>
    <t>Disguise</t>
  </si>
  <si>
    <t>Wild Charge</t>
  </si>
  <si>
    <t>Attack strength is increased by 1 for each other Electric-type move the user knows.</t>
  </si>
  <si>
    <t>Inflict the Burned status on the target.</t>
  </si>
  <si>
    <t>Shuffle the Evolution Pokémon deck and then attack the target with the top move of the deck.</t>
  </si>
  <si>
    <t>Avalanche</t>
  </si>
  <si>
    <t>Attack strength is increased by 3 if the target has higher initiative than the user.</t>
  </si>
  <si>
    <t>Ominous Wind</t>
  </si>
  <si>
    <t>Fire Fang</t>
  </si>
  <si>
    <t>Flare Blitz</t>
  </si>
  <si>
    <t>Anchor Shot</t>
  </si>
  <si>
    <t>Torment</t>
  </si>
  <si>
    <t>Encore</t>
  </si>
  <si>
    <t>When the target next attacks, it skips its turn if it does not use the same move as it used on its previous turn.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</si>
  <si>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</si>
  <si>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</si>
  <si>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</si>
  <si>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</si>
  <si>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</si>
  <si>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</si>
  <si>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</si>
  <si>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</si>
  <si>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</si>
  <si>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</si>
  <si>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</si>
  <si>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</si>
  <si>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</si>
  <si>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</si>
  <si>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</si>
  <si>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Chinchou</t>
  </si>
  <si>
    <t>Lanturn</t>
  </si>
  <si>
    <t>Igglybuff</t>
  </si>
  <si>
    <t>Natu</t>
  </si>
  <si>
    <t>Xatu</t>
  </si>
  <si>
    <t>Mareep</t>
  </si>
  <si>
    <t>Flaaffy</t>
  </si>
  <si>
    <t>Ampharos</t>
  </si>
  <si>
    <t>Bellossom</t>
  </si>
  <si>
    <t>Politoed</t>
  </si>
  <si>
    <t>Hoppip</t>
  </si>
  <si>
    <t>Skiploom</t>
  </si>
  <si>
    <t>Jumpluff</t>
  </si>
  <si>
    <t>Sunkern</t>
  </si>
  <si>
    <t>Sunflora</t>
  </si>
  <si>
    <t>Slowking</t>
  </si>
  <si>
    <t>Wobbuffet</t>
  </si>
  <si>
    <t>Pineco</t>
  </si>
  <si>
    <t>Forretress</t>
  </si>
  <si>
    <t>Dunsparce</t>
  </si>
  <si>
    <t>Snubbull</t>
  </si>
  <si>
    <t>Granbull</t>
  </si>
  <si>
    <t>Qwilfish</t>
  </si>
  <si>
    <t>Shuckle</t>
  </si>
  <si>
    <t>Slugma</t>
  </si>
  <si>
    <t>Magcargo</t>
  </si>
  <si>
    <t>Delibird</t>
  </si>
  <si>
    <t>Skarmory</t>
  </si>
  <si>
    <t>Kingdra</t>
  </si>
  <si>
    <t>Phanpy</t>
  </si>
  <si>
    <t>Donphan</t>
  </si>
  <si>
    <t>Porygon2</t>
  </si>
  <si>
    <t>Smeargle</t>
  </si>
  <si>
    <t>Smoochum</t>
  </si>
  <si>
    <t>Miltank</t>
  </si>
  <si>
    <t>Raikou</t>
  </si>
  <si>
    <t>Entei</t>
  </si>
  <si>
    <t>Suicune</t>
  </si>
  <si>
    <t>Lugia</t>
  </si>
  <si>
    <t>GRASS</t>
  </si>
  <si>
    <t>FIRE</t>
  </si>
  <si>
    <t>WATER</t>
  </si>
  <si>
    <t>NORMAL</t>
  </si>
  <si>
    <t>FLYING</t>
  </si>
  <si>
    <t>BUG</t>
  </si>
  <si>
    <t>POISON</t>
  </si>
  <si>
    <t>ELECTRIC</t>
  </si>
  <si>
    <t>FAIRY</t>
  </si>
  <si>
    <t>PSYCHIC</t>
  </si>
  <si>
    <t>Mega Ampharos</t>
  </si>
  <si>
    <t>DRAGON</t>
  </si>
  <si>
    <t>ROCK</t>
  </si>
  <si>
    <t>GROUND</t>
  </si>
  <si>
    <t>DARK</t>
  </si>
  <si>
    <t>Galarian Slowking</t>
  </si>
  <si>
    <t>GHOST</t>
  </si>
  <si>
    <t>STEEL</t>
  </si>
  <si>
    <t>Mega Steelix</t>
  </si>
  <si>
    <t>Mega Scizor</t>
  </si>
  <si>
    <t>FIGHTING</t>
  </si>
  <si>
    <t>Mega Heracross</t>
  </si>
  <si>
    <t>ICE</t>
  </si>
  <si>
    <t>Galarian Corsola</t>
  </si>
  <si>
    <t>Mega Houndoom</t>
  </si>
  <si>
    <t>Mega Tyranitar</t>
  </si>
  <si>
    <t>Ho-oh</t>
  </si>
  <si>
    <t>Treecko</t>
  </si>
  <si>
    <t>Grovyle</t>
  </si>
  <si>
    <t>Bullet Seed</t>
  </si>
  <si>
    <t>Repeat this move if you do not roll a status symbol. Limit 2 times</t>
  </si>
  <si>
    <t>Magical Leaf</t>
  </si>
  <si>
    <t>Attack strength is increased by 1 for each other Grass-type move the user knows.</t>
  </si>
  <si>
    <t>Petal Blizzard</t>
  </si>
  <si>
    <t>Ember</t>
  </si>
  <si>
    <t>Inferno</t>
  </si>
  <si>
    <t>Aqua Tail</t>
  </si>
  <si>
    <t>If a status symbol is rolled: Deal +1 Damage</t>
  </si>
  <si>
    <t>Hyper Voice</t>
  </si>
  <si>
    <t>If a status symbol is rolled: Inflict Damage</t>
  </si>
  <si>
    <t>Struggle Bug</t>
  </si>
  <si>
    <t>Remove one Regular roll from the target next attack</t>
  </si>
  <si>
    <t>Thunder Wave</t>
  </si>
  <si>
    <t>Inflict the Paralysed status on the target.</t>
  </si>
  <si>
    <t>Pound</t>
  </si>
  <si>
    <t>Stored Power</t>
  </si>
  <si>
    <t>Add to the next roll +1 strength for this move (cumulative) Limit 5</t>
  </si>
  <si>
    <t>Dazzling Gleam</t>
  </si>
  <si>
    <t>Mega Drain</t>
  </si>
  <si>
    <t>Acid</t>
  </si>
  <si>
    <t>Petal Dance</t>
  </si>
  <si>
    <t>Bubble Beam</t>
  </si>
  <si>
    <t>Mirror Coat</t>
  </si>
  <si>
    <t>Roll the same ammount of dice as your enemy use this turn, this move is not learnable for  another Pokemon</t>
  </si>
  <si>
    <t>Counter</t>
  </si>
  <si>
    <t>Poison Jab</t>
  </si>
  <si>
    <t>Drill Peck</t>
  </si>
  <si>
    <t>Dragon Breath</t>
  </si>
  <si>
    <t>Dragon Tail</t>
  </si>
  <si>
    <t>If 2+ status symbols are rolled: The target is forced to switch out.</t>
  </si>
  <si>
    <t>Dragon Claw</t>
  </si>
  <si>
    <t>When the target is next attacked, Dragon-type moves deal double damage.</t>
  </si>
  <si>
    <t>Dragon Pulse</t>
  </si>
  <si>
    <t>When the user next attacks, add a regular hit to the roll.</t>
  </si>
  <si>
    <t>Core Enforcer</t>
  </si>
  <si>
    <t>For the rest of the battle, The target moves have no move effect.</t>
  </si>
  <si>
    <t>Clanging Scales</t>
  </si>
  <si>
    <t>When the user is next attacked, remove one dice from the roll.(Remove after the rolled, the user choose which.)</t>
  </si>
  <si>
    <t>Draco Meteor</t>
  </si>
  <si>
    <t>When the user next attacks, remove a critical hit from the roll.</t>
  </si>
  <si>
    <t>Metal Burst</t>
  </si>
  <si>
    <t>Deal addition damage equal to damage you take last turn.</t>
  </si>
  <si>
    <t>Double Iron Bash</t>
  </si>
  <si>
    <t>always deal double damage.If status symbol is rolled: The target skips their next turn.</t>
  </si>
  <si>
    <t>Iron Head</t>
  </si>
  <si>
    <t>King's Shield</t>
  </si>
  <si>
    <t>If 2+ status symbols are rolled: When the user is next attacked, remove all hits from the roll.</t>
  </si>
  <si>
    <t>The target may no longer switch out or flee the battle.</t>
  </si>
  <si>
    <t>Meteor Mash</t>
  </si>
  <si>
    <t>When the user next attacks, add a critical hit to the roll.</t>
  </si>
  <si>
    <t>Sunsteel Strike</t>
  </si>
  <si>
    <t>Doom Desire</t>
  </si>
  <si>
    <t>Skip this turn and attack next turn.Critical hits deal +1 damage.</t>
  </si>
  <si>
    <t>Steel Wing</t>
  </si>
  <si>
    <t>Geomancy</t>
  </si>
  <si>
    <t>When the user next attacks, double attack strength of that move.</t>
  </si>
  <si>
    <t>Disarming Voice</t>
  </si>
  <si>
    <t>Misty Terrain</t>
  </si>
  <si>
    <t>For the rest of the battle, halves damage from Dragon-type moves and user can't be afflicted by status effects.</t>
  </si>
  <si>
    <t>Fairy Lock</t>
  </si>
  <si>
    <t>Nature's Madness</t>
  </si>
  <si>
    <t>Fury Cutter</t>
  </si>
  <si>
    <t>Leech Life</t>
  </si>
  <si>
    <t>Lunge</t>
  </si>
  <si>
    <t>First Impression</t>
  </si>
  <si>
    <t>Attack strength is increased by 2 in first turn</t>
  </si>
  <si>
    <t>Pollen Puff</t>
  </si>
  <si>
    <t>Peck</t>
  </si>
  <si>
    <t>Aerial Ace</t>
  </si>
  <si>
    <t>Regular hits deal +1 damage.</t>
  </si>
  <si>
    <t>Oblivion Wing</t>
  </si>
  <si>
    <t>The user heals for half the damage dealt plus 2, rounded up.</t>
  </si>
  <si>
    <t>Aeroblast</t>
  </si>
  <si>
    <t>Beak Blast</t>
  </si>
  <si>
    <t>Hurricane</t>
  </si>
  <si>
    <t>For each critical hit rolled: The user takes 2 damage.</t>
  </si>
  <si>
    <t>Dragon Ascent</t>
  </si>
  <si>
    <t>Telekinesis</t>
  </si>
  <si>
    <t>For 2 turn: when the user is next attacked, remove all regular hits from the roll.</t>
  </si>
  <si>
    <t>Deal addition damage equal to damage you take last turn</t>
  </si>
  <si>
    <t>Until the target switches out, it skips its turn if it does not use its signature move.</t>
  </si>
  <si>
    <t>Heart Stamp</t>
  </si>
  <si>
    <t>Psybeam</t>
  </si>
  <si>
    <t>Luster Purge</t>
  </si>
  <si>
    <t>When the target is next attacked, add 2 regular hits to the roll.</t>
  </si>
  <si>
    <t>Mist Ball</t>
  </si>
  <si>
    <t>When the target next attacks, remove 2 regular hits from the roll.</t>
  </si>
  <si>
    <t>Extrasensory</t>
  </si>
  <si>
    <t>Hyperspace Hole</t>
  </si>
  <si>
    <t>Instruct</t>
  </si>
  <si>
    <t>Until the target switches out, it skips its turn if it does not use the same move as it used on its previous turn.</t>
  </si>
  <si>
    <t>Zen Headbutt</t>
  </si>
  <si>
    <t>Psystrike</t>
  </si>
  <si>
    <t>Future Sight</t>
  </si>
  <si>
    <t>Psycho Boost</t>
  </si>
  <si>
    <t>Prismatic Laser</t>
  </si>
  <si>
    <t>Astonish</t>
  </si>
  <si>
    <t>If a status symbols is rolled: The target skips their next turn.</t>
  </si>
  <si>
    <t>Lick</t>
  </si>
  <si>
    <t>If no status symbol are rolled: Inflict the Paralysed status on the target.</t>
  </si>
  <si>
    <t>Shadow Punch</t>
  </si>
  <si>
    <t>Trick-or-Treat</t>
  </si>
  <si>
    <t>The target gains the Ghost-type</t>
  </si>
  <si>
    <t>Wonder Guard</t>
  </si>
  <si>
    <t>This move always goes first.For the rest of the battle, prevents all damage to the user unless they are super-effective.</t>
  </si>
  <si>
    <t>Spirit Shackle</t>
  </si>
  <si>
    <t>Phantom Force</t>
  </si>
  <si>
    <t>This move minimum damage dealt is 4.</t>
  </si>
  <si>
    <t>Spectral Thief</t>
  </si>
  <si>
    <t>Moongeist Beam</t>
  </si>
  <si>
    <t>The user may switch out. Status symbols deal -1 damage.</t>
  </si>
  <si>
    <t>Until the target switches out, it skips its turn if it uses the same move as it used on its previous turn.</t>
  </si>
  <si>
    <t>Feint Attack</t>
  </si>
  <si>
    <t>Thief</t>
  </si>
  <si>
    <t>Steal the target's held item. (if the target has one, and the user does not have one.)</t>
  </si>
  <si>
    <t>Darkest Lariat</t>
  </si>
  <si>
    <t>Hyperspace Fury</t>
  </si>
  <si>
    <t>Status symbols deal +2 damage.When the user is next attacked, add a critical hit to the roll.</t>
  </si>
  <si>
    <t>Accelerock</t>
  </si>
  <si>
    <t>If 1+ status symbols are rolled: The user may use another move but cannot use this effect again this turn.</t>
  </si>
  <si>
    <t>Rock Tomb</t>
  </si>
  <si>
    <t>The user attack first in next turn.</t>
  </si>
  <si>
    <t>Rock Slide</t>
  </si>
  <si>
    <t>Diamond Storm</t>
  </si>
  <si>
    <t>When the user is next attacked, remove a critical hit from the roll..</t>
  </si>
  <si>
    <t>Ice Shard</t>
  </si>
  <si>
    <t>Glaciate</t>
  </si>
  <si>
    <t>Status symbols deal +2 damage.</t>
  </si>
  <si>
    <t>Icicle Crash</t>
  </si>
  <si>
    <t>Ice Hammer</t>
  </si>
  <si>
    <t>Double Kick</t>
  </si>
  <si>
    <t>always deal double damage</t>
  </si>
  <si>
    <t>Low Kick</t>
  </si>
  <si>
    <t>Attack strength is increased by 3 if the target has higher base health than the user.</t>
  </si>
  <si>
    <t>Drain Punch</t>
  </si>
  <si>
    <t>Secret Sword</t>
  </si>
  <si>
    <t>Cross Chop</t>
  </si>
  <si>
    <t>Dynamic Punch</t>
  </si>
  <si>
    <t>Inflict the Confused status on the target. Status symbols deal -1 damage.</t>
  </si>
  <si>
    <t>Flying Press</t>
  </si>
  <si>
    <t>This move is Fighting and Flying type simultaneously.</t>
  </si>
  <si>
    <t>Superpower</t>
  </si>
  <si>
    <t>Focus Punch</t>
  </si>
  <si>
    <t>This move always goes later.</t>
  </si>
  <si>
    <t>Poison Tail</t>
  </si>
  <si>
    <t>Regular hits deal +1 damage.Inflict the Poisoned status on the target.</t>
  </si>
  <si>
    <t>Sludge</t>
  </si>
  <si>
    <t>Venoshock</t>
  </si>
  <si>
    <t>Attack strength is increased by 3 if the target has Poisoned status.</t>
  </si>
  <si>
    <t>Baneful Bunker</t>
  </si>
  <si>
    <t>Inflict the poisoned status on the target.For each status symbol rolled: When the user is next attacked, deal 3 damage to the attacker.</t>
  </si>
  <si>
    <t>Attack strength is increased by 1 for each other Poison-type move the user knows.</t>
  </si>
  <si>
    <t>Gunk Shot</t>
  </si>
  <si>
    <t>Inflict the Poisoned status on the target.Status symbols deal -1 damage.</t>
  </si>
  <si>
    <t>Fissure</t>
  </si>
  <si>
    <t>If 2 status symbols are rolled: the target faints.</t>
  </si>
  <si>
    <t>Bonemerang</t>
  </si>
  <si>
    <t>Dig</t>
  </si>
  <si>
    <t>When the user is next attacked, remove all critical hits from the roll.</t>
  </si>
  <si>
    <t>Drill Run</t>
  </si>
  <si>
    <t>Earth Power</t>
  </si>
  <si>
    <t>Precipice Blades</t>
  </si>
  <si>
    <t>For the rest of the battle, water-type move strength decreases by 2.</t>
  </si>
  <si>
    <t>Absorb</t>
  </si>
  <si>
    <t>Vine Whip</t>
  </si>
  <si>
    <t>Forest's Curse</t>
  </si>
  <si>
    <t>The target gains the Grass-type</t>
  </si>
  <si>
    <t>Aromatherapy</t>
  </si>
  <si>
    <t>Leaf Blade</t>
  </si>
  <si>
    <t>Critical hits deal +1 damage. When the user next attacks, add a critical hit to the roll.</t>
  </si>
  <si>
    <t>If 2+ status symbol are rolled: Inflict the Confused status on the user.</t>
  </si>
  <si>
    <t>Solar Beam</t>
  </si>
  <si>
    <t>If sunny day has not been used this battle:Skip this turn and attack next turn. Critical hits deal +1 damage.</t>
  </si>
  <si>
    <t>Solar Blade</t>
  </si>
  <si>
    <t>If sunny day has not been used this battle:Skip this turn and attack next turn. Regular hits deal +1 damage.</t>
  </si>
  <si>
    <t>Liquidation</t>
  </si>
  <si>
    <t>When the target next attacks, remove a status symbol from the roll.</t>
  </si>
  <si>
    <t>Muddy Water</t>
  </si>
  <si>
    <t>When the target next attacks, remove a critical hit from the roll.</t>
  </si>
  <si>
    <t>Sparkling Aria</t>
  </si>
  <si>
    <t>Crabhammer</t>
  </si>
  <si>
    <t>For every 2 regular hits rolled: +1 damage.</t>
  </si>
  <si>
    <t>Origin Pulse</t>
  </si>
  <si>
    <t>For the rest of the battle, fire-type move strength decreases by 2.</t>
  </si>
  <si>
    <t>Steam Eruption</t>
  </si>
  <si>
    <t>Water Spout</t>
  </si>
  <si>
    <t>Every 2 Health loss, attack strength decreases by 1. Limit 3 attack strength.</t>
  </si>
  <si>
    <t>Shell Trap</t>
  </si>
  <si>
    <t>When the user is next attacked, if a critical hit is rolled: The target takes 5 damage.</t>
  </si>
  <si>
    <t>Flame Charge</t>
  </si>
  <si>
    <t>Heat Crash</t>
  </si>
  <si>
    <t>Attack strength is increased by 2 if the target has lower base health than the user.</t>
  </si>
  <si>
    <t>Flame Burst</t>
  </si>
  <si>
    <t>For each status symbol rolled: Deal 2 damage to any Pokémon in the target party.</t>
  </si>
  <si>
    <t>Fiery Dance</t>
  </si>
  <si>
    <t>When the user next attacks, add a regular hits to the roll.</t>
  </si>
  <si>
    <t>Fire Lash</t>
  </si>
  <si>
    <t>Heat Wave</t>
  </si>
  <si>
    <t>For each regular hits rolled: Deal 1 damage to any Pokémon in the target party.</t>
  </si>
  <si>
    <t>Inflict the Burned status on the target. Status symbols deal -1 damage.</t>
  </si>
  <si>
    <t>Sacred Fire</t>
  </si>
  <si>
    <t>If 2+ status symbols are rolled: Inflict the Burned status on the target. Every 2 Regular hits rolled : +1 damage.</t>
  </si>
  <si>
    <t>Searing Shot</t>
  </si>
  <si>
    <t>If a status symbol are rolled: Inflict the Burned status on the target.</t>
  </si>
  <si>
    <t>Blue Flare</t>
  </si>
  <si>
    <t>If a status symbol is rolled: Inflict the Burned status on the target.Critical hits deal -1 damage.</t>
  </si>
  <si>
    <t>Eruption</t>
  </si>
  <si>
    <t>Mind Blown</t>
  </si>
  <si>
    <t>For every 2 regular hits rolled: The user takes 2 damage.</t>
  </si>
  <si>
    <t>Attack strength is increased by 1 for each other Fire-type move the user knows.</t>
  </si>
  <si>
    <t>Lovely Kiss</t>
  </si>
  <si>
    <t>Conversion</t>
  </si>
  <si>
    <t>Sketch</t>
  </si>
  <si>
    <t>The user change its type to any of its learnable move types</t>
  </si>
  <si>
    <t>Discharge</t>
  </si>
  <si>
    <t>If status symbol rolled : Inflict the Sleeping status on the target for 1 turn</t>
  </si>
  <si>
    <t>Stealth Rock</t>
  </si>
  <si>
    <t>Wave Crash</t>
  </si>
  <si>
    <t>Stone Axe</t>
  </si>
  <si>
    <t>Mystery Spore</t>
  </si>
  <si>
    <t>Body Press</t>
  </si>
  <si>
    <t>Trick Room</t>
  </si>
  <si>
    <t>Rain Dance</t>
  </si>
  <si>
    <t>The power of this move is equal to half of the user's max health, rounded up.</t>
  </si>
  <si>
    <t>Razor Shell</t>
  </si>
  <si>
    <t>Surging Strikes</t>
  </si>
  <si>
    <t>Repeat this move if you do not roll a status symbol. Limit 3 times. Add a critical hit to the last roll. Type effectiveness applies at the end.</t>
  </si>
  <si>
    <t>Critical hits deal +1 damage. The target takes 1 damage at the end of their turn.</t>
  </si>
  <si>
    <t>Roll a status die and inflict the result onto the target.</t>
  </si>
  <si>
    <t>Spikes</t>
  </si>
  <si>
    <t>Triple Arrows</t>
  </si>
  <si>
    <t>When the target is next attacked: add a regular hit and a critical hit to the roll.</t>
  </si>
  <si>
    <t>Excadrill</t>
  </si>
  <si>
    <t>Hone Claws</t>
  </si>
  <si>
    <t>Subterrene Pokemon</t>
  </si>
  <si>
    <t>Ceaseless Edge</t>
  </si>
  <si>
    <t>Weather: When you use a Water, Electric or Flying move, you may add or remove 1 status symbol.</t>
  </si>
  <si>
    <t>This move has power equal to the amount of damage the user received last turn + 1. This move cannot be taught.</t>
  </si>
  <si>
    <t>Set rocks to the field, next pokemon take 1 + Effectiviness related to Rock type  once he enter to the batle (not cumulative)</t>
  </si>
  <si>
    <t>Set spykes  to the field, it stay until end of battle,giving  1 of damage to pokemon entering to batle ( 3 cumulative max) , fly type pokemon are immune</t>
  </si>
  <si>
    <t>If this move is not used again, For  4 turn: Initiative is calculated in reverse order.</t>
  </si>
  <si>
    <t>The user may learn one of the target's learnable move. If this is not the user's signature move, discard this move.</t>
  </si>
  <si>
    <t>space</t>
  </si>
  <si>
    <t>Tcn</t>
  </si>
  <si>
    <t>Giga Drill Break</t>
  </si>
  <si>
    <t>Roll The dice and Make a Giga Drill breaker each symbol is +2 of Damage</t>
  </si>
  <si>
    <t>TCN (Kcn) Aqua groundTrainer</t>
  </si>
  <si>
    <t>Time Travel Pokemon</t>
  </si>
  <si>
    <t>Sana</t>
  </si>
  <si>
    <t>Sana Queen Trainer</t>
  </si>
  <si>
    <t xml:space="preserve">Everytime your hit her he will get angry and increase the damage </t>
  </si>
  <si>
    <t>Milotic</t>
  </si>
  <si>
    <t>Epic Pokemon</t>
  </si>
  <si>
    <t>Alruna - Aqua Leader</t>
  </si>
  <si>
    <t>Milotic Fury</t>
  </si>
  <si>
    <t>All</t>
  </si>
  <si>
    <t>When Milotic gets angry, just RUN is the only choice you have it</t>
  </si>
  <si>
    <t>Epic Lapras</t>
  </si>
  <si>
    <t>Lapras</t>
  </si>
  <si>
    <t>Lil Sister</t>
  </si>
  <si>
    <t>lilsis</t>
  </si>
  <si>
    <t>Freeze-Dry</t>
  </si>
  <si>
    <t>When Lil-sis wants to use this power you get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</si>
</sst>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Trebuchet MS"/>
      <family val="2"/>
    </font>
    <font>
      <b/>
      <sz val="12"/>
      <color rgb="FF404040"/>
      <name val="Trebuchet MS"/>
      <family val="2"/>
    </font>
    <font>
      <sz val="7.5"/>
      <color rgb="FF737373"/>
      <name val="Trebuchet MS"/>
      <family val="2"/>
    </font>
    <font>
      <sz val="11"/>
      <color rgb="FF404040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FD1B1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C7E8D8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CA377"/>
        <bgColor indexed="64"/>
      </patternFill>
    </fill>
    <fill>
      <patternFill patternType="solid">
        <fgColor rgb="FFF9DFDC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3BEB9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A8070"/>
        <bgColor indexed="64"/>
      </patternFill>
    </fill>
    <fill>
      <patternFill patternType="solid">
        <fgColor rgb="FFFDBA7B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ED380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ED07F"/>
        <bgColor indexed="64"/>
      </patternFill>
    </fill>
    <fill>
      <patternFill patternType="solid">
        <fgColor rgb="FFFFE283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FA7E70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A8A7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9E76"/>
        <bgColor indexed="64"/>
      </patternFill>
    </fill>
    <fill>
      <patternFill patternType="solid">
        <fgColor rgb="FFF97A6F"/>
        <bgColor indexed="64"/>
      </patternFill>
    </fill>
    <fill>
      <patternFill patternType="solid">
        <fgColor rgb="FFFECB7E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ECA7E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Fill="1"/>
    <xf numFmtId="0" fontId="0" fillId="33" borderId="0" xfId="0" applyFill="1"/>
    <xf numFmtId="0" fontId="0" fillId="35" borderId="0" xfId="0" applyFill="1"/>
    <xf numFmtId="0" fontId="0" fillId="37" borderId="0" xfId="0" applyFill="1"/>
    <xf numFmtId="0" fontId="0" fillId="42" borderId="0" xfId="0" applyFill="1"/>
    <xf numFmtId="0" fontId="0" fillId="5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50" borderId="0" xfId="0" applyFill="1"/>
    <xf numFmtId="1" fontId="0" fillId="0" borderId="0" xfId="0" applyNumberFormat="1"/>
    <xf numFmtId="0" fontId="20" fillId="53" borderId="10" xfId="0" applyFont="1" applyFill="1" applyBorder="1" applyAlignment="1">
      <alignment horizontal="right" vertical="center" indent="1"/>
    </xf>
    <xf numFmtId="0" fontId="19" fillId="53" borderId="10" xfId="42" applyFill="1" applyBorder="1" applyAlignment="1">
      <alignment horizontal="left" vertical="center" wrapText="1" indent="1"/>
    </xf>
    <xf numFmtId="0" fontId="21" fillId="53" borderId="10" xfId="0" applyFont="1" applyFill="1" applyBorder="1" applyAlignment="1">
      <alignment horizontal="right" vertical="center" indent="1"/>
    </xf>
    <xf numFmtId="0" fontId="22" fillId="53" borderId="12" xfId="0" applyFont="1" applyFill="1" applyBorder="1" applyAlignment="1">
      <alignment horizontal="left" vertical="center" wrapText="1" indent="1"/>
    </xf>
    <xf numFmtId="1" fontId="0" fillId="52" borderId="0" xfId="0" applyNumberFormat="1" applyFill="1"/>
    <xf numFmtId="1" fontId="0" fillId="51" borderId="0" xfId="0" applyNumberFormat="1" applyFill="1"/>
    <xf numFmtId="0" fontId="19" fillId="53" borderId="11" xfId="42" applyFill="1" applyBorder="1" applyAlignment="1">
      <alignment horizontal="left" vertical="center" wrapText="1" indent="1"/>
    </xf>
    <xf numFmtId="0" fontId="19" fillId="53" borderId="12" xfId="42" applyFill="1" applyBorder="1" applyAlignment="1">
      <alignment horizontal="left" vertical="center" wrapText="1" indent="1"/>
    </xf>
    <xf numFmtId="0" fontId="0" fillId="0" borderId="13" xfId="0" applyBorder="1" applyAlignment="1">
      <alignment wrapText="1"/>
    </xf>
    <xf numFmtId="0" fontId="0" fillId="46" borderId="13" xfId="0" applyFill="1" applyBorder="1" applyAlignment="1">
      <alignment wrapText="1"/>
    </xf>
    <xf numFmtId="0" fontId="0" fillId="0" borderId="13" xfId="0" applyBorder="1" applyAlignment="1">
      <alignment horizontal="right" wrapText="1"/>
    </xf>
    <xf numFmtId="0" fontId="0" fillId="54" borderId="13" xfId="0" applyFill="1" applyBorder="1" applyAlignment="1">
      <alignment horizontal="right" wrapText="1"/>
    </xf>
    <xf numFmtId="0" fontId="0" fillId="53" borderId="13" xfId="0" applyFill="1" applyBorder="1" applyAlignment="1">
      <alignment horizontal="right" wrapText="1"/>
    </xf>
    <xf numFmtId="0" fontId="0" fillId="56" borderId="13" xfId="0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46" borderId="14" xfId="0" applyFill="1" applyBorder="1" applyAlignment="1">
      <alignment wrapText="1"/>
    </xf>
    <xf numFmtId="0" fontId="0" fillId="0" borderId="14" xfId="0" applyBorder="1" applyAlignment="1">
      <alignment horizontal="right" wrapText="1"/>
    </xf>
    <xf numFmtId="0" fontId="0" fillId="54" borderId="14" xfId="0" applyFill="1" applyBorder="1" applyAlignment="1">
      <alignment horizontal="right" wrapText="1"/>
    </xf>
    <xf numFmtId="0" fontId="0" fillId="55" borderId="14" xfId="0" applyFill="1" applyBorder="1" applyAlignment="1">
      <alignment horizontal="right" wrapText="1"/>
    </xf>
    <xf numFmtId="0" fontId="0" fillId="53" borderId="14" xfId="0" applyFill="1" applyBorder="1" applyAlignment="1">
      <alignment horizontal="right" wrapText="1"/>
    </xf>
    <xf numFmtId="0" fontId="0" fillId="56" borderId="14" xfId="0" applyFill="1" applyBorder="1" applyAlignment="1">
      <alignment horizontal="right" wrapText="1"/>
    </xf>
    <xf numFmtId="0" fontId="0" fillId="57" borderId="14" xfId="0" applyFill="1" applyBorder="1" applyAlignment="1">
      <alignment wrapText="1"/>
    </xf>
    <xf numFmtId="0" fontId="0" fillId="57" borderId="14" xfId="0" applyFill="1" applyBorder="1" applyAlignment="1">
      <alignment horizontal="right" wrapText="1"/>
    </xf>
    <xf numFmtId="0" fontId="0" fillId="58" borderId="14" xfId="0" applyFill="1" applyBorder="1" applyAlignment="1">
      <alignment horizontal="right" wrapText="1"/>
    </xf>
    <xf numFmtId="0" fontId="0" fillId="59" borderId="14" xfId="0" applyFill="1" applyBorder="1" applyAlignment="1">
      <alignment horizontal="right" wrapText="1"/>
    </xf>
    <xf numFmtId="0" fontId="0" fillId="60" borderId="14" xfId="0" applyFill="1" applyBorder="1" applyAlignment="1">
      <alignment horizontal="right" wrapText="1"/>
    </xf>
    <xf numFmtId="0" fontId="0" fillId="61" borderId="14" xfId="0" applyFill="1" applyBorder="1" applyAlignment="1">
      <alignment horizontal="right" wrapText="1"/>
    </xf>
    <xf numFmtId="0" fontId="0" fillId="62" borderId="14" xfId="0" applyFill="1" applyBorder="1" applyAlignment="1">
      <alignment horizontal="right" wrapText="1"/>
    </xf>
    <xf numFmtId="0" fontId="0" fillId="63" borderId="14" xfId="0" applyFill="1" applyBorder="1" applyAlignment="1">
      <alignment horizontal="right" wrapText="1"/>
    </xf>
    <xf numFmtId="0" fontId="0" fillId="64" borderId="14" xfId="0" applyFill="1" applyBorder="1" applyAlignment="1">
      <alignment horizontal="right" wrapText="1"/>
    </xf>
    <xf numFmtId="0" fontId="0" fillId="65" borderId="14" xfId="0" applyFill="1" applyBorder="1" applyAlignment="1">
      <alignment horizontal="right" wrapText="1"/>
    </xf>
    <xf numFmtId="0" fontId="0" fillId="66" borderId="14" xfId="0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46" borderId="15" xfId="0" applyFill="1" applyBorder="1" applyAlignment="1">
      <alignment wrapText="1"/>
    </xf>
    <xf numFmtId="0" fontId="0" fillId="64" borderId="15" xfId="0" applyFill="1" applyBorder="1" applyAlignment="1">
      <alignment horizontal="right" wrapText="1"/>
    </xf>
    <xf numFmtId="0" fontId="0" fillId="67" borderId="15" xfId="0" applyFill="1" applyBorder="1" applyAlignment="1">
      <alignment horizontal="right" wrapText="1"/>
    </xf>
    <xf numFmtId="0" fontId="0" fillId="53" borderId="15" xfId="0" applyFill="1" applyBorder="1" applyAlignment="1">
      <alignment horizontal="right" wrapText="1"/>
    </xf>
    <xf numFmtId="0" fontId="0" fillId="56" borderId="15" xfId="0" applyFill="1" applyBorder="1" applyAlignment="1">
      <alignment horizontal="right" wrapText="1"/>
    </xf>
    <xf numFmtId="0" fontId="0" fillId="57" borderId="13" xfId="0" applyFill="1" applyBorder="1" applyAlignment="1">
      <alignment wrapText="1"/>
    </xf>
    <xf numFmtId="0" fontId="0" fillId="48" borderId="13" xfId="0" applyFill="1" applyBorder="1" applyAlignment="1">
      <alignment wrapText="1"/>
    </xf>
    <xf numFmtId="0" fontId="0" fillId="57" borderId="13" xfId="0" applyFill="1" applyBorder="1" applyAlignment="1">
      <alignment horizontal="right" wrapText="1"/>
    </xf>
    <xf numFmtId="0" fontId="0" fillId="48" borderId="14" xfId="0" applyFill="1" applyBorder="1" applyAlignment="1">
      <alignment wrapText="1"/>
    </xf>
    <xf numFmtId="0" fontId="23" fillId="57" borderId="14" xfId="0" applyFont="1" applyFill="1" applyBorder="1" applyAlignment="1">
      <alignment horizontal="right" wrapText="1"/>
    </xf>
    <xf numFmtId="0" fontId="23" fillId="64" borderId="14" xfId="0" applyFont="1" applyFill="1" applyBorder="1" applyAlignment="1">
      <alignment horizontal="right" wrapText="1"/>
    </xf>
    <xf numFmtId="0" fontId="0" fillId="68" borderId="14" xfId="0" applyFill="1" applyBorder="1" applyAlignment="1">
      <alignment horizontal="right" wrapText="1"/>
    </xf>
    <xf numFmtId="0" fontId="0" fillId="57" borderId="15" xfId="0" applyFill="1" applyBorder="1" applyAlignment="1">
      <alignment wrapText="1"/>
    </xf>
    <xf numFmtId="0" fontId="0" fillId="48" borderId="15" xfId="0" applyFill="1" applyBorder="1" applyAlignment="1">
      <alignment wrapText="1"/>
    </xf>
    <xf numFmtId="0" fontId="0" fillId="57" borderId="15" xfId="0" applyFill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right" wrapText="1"/>
    </xf>
    <xf numFmtId="0" fontId="0" fillId="53" borderId="16" xfId="0" applyFill="1" applyBorder="1" applyAlignment="1">
      <alignment horizontal="right" wrapText="1"/>
    </xf>
    <xf numFmtId="0" fontId="0" fillId="56" borderId="16" xfId="0" applyFill="1" applyBorder="1" applyAlignment="1">
      <alignment horizontal="right" wrapText="1"/>
    </xf>
    <xf numFmtId="0" fontId="0" fillId="49" borderId="13" xfId="0" applyFill="1" applyBorder="1" applyAlignment="1">
      <alignment wrapText="1"/>
    </xf>
    <xf numFmtId="0" fontId="0" fillId="58" borderId="13" xfId="0" applyFill="1" applyBorder="1" applyAlignment="1">
      <alignment horizontal="right" wrapText="1"/>
    </xf>
    <xf numFmtId="0" fontId="0" fillId="49" borderId="14" xfId="0" applyFill="1" applyBorder="1" applyAlignment="1">
      <alignment wrapText="1"/>
    </xf>
    <xf numFmtId="0" fontId="0" fillId="69" borderId="14" xfId="0" applyFill="1" applyBorder="1" applyAlignment="1">
      <alignment horizontal="right" wrapText="1"/>
    </xf>
    <xf numFmtId="0" fontId="0" fillId="49" borderId="15" xfId="0" applyFill="1" applyBorder="1" applyAlignment="1">
      <alignment wrapText="1"/>
    </xf>
    <xf numFmtId="0" fontId="0" fillId="65" borderId="15" xfId="0" applyFill="1" applyBorder="1" applyAlignment="1">
      <alignment horizontal="right" wrapText="1"/>
    </xf>
    <xf numFmtId="0" fontId="0" fillId="43" borderId="13" xfId="0" applyFill="1" applyBorder="1" applyAlignment="1">
      <alignment wrapText="1"/>
    </xf>
    <xf numFmtId="0" fontId="0" fillId="43" borderId="14" xfId="0" applyFill="1" applyBorder="1" applyAlignment="1">
      <alignment wrapText="1"/>
    </xf>
    <xf numFmtId="0" fontId="0" fillId="70" borderId="14" xfId="0" applyFill="1" applyBorder="1" applyAlignment="1">
      <alignment horizontal="right" wrapText="1"/>
    </xf>
    <xf numFmtId="0" fontId="0" fillId="43" borderId="15" xfId="0" applyFill="1" applyBorder="1" applyAlignment="1">
      <alignment wrapText="1"/>
    </xf>
    <xf numFmtId="0" fontId="0" fillId="0" borderId="15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53" borderId="0" xfId="0" applyFill="1" applyBorder="1" applyAlignment="1">
      <alignment horizontal="right" wrapText="1"/>
    </xf>
    <xf numFmtId="0" fontId="0" fillId="56" borderId="0" xfId="0" applyFill="1" applyBorder="1" applyAlignment="1">
      <alignment horizontal="right" wrapText="1"/>
    </xf>
    <xf numFmtId="0" fontId="0" fillId="41" borderId="13" xfId="0" applyFill="1" applyBorder="1" applyAlignment="1">
      <alignment wrapText="1"/>
    </xf>
    <xf numFmtId="0" fontId="0" fillId="41" borderId="14" xfId="0" applyFill="1" applyBorder="1" applyAlignment="1">
      <alignment wrapText="1"/>
    </xf>
    <xf numFmtId="0" fontId="0" fillId="71" borderId="14" xfId="0" applyFill="1" applyBorder="1" applyAlignment="1">
      <alignment horizontal="right" wrapText="1"/>
    </xf>
    <xf numFmtId="0" fontId="0" fillId="72" borderId="14" xfId="0" applyFill="1" applyBorder="1" applyAlignment="1">
      <alignment horizontal="right" wrapText="1"/>
    </xf>
    <xf numFmtId="0" fontId="0" fillId="41" borderId="15" xfId="0" applyFill="1" applyBorder="1" applyAlignment="1">
      <alignment wrapText="1"/>
    </xf>
    <xf numFmtId="0" fontId="0" fillId="66" borderId="15" xfId="0" applyFill="1" applyBorder="1" applyAlignment="1">
      <alignment horizontal="right" wrapText="1"/>
    </xf>
    <xf numFmtId="0" fontId="0" fillId="42" borderId="13" xfId="0" applyFill="1" applyBorder="1" applyAlignment="1">
      <alignment wrapText="1"/>
    </xf>
    <xf numFmtId="0" fontId="0" fillId="73" borderId="13" xfId="0" applyFill="1" applyBorder="1" applyAlignment="1">
      <alignment horizontal="right" wrapText="1"/>
    </xf>
    <xf numFmtId="0" fontId="0" fillId="42" borderId="14" xfId="0" applyFill="1" applyBorder="1" applyAlignment="1">
      <alignment wrapText="1"/>
    </xf>
    <xf numFmtId="0" fontId="0" fillId="73" borderId="14" xfId="0" applyFill="1" applyBorder="1" applyAlignment="1">
      <alignment horizontal="right" wrapText="1"/>
    </xf>
    <xf numFmtId="0" fontId="0" fillId="74" borderId="14" xfId="0" applyFill="1" applyBorder="1" applyAlignment="1">
      <alignment horizontal="right" wrapText="1"/>
    </xf>
    <xf numFmtId="0" fontId="0" fillId="67" borderId="14" xfId="0" applyFill="1" applyBorder="1" applyAlignment="1">
      <alignment horizontal="right" wrapText="1"/>
    </xf>
    <xf numFmtId="0" fontId="0" fillId="42" borderId="15" xfId="0" applyFill="1" applyBorder="1" applyAlignment="1">
      <alignment wrapText="1"/>
    </xf>
    <xf numFmtId="0" fontId="0" fillId="75" borderId="15" xfId="0" applyFill="1" applyBorder="1" applyAlignment="1">
      <alignment horizontal="right" wrapText="1"/>
    </xf>
    <xf numFmtId="0" fontId="0" fillId="45" borderId="13" xfId="0" applyFill="1" applyBorder="1" applyAlignment="1">
      <alignment wrapText="1"/>
    </xf>
    <xf numFmtId="0" fontId="0" fillId="66" borderId="13" xfId="0" applyFill="1" applyBorder="1" applyAlignment="1">
      <alignment horizontal="right" wrapText="1"/>
    </xf>
    <xf numFmtId="0" fontId="0" fillId="45" borderId="14" xfId="0" applyFill="1" applyBorder="1" applyAlignment="1">
      <alignment wrapText="1"/>
    </xf>
    <xf numFmtId="0" fontId="0" fillId="76" borderId="14" xfId="0" applyFill="1" applyBorder="1" applyAlignment="1">
      <alignment horizontal="right" wrapText="1"/>
    </xf>
    <xf numFmtId="0" fontId="0" fillId="45" borderId="15" xfId="0" applyFill="1" applyBorder="1" applyAlignment="1">
      <alignment wrapText="1"/>
    </xf>
    <xf numFmtId="0" fontId="0" fillId="47" borderId="13" xfId="0" applyFill="1" applyBorder="1" applyAlignment="1">
      <alignment wrapText="1"/>
    </xf>
    <xf numFmtId="0" fontId="0" fillId="47" borderId="14" xfId="0" applyFill="1" applyBorder="1" applyAlignment="1">
      <alignment wrapText="1"/>
    </xf>
    <xf numFmtId="0" fontId="0" fillId="77" borderId="14" xfId="0" applyFill="1" applyBorder="1" applyAlignment="1">
      <alignment horizontal="right" wrapText="1"/>
    </xf>
    <xf numFmtId="0" fontId="0" fillId="47" borderId="15" xfId="0" applyFill="1" applyBorder="1" applyAlignment="1">
      <alignment wrapText="1"/>
    </xf>
    <xf numFmtId="0" fontId="0" fillId="62" borderId="15" xfId="0" applyFill="1" applyBorder="1" applyAlignment="1">
      <alignment horizontal="right" wrapText="1"/>
    </xf>
    <xf numFmtId="0" fontId="0" fillId="44" borderId="13" xfId="0" applyFill="1" applyBorder="1" applyAlignment="1">
      <alignment wrapText="1"/>
    </xf>
    <xf numFmtId="0" fontId="0" fillId="64" borderId="13" xfId="0" applyFill="1" applyBorder="1" applyAlignment="1">
      <alignment horizontal="right" wrapText="1"/>
    </xf>
    <xf numFmtId="0" fontId="0" fillId="44" borderId="14" xfId="0" applyFill="1" applyBorder="1" applyAlignment="1">
      <alignment wrapText="1"/>
    </xf>
    <xf numFmtId="0" fontId="0" fillId="78" borderId="14" xfId="0" applyFill="1" applyBorder="1" applyAlignment="1">
      <alignment horizontal="right" wrapText="1"/>
    </xf>
    <xf numFmtId="0" fontId="0" fillId="79" borderId="14" xfId="0" applyFill="1" applyBorder="1" applyAlignment="1">
      <alignment horizontal="right" wrapText="1"/>
    </xf>
    <xf numFmtId="0" fontId="0" fillId="80" borderId="14" xfId="0" applyFill="1" applyBorder="1" applyAlignment="1">
      <alignment horizontal="right" wrapText="1"/>
    </xf>
    <xf numFmtId="0" fontId="0" fillId="44" borderId="15" xfId="0" applyFill="1" applyBorder="1" applyAlignment="1">
      <alignment wrapText="1"/>
    </xf>
    <xf numFmtId="0" fontId="0" fillId="36" borderId="13" xfId="0" applyFill="1" applyBorder="1" applyAlignment="1">
      <alignment wrapText="1"/>
    </xf>
    <xf numFmtId="0" fontId="0" fillId="36" borderId="14" xfId="0" applyFill="1" applyBorder="1" applyAlignment="1">
      <alignment wrapText="1"/>
    </xf>
    <xf numFmtId="0" fontId="0" fillId="81" borderId="14" xfId="0" applyFill="1" applyBorder="1" applyAlignment="1">
      <alignment horizontal="right" wrapText="1"/>
    </xf>
    <xf numFmtId="0" fontId="0" fillId="36" borderId="15" xfId="0" applyFill="1" applyBorder="1" applyAlignment="1">
      <alignment wrapText="1"/>
    </xf>
    <xf numFmtId="0" fontId="0" fillId="37" borderId="14" xfId="0" applyFill="1" applyBorder="1" applyAlignment="1">
      <alignment wrapText="1"/>
    </xf>
    <xf numFmtId="0" fontId="0" fillId="82" borderId="14" xfId="0" applyFill="1" applyBorder="1" applyAlignment="1">
      <alignment wrapText="1"/>
    </xf>
    <xf numFmtId="0" fontId="0" fillId="83" borderId="14" xfId="0" applyFill="1" applyBorder="1" applyAlignment="1">
      <alignment horizontal="right" wrapText="1"/>
    </xf>
    <xf numFmtId="0" fontId="0" fillId="37" borderId="15" xfId="0" applyFill="1" applyBorder="1" applyAlignment="1">
      <alignment wrapText="1"/>
    </xf>
    <xf numFmtId="0" fontId="0" fillId="76" borderId="15" xfId="0" applyFill="1" applyBorder="1" applyAlignment="1">
      <alignment horizontal="right" wrapText="1"/>
    </xf>
    <xf numFmtId="0" fontId="0" fillId="38" borderId="14" xfId="0" applyFill="1" applyBorder="1" applyAlignment="1">
      <alignment wrapText="1"/>
    </xf>
    <xf numFmtId="0" fontId="0" fillId="84" borderId="14" xfId="0" applyFill="1" applyBorder="1" applyAlignment="1">
      <alignment horizontal="right" wrapText="1"/>
    </xf>
    <xf numFmtId="0" fontId="0" fillId="85" borderId="14" xfId="0" applyFill="1" applyBorder="1" applyAlignment="1">
      <alignment horizontal="right" wrapText="1"/>
    </xf>
    <xf numFmtId="0" fontId="0" fillId="38" borderId="15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86" borderId="14" xfId="0" applyFill="1" applyBorder="1" applyAlignment="1">
      <alignment horizontal="right" wrapText="1"/>
    </xf>
    <xf numFmtId="0" fontId="0" fillId="39" borderId="15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77" borderId="13" xfId="0" applyFill="1" applyBorder="1" applyAlignment="1">
      <alignment horizontal="right" wrapText="1"/>
    </xf>
    <xf numFmtId="0" fontId="0" fillId="33" borderId="14" xfId="0" applyFill="1" applyBorder="1" applyAlignment="1">
      <alignment wrapText="1"/>
    </xf>
    <xf numFmtId="0" fontId="0" fillId="87" borderId="14" xfId="0" applyFill="1" applyBorder="1" applyAlignment="1">
      <alignment horizontal="right" wrapText="1"/>
    </xf>
    <xf numFmtId="0" fontId="0" fillId="33" borderId="15" xfId="0" applyFill="1" applyBorder="1" applyAlignment="1">
      <alignment wrapText="1"/>
    </xf>
    <xf numFmtId="0" fontId="0" fillId="53" borderId="17" xfId="0" applyFill="1" applyBorder="1" applyAlignment="1">
      <alignment horizontal="right" wrapText="1"/>
    </xf>
    <xf numFmtId="0" fontId="0" fillId="34" borderId="13" xfId="0" applyFill="1" applyBorder="1" applyAlignment="1">
      <alignment wrapText="1"/>
    </xf>
    <xf numFmtId="0" fontId="0" fillId="72" borderId="13" xfId="0" applyFill="1" applyBorder="1" applyAlignment="1">
      <alignment horizontal="right"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69" borderId="15" xfId="0" applyFill="1" applyBorder="1" applyAlignment="1">
      <alignment horizontal="right" wrapText="1"/>
    </xf>
    <xf numFmtId="0" fontId="0" fillId="40" borderId="14" xfId="0" applyFill="1" applyBorder="1" applyAlignment="1">
      <alignment wrapText="1"/>
    </xf>
    <xf numFmtId="0" fontId="0" fillId="88" borderId="14" xfId="0" applyFill="1" applyBorder="1" applyAlignment="1">
      <alignment horizontal="right" wrapText="1"/>
    </xf>
    <xf numFmtId="0" fontId="0" fillId="89" borderId="14" xfId="0" applyFill="1" applyBorder="1" applyAlignment="1">
      <alignment horizontal="right" wrapText="1"/>
    </xf>
    <xf numFmtId="0" fontId="0" fillId="40" borderId="15" xfId="0" applyFill="1" applyBorder="1" applyAlignment="1">
      <alignment wrapText="1"/>
    </xf>
    <xf numFmtId="0" fontId="0" fillId="40" borderId="17" xfId="0" applyFill="1" applyBorder="1" applyAlignment="1">
      <alignment wrapText="1"/>
    </xf>
    <xf numFmtId="0" fontId="0" fillId="54" borderId="17" xfId="0" applyFill="1" applyBorder="1" applyAlignment="1">
      <alignment horizontal="right"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57" borderId="17" xfId="0" applyFill="1" applyBorder="1" applyAlignment="1">
      <alignment wrapText="1"/>
    </xf>
    <xf numFmtId="0" fontId="0" fillId="64" borderId="17" xfId="0" applyFill="1" applyBorder="1" applyAlignment="1">
      <alignment horizontal="right" wrapText="1"/>
    </xf>
    <xf numFmtId="0" fontId="0" fillId="72" borderId="17" xfId="0" applyFill="1" applyBorder="1" applyAlignment="1">
      <alignment horizontal="right" wrapText="1"/>
    </xf>
    <xf numFmtId="0" fontId="0" fillId="40" borderId="0" xfId="0" applyFill="1" applyBorder="1" applyAlignment="1">
      <alignment wrapText="1"/>
    </xf>
    <xf numFmtId="0" fontId="0" fillId="54" borderId="0" xfId="0" applyFill="1" applyBorder="1" applyAlignment="1">
      <alignment horizontal="right" wrapText="1"/>
    </xf>
    <xf numFmtId="0" fontId="0" fillId="69" borderId="0" xfId="0" applyFill="1" applyBorder="1" applyAlignment="1">
      <alignment horizontal="right" wrapText="1"/>
    </xf>
    <xf numFmtId="0" fontId="0" fillId="90" borderId="14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34" borderId="0" xfId="0" applyFill="1"/>
    <xf numFmtId="0" fontId="0" fillId="44" borderId="0" xfId="0" applyFill="1"/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wrapText="1"/>
    </xf>
    <xf numFmtId="0" fontId="0" fillId="47" borderId="0" xfId="0" applyFill="1"/>
    <xf numFmtId="0" fontId="0" fillId="56" borderId="20" xfId="0" applyFill="1" applyBorder="1" applyAlignment="1">
      <alignment horizontal="right" wrapText="1"/>
    </xf>
    <xf numFmtId="0" fontId="20" fillId="53" borderId="11" xfId="0" applyFont="1" applyFill="1" applyBorder="1" applyAlignment="1">
      <alignment horizontal="right" vertical="center" indent="1"/>
    </xf>
    <xf numFmtId="0" fontId="20" fillId="53" borderId="12" xfId="0" applyFont="1" applyFill="1" applyBorder="1" applyAlignment="1">
      <alignment horizontal="right" vertical="center" indent="1"/>
    </xf>
    <xf numFmtId="0" fontId="19" fillId="53" borderId="11" xfId="42" applyFill="1" applyBorder="1" applyAlignment="1">
      <alignment horizontal="left" vertical="center" wrapText="1" indent="1"/>
    </xf>
    <xf numFmtId="0" fontId="19" fillId="53" borderId="12" xfId="42" applyFill="1" applyBorder="1" applyAlignment="1">
      <alignment horizontal="left" vertical="center" wrapText="1" indent="1"/>
    </xf>
    <xf numFmtId="0" fontId="21" fillId="53" borderId="11" xfId="0" applyFont="1" applyFill="1" applyBorder="1" applyAlignment="1">
      <alignment horizontal="right" vertical="center" indent="1"/>
    </xf>
    <xf numFmtId="0" fontId="21" fillId="53" borderId="12" xfId="0" applyFont="1" applyFill="1" applyBorder="1" applyAlignment="1">
      <alignment horizontal="right" vertical="center" indent="1"/>
    </xf>
    <xf numFmtId="0" fontId="0" fillId="0" borderId="0" xfId="0" applyNumberFormat="1" applyFill="1" applyBorder="1"/>
    <xf numFmtId="0" fontId="0" fillId="64" borderId="16" xfId="0" applyFill="1" applyBorder="1" applyAlignment="1">
      <alignment horizontal="right" wrapText="1"/>
    </xf>
    <xf numFmtId="0" fontId="0" fillId="67" borderId="16" xfId="0" applyFill="1" applyBorder="1" applyAlignment="1">
      <alignment horizontal="right" wrapText="1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9696C8"/>
      <color rgb="FFFCE4D6"/>
      <color rgb="FFD0CECE"/>
      <color rgb="FFC8C8C8"/>
      <color rgb="FFDDEBF7"/>
      <color rgb="FFFA9632"/>
      <color rgb="FFFA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161925</xdr:rowOff>
    </xdr:to>
    <xdr:pic>
      <xdr:nvPicPr>
        <xdr:cNvPr id="2" name="Picture 1" descr="Bayleef icon">
          <a:extLst>
            <a:ext uri="{FF2B5EF4-FFF2-40B4-BE49-F238E27FC236}">
              <a16:creationId xmlns:a16="http://schemas.microsoft.com/office/drawing/2014/main" id="{545A4E3A-56B8-43ED-9590-ACAA9D15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9525</xdr:rowOff>
    </xdr:to>
    <xdr:pic>
      <xdr:nvPicPr>
        <xdr:cNvPr id="3" name="Picture 2" descr="Meganium icon">
          <a:extLst>
            <a:ext uri="{FF2B5EF4-FFF2-40B4-BE49-F238E27FC236}">
              <a16:creationId xmlns:a16="http://schemas.microsoft.com/office/drawing/2014/main" id="{E1893B4A-15C0-414E-B8B0-17427A14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9525</xdr:rowOff>
    </xdr:to>
    <xdr:pic>
      <xdr:nvPicPr>
        <xdr:cNvPr id="4" name="Picture 3" descr="Cyndaquil icon">
          <a:extLst>
            <a:ext uri="{FF2B5EF4-FFF2-40B4-BE49-F238E27FC236}">
              <a16:creationId xmlns:a16="http://schemas.microsoft.com/office/drawing/2014/main" id="{31A12863-3175-4424-85F3-BCD77A736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5</xdr:row>
      <xdr:rowOff>161925</xdr:rowOff>
    </xdr:to>
    <xdr:pic>
      <xdr:nvPicPr>
        <xdr:cNvPr id="5" name="Picture 4" descr="Quilava icon">
          <a:extLst>
            <a:ext uri="{FF2B5EF4-FFF2-40B4-BE49-F238E27FC236}">
              <a16:creationId xmlns:a16="http://schemas.microsoft.com/office/drawing/2014/main" id="{1E9BAD52-23F9-43FB-AD77-82BC1E01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9525</xdr:rowOff>
    </xdr:to>
    <xdr:pic>
      <xdr:nvPicPr>
        <xdr:cNvPr id="6" name="Picture 5" descr="Typhlosion icon">
          <a:extLst>
            <a:ext uri="{FF2B5EF4-FFF2-40B4-BE49-F238E27FC236}">
              <a16:creationId xmlns:a16="http://schemas.microsoft.com/office/drawing/2014/main" id="{3C881A2C-8A9B-4B92-9D97-771846C7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9525</xdr:rowOff>
    </xdr:to>
    <xdr:pic>
      <xdr:nvPicPr>
        <xdr:cNvPr id="7" name="Picture 6" descr="Totodile icon">
          <a:extLst>
            <a:ext uri="{FF2B5EF4-FFF2-40B4-BE49-F238E27FC236}">
              <a16:creationId xmlns:a16="http://schemas.microsoft.com/office/drawing/2014/main" id="{2B6757E6-E0AF-48E0-82FE-199128EFF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8</xdr:row>
      <xdr:rowOff>9525</xdr:rowOff>
    </xdr:to>
    <xdr:pic>
      <xdr:nvPicPr>
        <xdr:cNvPr id="8" name="Picture 7" descr="Croconaw icon">
          <a:extLst>
            <a:ext uri="{FF2B5EF4-FFF2-40B4-BE49-F238E27FC236}">
              <a16:creationId xmlns:a16="http://schemas.microsoft.com/office/drawing/2014/main" id="{8680182F-22D5-416E-8510-8750C755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9525</xdr:rowOff>
    </xdr:to>
    <xdr:pic>
      <xdr:nvPicPr>
        <xdr:cNvPr id="9" name="Picture 8" descr="Feraligatr icon">
          <a:extLst>
            <a:ext uri="{FF2B5EF4-FFF2-40B4-BE49-F238E27FC236}">
              <a16:creationId xmlns:a16="http://schemas.microsoft.com/office/drawing/2014/main" id="{3EF88D89-05BE-446D-B34A-FBC9CF8F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9525</xdr:rowOff>
    </xdr:to>
    <xdr:pic>
      <xdr:nvPicPr>
        <xdr:cNvPr id="10" name="Picture 9" descr="Sentret icon">
          <a:extLst>
            <a:ext uri="{FF2B5EF4-FFF2-40B4-BE49-F238E27FC236}">
              <a16:creationId xmlns:a16="http://schemas.microsoft.com/office/drawing/2014/main" id="{243E62E9-F4A6-4F49-83CF-868B2474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11</xdr:row>
      <xdr:rowOff>9525</xdr:rowOff>
    </xdr:to>
    <xdr:pic>
      <xdr:nvPicPr>
        <xdr:cNvPr id="11" name="Picture 10" descr="Furret icon">
          <a:extLst>
            <a:ext uri="{FF2B5EF4-FFF2-40B4-BE49-F238E27FC236}">
              <a16:creationId xmlns:a16="http://schemas.microsoft.com/office/drawing/2014/main" id="{B5AF7567-3B3F-4328-A3E9-61E83AB1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19050</xdr:rowOff>
    </xdr:to>
    <xdr:pic>
      <xdr:nvPicPr>
        <xdr:cNvPr id="12" name="Picture 11" descr="Hoothoot icon">
          <a:extLst>
            <a:ext uri="{FF2B5EF4-FFF2-40B4-BE49-F238E27FC236}">
              <a16:creationId xmlns:a16="http://schemas.microsoft.com/office/drawing/2014/main" id="{94E49095-D8BF-49C7-8081-366824DA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14</xdr:row>
      <xdr:rowOff>19050</xdr:rowOff>
    </xdr:to>
    <xdr:pic>
      <xdr:nvPicPr>
        <xdr:cNvPr id="13" name="Picture 12" descr="Noctowl icon">
          <a:extLst>
            <a:ext uri="{FF2B5EF4-FFF2-40B4-BE49-F238E27FC236}">
              <a16:creationId xmlns:a16="http://schemas.microsoft.com/office/drawing/2014/main" id="{332C2996-A8B0-4955-BC35-177FD15D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9525</xdr:rowOff>
    </xdr:to>
    <xdr:pic>
      <xdr:nvPicPr>
        <xdr:cNvPr id="14" name="Picture 13" descr="Ledyba icon">
          <a:extLst>
            <a:ext uri="{FF2B5EF4-FFF2-40B4-BE49-F238E27FC236}">
              <a16:creationId xmlns:a16="http://schemas.microsoft.com/office/drawing/2014/main" id="{D7E22752-3C58-469A-92DF-46ACAED0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9525</xdr:rowOff>
    </xdr:to>
    <xdr:pic>
      <xdr:nvPicPr>
        <xdr:cNvPr id="15" name="Picture 14" descr="Ledian icon">
          <a:extLst>
            <a:ext uri="{FF2B5EF4-FFF2-40B4-BE49-F238E27FC236}">
              <a16:creationId xmlns:a16="http://schemas.microsoft.com/office/drawing/2014/main" id="{78A9A1B7-6BBD-4E65-AE29-893A0091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20</xdr:row>
      <xdr:rowOff>209550</xdr:rowOff>
    </xdr:to>
    <xdr:pic>
      <xdr:nvPicPr>
        <xdr:cNvPr id="16" name="Picture 15" descr="Spinarak icon">
          <a:extLst>
            <a:ext uri="{FF2B5EF4-FFF2-40B4-BE49-F238E27FC236}">
              <a16:creationId xmlns:a16="http://schemas.microsoft.com/office/drawing/2014/main" id="{BECD311D-052B-41BE-B793-B4765210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209550</xdr:rowOff>
    </xdr:to>
    <xdr:pic>
      <xdr:nvPicPr>
        <xdr:cNvPr id="17" name="Picture 16" descr="Ariados icon">
          <a:extLst>
            <a:ext uri="{FF2B5EF4-FFF2-40B4-BE49-F238E27FC236}">
              <a16:creationId xmlns:a16="http://schemas.microsoft.com/office/drawing/2014/main" id="{977474C2-8D21-4849-86ED-9254F31D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19050</xdr:rowOff>
    </xdr:to>
    <xdr:pic>
      <xdr:nvPicPr>
        <xdr:cNvPr id="18" name="Picture 17" descr="Crobat icon">
          <a:extLst>
            <a:ext uri="{FF2B5EF4-FFF2-40B4-BE49-F238E27FC236}">
              <a16:creationId xmlns:a16="http://schemas.microsoft.com/office/drawing/2014/main" id="{FF3DDE70-97EE-4B93-A10C-A6A39604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26</xdr:row>
      <xdr:rowOff>209550</xdr:rowOff>
    </xdr:to>
    <xdr:pic>
      <xdr:nvPicPr>
        <xdr:cNvPr id="19" name="Picture 18" descr="Chinchou icon">
          <a:extLst>
            <a:ext uri="{FF2B5EF4-FFF2-40B4-BE49-F238E27FC236}">
              <a16:creationId xmlns:a16="http://schemas.microsoft.com/office/drawing/2014/main" id="{45D519AC-7498-4B91-B840-700A2DCF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209550</xdr:rowOff>
    </xdr:to>
    <xdr:pic>
      <xdr:nvPicPr>
        <xdr:cNvPr id="20" name="Picture 19" descr="Lanturn icon">
          <a:extLst>
            <a:ext uri="{FF2B5EF4-FFF2-40B4-BE49-F238E27FC236}">
              <a16:creationId xmlns:a16="http://schemas.microsoft.com/office/drawing/2014/main" id="{F2C31A62-D239-4169-9570-AE0EE589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9525</xdr:rowOff>
    </xdr:to>
    <xdr:pic>
      <xdr:nvPicPr>
        <xdr:cNvPr id="21" name="Picture 20" descr="Pichu icon">
          <a:extLst>
            <a:ext uri="{FF2B5EF4-FFF2-40B4-BE49-F238E27FC236}">
              <a16:creationId xmlns:a16="http://schemas.microsoft.com/office/drawing/2014/main" id="{1FEA9088-153D-419B-BC3A-CE85D4F4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161925</xdr:rowOff>
    </xdr:to>
    <xdr:pic>
      <xdr:nvPicPr>
        <xdr:cNvPr id="22" name="Picture 21" descr="Cleffa icon">
          <a:extLst>
            <a:ext uri="{FF2B5EF4-FFF2-40B4-BE49-F238E27FC236}">
              <a16:creationId xmlns:a16="http://schemas.microsoft.com/office/drawing/2014/main" id="{ECBECB76-D688-4A50-9085-056D9FD5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32</xdr:row>
      <xdr:rowOff>19050</xdr:rowOff>
    </xdr:to>
    <xdr:pic>
      <xdr:nvPicPr>
        <xdr:cNvPr id="23" name="Picture 22" descr="Igglybuff icon">
          <a:extLst>
            <a:ext uri="{FF2B5EF4-FFF2-40B4-BE49-F238E27FC236}">
              <a16:creationId xmlns:a16="http://schemas.microsoft.com/office/drawing/2014/main" id="{37B2255A-A641-442C-A366-1891A82E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161925</xdr:rowOff>
    </xdr:to>
    <xdr:pic>
      <xdr:nvPicPr>
        <xdr:cNvPr id="24" name="Picture 23" descr="Togepi icon">
          <a:extLst>
            <a:ext uri="{FF2B5EF4-FFF2-40B4-BE49-F238E27FC236}">
              <a16:creationId xmlns:a16="http://schemas.microsoft.com/office/drawing/2014/main" id="{E041937C-ACBD-41C5-94A9-2745104A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9525</xdr:rowOff>
    </xdr:to>
    <xdr:pic>
      <xdr:nvPicPr>
        <xdr:cNvPr id="25" name="Picture 24" descr="Togetic icon">
          <a:extLst>
            <a:ext uri="{FF2B5EF4-FFF2-40B4-BE49-F238E27FC236}">
              <a16:creationId xmlns:a16="http://schemas.microsoft.com/office/drawing/2014/main" id="{34A301D0-580E-4E28-9391-7DBA883D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19050</xdr:rowOff>
    </xdr:to>
    <xdr:pic>
      <xdr:nvPicPr>
        <xdr:cNvPr id="26" name="Picture 25" descr="Natu icon">
          <a:extLst>
            <a:ext uri="{FF2B5EF4-FFF2-40B4-BE49-F238E27FC236}">
              <a16:creationId xmlns:a16="http://schemas.microsoft.com/office/drawing/2014/main" id="{724C30F4-1E7E-4D95-ABED-28BB1C84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19050</xdr:rowOff>
    </xdr:to>
    <xdr:pic>
      <xdr:nvPicPr>
        <xdr:cNvPr id="27" name="Picture 26" descr="Xatu icon">
          <a:extLst>
            <a:ext uri="{FF2B5EF4-FFF2-40B4-BE49-F238E27FC236}">
              <a16:creationId xmlns:a16="http://schemas.microsoft.com/office/drawing/2014/main" id="{8FADBA1E-3DE6-49BB-B869-D407AA5A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41</xdr:row>
      <xdr:rowOff>9525</xdr:rowOff>
    </xdr:to>
    <xdr:pic>
      <xdr:nvPicPr>
        <xdr:cNvPr id="28" name="Picture 27" descr="Mareep icon">
          <a:extLst>
            <a:ext uri="{FF2B5EF4-FFF2-40B4-BE49-F238E27FC236}">
              <a16:creationId xmlns:a16="http://schemas.microsoft.com/office/drawing/2014/main" id="{E6A757F6-AC11-4B27-854B-348D950C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9525</xdr:rowOff>
    </xdr:to>
    <xdr:pic>
      <xdr:nvPicPr>
        <xdr:cNvPr id="29" name="Picture 28" descr="Flaaffy icon">
          <a:extLst>
            <a:ext uri="{FF2B5EF4-FFF2-40B4-BE49-F238E27FC236}">
              <a16:creationId xmlns:a16="http://schemas.microsoft.com/office/drawing/2014/main" id="{2E2BD432-93C7-4A33-8065-9684EE8C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9525</xdr:rowOff>
    </xdr:to>
    <xdr:pic>
      <xdr:nvPicPr>
        <xdr:cNvPr id="30" name="Picture 29" descr="Ampharos icon">
          <a:extLst>
            <a:ext uri="{FF2B5EF4-FFF2-40B4-BE49-F238E27FC236}">
              <a16:creationId xmlns:a16="http://schemas.microsoft.com/office/drawing/2014/main" id="{5D359A16-C35A-4D0F-A8B0-DFA64F76D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44</xdr:row>
      <xdr:rowOff>19050</xdr:rowOff>
    </xdr:to>
    <xdr:pic>
      <xdr:nvPicPr>
        <xdr:cNvPr id="31" name="Picture 30" descr="Mega Ampharos icon">
          <a:extLst>
            <a:ext uri="{FF2B5EF4-FFF2-40B4-BE49-F238E27FC236}">
              <a16:creationId xmlns:a16="http://schemas.microsoft.com/office/drawing/2014/main" id="{D9EAF5C5-4125-4139-8A69-E7F2B523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9525</xdr:rowOff>
    </xdr:to>
    <xdr:pic>
      <xdr:nvPicPr>
        <xdr:cNvPr id="32" name="Picture 31" descr="Bellossom icon">
          <a:extLst>
            <a:ext uri="{FF2B5EF4-FFF2-40B4-BE49-F238E27FC236}">
              <a16:creationId xmlns:a16="http://schemas.microsoft.com/office/drawing/2014/main" id="{D3EE52A9-D71F-4A7C-BB99-D1613702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48</xdr:row>
      <xdr:rowOff>9525</xdr:rowOff>
    </xdr:to>
    <xdr:pic>
      <xdr:nvPicPr>
        <xdr:cNvPr id="33" name="Picture 32" descr="Marill icon">
          <a:extLst>
            <a:ext uri="{FF2B5EF4-FFF2-40B4-BE49-F238E27FC236}">
              <a16:creationId xmlns:a16="http://schemas.microsoft.com/office/drawing/2014/main" id="{2E6A9EEE-C7BC-4DF6-B1B8-0223F32C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9525</xdr:rowOff>
    </xdr:to>
    <xdr:pic>
      <xdr:nvPicPr>
        <xdr:cNvPr id="34" name="Picture 33" descr="Azumarill icon">
          <a:extLst>
            <a:ext uri="{FF2B5EF4-FFF2-40B4-BE49-F238E27FC236}">
              <a16:creationId xmlns:a16="http://schemas.microsoft.com/office/drawing/2014/main" id="{281A9874-32A2-41DC-9181-98C428E9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9525</xdr:rowOff>
    </xdr:to>
    <xdr:pic>
      <xdr:nvPicPr>
        <xdr:cNvPr id="35" name="Picture 34" descr="Sudowoodo icon">
          <a:extLst>
            <a:ext uri="{FF2B5EF4-FFF2-40B4-BE49-F238E27FC236}">
              <a16:creationId xmlns:a16="http://schemas.microsoft.com/office/drawing/2014/main" id="{C2B6EC7A-5553-47CA-A584-F90B8AD9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9525</xdr:rowOff>
    </xdr:to>
    <xdr:pic>
      <xdr:nvPicPr>
        <xdr:cNvPr id="36" name="Picture 35" descr="Politoed icon">
          <a:extLst>
            <a:ext uri="{FF2B5EF4-FFF2-40B4-BE49-F238E27FC236}">
              <a16:creationId xmlns:a16="http://schemas.microsoft.com/office/drawing/2014/main" id="{3A0D8C73-E0B4-4EAF-8FAA-F33376E6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54</xdr:row>
      <xdr:rowOff>9525</xdr:rowOff>
    </xdr:to>
    <xdr:pic>
      <xdr:nvPicPr>
        <xdr:cNvPr id="37" name="Picture 36" descr="Hoppip icon">
          <a:extLst>
            <a:ext uri="{FF2B5EF4-FFF2-40B4-BE49-F238E27FC236}">
              <a16:creationId xmlns:a16="http://schemas.microsoft.com/office/drawing/2014/main" id="{A2A0A5F6-34E1-469E-BB88-026573A6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56</xdr:row>
      <xdr:rowOff>9525</xdr:rowOff>
    </xdr:to>
    <xdr:pic>
      <xdr:nvPicPr>
        <xdr:cNvPr id="38" name="Picture 37" descr="Skiploom icon">
          <a:extLst>
            <a:ext uri="{FF2B5EF4-FFF2-40B4-BE49-F238E27FC236}">
              <a16:creationId xmlns:a16="http://schemas.microsoft.com/office/drawing/2014/main" id="{3D5E2BD5-141C-4904-A235-7975CB2B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9525</xdr:rowOff>
    </xdr:to>
    <xdr:pic>
      <xdr:nvPicPr>
        <xdr:cNvPr id="39" name="Picture 38" descr="Jumpluff icon">
          <a:extLst>
            <a:ext uri="{FF2B5EF4-FFF2-40B4-BE49-F238E27FC236}">
              <a16:creationId xmlns:a16="http://schemas.microsoft.com/office/drawing/2014/main" id="{6BE29E61-1DB5-4093-ADE6-2C4BFF86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9525</xdr:rowOff>
    </xdr:to>
    <xdr:pic>
      <xdr:nvPicPr>
        <xdr:cNvPr id="40" name="Picture 39" descr="Aipom icon">
          <a:extLst>
            <a:ext uri="{FF2B5EF4-FFF2-40B4-BE49-F238E27FC236}">
              <a16:creationId xmlns:a16="http://schemas.microsoft.com/office/drawing/2014/main" id="{2A4ED9FE-800D-46FE-8473-56668524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9525</xdr:rowOff>
    </xdr:to>
    <xdr:pic>
      <xdr:nvPicPr>
        <xdr:cNvPr id="41" name="Picture 40" descr="Sunkern icon">
          <a:extLst>
            <a:ext uri="{FF2B5EF4-FFF2-40B4-BE49-F238E27FC236}">
              <a16:creationId xmlns:a16="http://schemas.microsoft.com/office/drawing/2014/main" id="{E2C72ED3-71B3-47C5-8E6A-E379879D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61</xdr:row>
      <xdr:rowOff>9525</xdr:rowOff>
    </xdr:to>
    <xdr:pic>
      <xdr:nvPicPr>
        <xdr:cNvPr id="42" name="Picture 41" descr="Sunflora icon">
          <a:extLst>
            <a:ext uri="{FF2B5EF4-FFF2-40B4-BE49-F238E27FC236}">
              <a16:creationId xmlns:a16="http://schemas.microsoft.com/office/drawing/2014/main" id="{A2A07A86-7B2F-4E11-820B-3EAA8639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63</xdr:row>
      <xdr:rowOff>9525</xdr:rowOff>
    </xdr:to>
    <xdr:pic>
      <xdr:nvPicPr>
        <xdr:cNvPr id="43" name="Picture 42" descr="Yanma icon">
          <a:extLst>
            <a:ext uri="{FF2B5EF4-FFF2-40B4-BE49-F238E27FC236}">
              <a16:creationId xmlns:a16="http://schemas.microsoft.com/office/drawing/2014/main" id="{6241F882-58EC-4C75-9CB0-2C928370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64</xdr:row>
      <xdr:rowOff>209550</xdr:rowOff>
    </xdr:to>
    <xdr:pic>
      <xdr:nvPicPr>
        <xdr:cNvPr id="44" name="Picture 43" descr="Wooper icon">
          <a:extLst>
            <a:ext uri="{FF2B5EF4-FFF2-40B4-BE49-F238E27FC236}">
              <a16:creationId xmlns:a16="http://schemas.microsoft.com/office/drawing/2014/main" id="{8D2CE243-1B4F-4C3A-85B6-01B6FF09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8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209550</xdr:rowOff>
    </xdr:to>
    <xdr:pic>
      <xdr:nvPicPr>
        <xdr:cNvPr id="45" name="Picture 44" descr="Quagsire icon">
          <a:extLst>
            <a:ext uri="{FF2B5EF4-FFF2-40B4-BE49-F238E27FC236}">
              <a16:creationId xmlns:a16="http://schemas.microsoft.com/office/drawing/2014/main" id="{9D0C091E-62A7-45DD-BA2C-2BE71D1F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9525</xdr:rowOff>
    </xdr:to>
    <xdr:pic>
      <xdr:nvPicPr>
        <xdr:cNvPr id="46" name="Picture 45" descr="Espeon icon">
          <a:extLst>
            <a:ext uri="{FF2B5EF4-FFF2-40B4-BE49-F238E27FC236}">
              <a16:creationId xmlns:a16="http://schemas.microsoft.com/office/drawing/2014/main" id="{BCE41E0C-D090-401F-A43A-23804D9D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9525</xdr:rowOff>
    </xdr:to>
    <xdr:pic>
      <xdr:nvPicPr>
        <xdr:cNvPr id="47" name="Picture 46" descr="Umbreon icon">
          <a:extLst>
            <a:ext uri="{FF2B5EF4-FFF2-40B4-BE49-F238E27FC236}">
              <a16:creationId xmlns:a16="http://schemas.microsoft.com/office/drawing/2014/main" id="{37013EE7-3608-4D5F-B597-510D55DA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9525</xdr:rowOff>
    </xdr:to>
    <xdr:pic>
      <xdr:nvPicPr>
        <xdr:cNvPr id="48" name="Picture 47" descr="Murkrow icon">
          <a:extLst>
            <a:ext uri="{FF2B5EF4-FFF2-40B4-BE49-F238E27FC236}">
              <a16:creationId xmlns:a16="http://schemas.microsoft.com/office/drawing/2014/main" id="{ACBB01F0-0FD1-4EF1-B552-012514F1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209550</xdr:rowOff>
    </xdr:to>
    <xdr:pic>
      <xdr:nvPicPr>
        <xdr:cNvPr id="49" name="Picture 48" descr="Slowking icon">
          <a:extLst>
            <a:ext uri="{FF2B5EF4-FFF2-40B4-BE49-F238E27FC236}">
              <a16:creationId xmlns:a16="http://schemas.microsoft.com/office/drawing/2014/main" id="{C33040E6-8BBC-4F6E-BCF2-A4E9ED3A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19050</xdr:rowOff>
    </xdr:to>
    <xdr:pic>
      <xdr:nvPicPr>
        <xdr:cNvPr id="50" name="Picture 49" descr="Galarian Slowking icon">
          <a:extLst>
            <a:ext uri="{FF2B5EF4-FFF2-40B4-BE49-F238E27FC236}">
              <a16:creationId xmlns:a16="http://schemas.microsoft.com/office/drawing/2014/main" id="{EDD21925-DA7D-431F-B435-E40B11E3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3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76</xdr:row>
      <xdr:rowOff>9525</xdr:rowOff>
    </xdr:to>
    <xdr:pic>
      <xdr:nvPicPr>
        <xdr:cNvPr id="51" name="Picture 50" descr="Misdreavus icon">
          <a:extLst>
            <a:ext uri="{FF2B5EF4-FFF2-40B4-BE49-F238E27FC236}">
              <a16:creationId xmlns:a16="http://schemas.microsoft.com/office/drawing/2014/main" id="{5FAC125E-E8C0-48C0-A5B4-4A36FF38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9525</xdr:rowOff>
    </xdr:to>
    <xdr:pic>
      <xdr:nvPicPr>
        <xdr:cNvPr id="52" name="Picture 51" descr="Unown icon">
          <a:extLst>
            <a:ext uri="{FF2B5EF4-FFF2-40B4-BE49-F238E27FC236}">
              <a16:creationId xmlns:a16="http://schemas.microsoft.com/office/drawing/2014/main" id="{2A89949C-CE2C-4EDF-B0A4-4DCE2AA3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5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9525</xdr:rowOff>
    </xdr:to>
    <xdr:pic>
      <xdr:nvPicPr>
        <xdr:cNvPr id="53" name="Picture 52" descr="Wobbuffet icon">
          <a:extLst>
            <a:ext uri="{FF2B5EF4-FFF2-40B4-BE49-F238E27FC236}">
              <a16:creationId xmlns:a16="http://schemas.microsoft.com/office/drawing/2014/main" id="{7703B583-10A3-4C84-8939-13D88C1A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79</xdr:row>
      <xdr:rowOff>19050</xdr:rowOff>
    </xdr:to>
    <xdr:pic>
      <xdr:nvPicPr>
        <xdr:cNvPr id="54" name="Picture 53" descr="Girafarig icon">
          <a:extLst>
            <a:ext uri="{FF2B5EF4-FFF2-40B4-BE49-F238E27FC236}">
              <a16:creationId xmlns:a16="http://schemas.microsoft.com/office/drawing/2014/main" id="{1F274CDE-0D4F-45E3-8EEB-EF99D0A6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6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161925</xdr:rowOff>
    </xdr:to>
    <xdr:pic>
      <xdr:nvPicPr>
        <xdr:cNvPr id="55" name="Picture 54" descr="Pineco icon">
          <a:extLst>
            <a:ext uri="{FF2B5EF4-FFF2-40B4-BE49-F238E27FC236}">
              <a16:creationId xmlns:a16="http://schemas.microsoft.com/office/drawing/2014/main" id="{56A2E085-955E-4347-A61C-828C2B4A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9525</xdr:rowOff>
    </xdr:to>
    <xdr:pic>
      <xdr:nvPicPr>
        <xdr:cNvPr id="56" name="Picture 55" descr="Forretress icon">
          <a:extLst>
            <a:ext uri="{FF2B5EF4-FFF2-40B4-BE49-F238E27FC236}">
              <a16:creationId xmlns:a16="http://schemas.microsoft.com/office/drawing/2014/main" id="{39F00BF2-CAF7-4207-BABD-666931FA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9525</xdr:rowOff>
    </xdr:to>
    <xdr:pic>
      <xdr:nvPicPr>
        <xdr:cNvPr id="57" name="Picture 56" descr="Dunsparce icon">
          <a:extLst>
            <a:ext uri="{FF2B5EF4-FFF2-40B4-BE49-F238E27FC236}">
              <a16:creationId xmlns:a16="http://schemas.microsoft.com/office/drawing/2014/main" id="{08EB25BC-D6AA-4C3F-B094-D6AF22EE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85</xdr:row>
      <xdr:rowOff>19050</xdr:rowOff>
    </xdr:to>
    <xdr:pic>
      <xdr:nvPicPr>
        <xdr:cNvPr id="58" name="Picture 57" descr="Gligar icon">
          <a:extLst>
            <a:ext uri="{FF2B5EF4-FFF2-40B4-BE49-F238E27FC236}">
              <a16:creationId xmlns:a16="http://schemas.microsoft.com/office/drawing/2014/main" id="{C178BD7A-58C0-43AD-AA39-BF12D624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7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209550</xdr:rowOff>
    </xdr:to>
    <xdr:pic>
      <xdr:nvPicPr>
        <xdr:cNvPr id="59" name="Picture 58" descr="Steelix icon">
          <a:extLst>
            <a:ext uri="{FF2B5EF4-FFF2-40B4-BE49-F238E27FC236}">
              <a16:creationId xmlns:a16="http://schemas.microsoft.com/office/drawing/2014/main" id="{F2130029-75E5-4A79-8802-CFBA66B0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209550</xdr:rowOff>
    </xdr:to>
    <xdr:pic>
      <xdr:nvPicPr>
        <xdr:cNvPr id="60" name="Picture 59" descr="Mega Steelix icon">
          <a:extLst>
            <a:ext uri="{FF2B5EF4-FFF2-40B4-BE49-F238E27FC236}">
              <a16:creationId xmlns:a16="http://schemas.microsoft.com/office/drawing/2014/main" id="{AD0D6DFD-CC9C-4500-97B9-A630357C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91</xdr:row>
      <xdr:rowOff>9525</xdr:rowOff>
    </xdr:to>
    <xdr:pic>
      <xdr:nvPicPr>
        <xdr:cNvPr id="61" name="Picture 60" descr="Snubbull icon">
          <a:extLst>
            <a:ext uri="{FF2B5EF4-FFF2-40B4-BE49-F238E27FC236}">
              <a16:creationId xmlns:a16="http://schemas.microsoft.com/office/drawing/2014/main" id="{EC01875C-46BB-49F2-88A8-8599FCBF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9525</xdr:rowOff>
    </xdr:to>
    <xdr:pic>
      <xdr:nvPicPr>
        <xdr:cNvPr id="62" name="Picture 61" descr="Granbull icon">
          <a:extLst>
            <a:ext uri="{FF2B5EF4-FFF2-40B4-BE49-F238E27FC236}">
              <a16:creationId xmlns:a16="http://schemas.microsoft.com/office/drawing/2014/main" id="{3AD75DBA-F5F8-49AC-8CB9-B6892E99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209550</xdr:rowOff>
    </xdr:to>
    <xdr:pic>
      <xdr:nvPicPr>
        <xdr:cNvPr id="63" name="Picture 62" descr="Qwilfish icon">
          <a:extLst>
            <a:ext uri="{FF2B5EF4-FFF2-40B4-BE49-F238E27FC236}">
              <a16:creationId xmlns:a16="http://schemas.microsoft.com/office/drawing/2014/main" id="{0A8997E6-A7EE-4EA6-A4B5-6217AE1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96</xdr:row>
      <xdr:rowOff>9525</xdr:rowOff>
    </xdr:to>
    <xdr:pic>
      <xdr:nvPicPr>
        <xdr:cNvPr id="64" name="Picture 63" descr="Scizor icon">
          <a:extLst>
            <a:ext uri="{FF2B5EF4-FFF2-40B4-BE49-F238E27FC236}">
              <a16:creationId xmlns:a16="http://schemas.microsoft.com/office/drawing/2014/main" id="{CEA73FD5-E57E-4A81-9C67-FC6A1B4F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97</xdr:row>
      <xdr:rowOff>209550</xdr:rowOff>
    </xdr:to>
    <xdr:pic>
      <xdr:nvPicPr>
        <xdr:cNvPr id="65" name="Picture 64" descr="Mega Scizor icon">
          <a:extLst>
            <a:ext uri="{FF2B5EF4-FFF2-40B4-BE49-F238E27FC236}">
              <a16:creationId xmlns:a16="http://schemas.microsoft.com/office/drawing/2014/main" id="{5A0FDBF1-CE4D-4165-BDD0-4411F873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9525</xdr:rowOff>
    </xdr:to>
    <xdr:pic>
      <xdr:nvPicPr>
        <xdr:cNvPr id="66" name="Picture 65" descr="Shuckle icon">
          <a:extLst>
            <a:ext uri="{FF2B5EF4-FFF2-40B4-BE49-F238E27FC236}">
              <a16:creationId xmlns:a16="http://schemas.microsoft.com/office/drawing/2014/main" id="{1B6F5267-1C8B-4827-9C81-C0D9BB84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0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209550</xdr:rowOff>
    </xdr:to>
    <xdr:pic>
      <xdr:nvPicPr>
        <xdr:cNvPr id="67" name="Picture 66" descr="Heracross icon">
          <a:extLst>
            <a:ext uri="{FF2B5EF4-FFF2-40B4-BE49-F238E27FC236}">
              <a16:creationId xmlns:a16="http://schemas.microsoft.com/office/drawing/2014/main" id="{493EF39B-5FBC-457F-8014-CC6B29B1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103</xdr:row>
      <xdr:rowOff>19050</xdr:rowOff>
    </xdr:to>
    <xdr:pic>
      <xdr:nvPicPr>
        <xdr:cNvPr id="68" name="Picture 67" descr="Mega Heracross icon">
          <a:extLst>
            <a:ext uri="{FF2B5EF4-FFF2-40B4-BE49-F238E27FC236}">
              <a16:creationId xmlns:a16="http://schemas.microsoft.com/office/drawing/2014/main" id="{571D9E86-0571-4F20-916D-71CBF728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9525</xdr:rowOff>
    </xdr:to>
    <xdr:pic>
      <xdr:nvPicPr>
        <xdr:cNvPr id="69" name="Picture 68" descr="Sneasel icon">
          <a:extLst>
            <a:ext uri="{FF2B5EF4-FFF2-40B4-BE49-F238E27FC236}">
              <a16:creationId xmlns:a16="http://schemas.microsoft.com/office/drawing/2014/main" id="{29B05D91-8B64-4C8A-9910-3353836A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9525</xdr:rowOff>
    </xdr:to>
    <xdr:pic>
      <xdr:nvPicPr>
        <xdr:cNvPr id="70" name="Picture 69" descr="Teddiursa icon">
          <a:extLst>
            <a:ext uri="{FF2B5EF4-FFF2-40B4-BE49-F238E27FC236}">
              <a16:creationId xmlns:a16="http://schemas.microsoft.com/office/drawing/2014/main" id="{51410DA6-BBA4-4DD9-A046-55CE3A93E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9525</xdr:rowOff>
    </xdr:to>
    <xdr:pic>
      <xdr:nvPicPr>
        <xdr:cNvPr id="71" name="Picture 70" descr="Ursaring icon">
          <a:extLst>
            <a:ext uri="{FF2B5EF4-FFF2-40B4-BE49-F238E27FC236}">
              <a16:creationId xmlns:a16="http://schemas.microsoft.com/office/drawing/2014/main" id="{C44FCAB1-0929-4AB8-BC1D-AE81E4C3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161925</xdr:rowOff>
    </xdr:to>
    <xdr:pic>
      <xdr:nvPicPr>
        <xdr:cNvPr id="72" name="Picture 71" descr="Slugma icon">
          <a:extLst>
            <a:ext uri="{FF2B5EF4-FFF2-40B4-BE49-F238E27FC236}">
              <a16:creationId xmlns:a16="http://schemas.microsoft.com/office/drawing/2014/main" id="{DE2A2BBF-950A-4F8C-8705-40A339B0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9525</xdr:rowOff>
    </xdr:to>
    <xdr:pic>
      <xdr:nvPicPr>
        <xdr:cNvPr id="73" name="Picture 72" descr="Magcargo icon">
          <a:extLst>
            <a:ext uri="{FF2B5EF4-FFF2-40B4-BE49-F238E27FC236}">
              <a16:creationId xmlns:a16="http://schemas.microsoft.com/office/drawing/2014/main" id="{335C937F-E7CD-4A89-85C2-E2B9E0AC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112</xdr:row>
      <xdr:rowOff>209550</xdr:rowOff>
    </xdr:to>
    <xdr:pic>
      <xdr:nvPicPr>
        <xdr:cNvPr id="74" name="Picture 73" descr="Swinub icon">
          <a:extLst>
            <a:ext uri="{FF2B5EF4-FFF2-40B4-BE49-F238E27FC236}">
              <a16:creationId xmlns:a16="http://schemas.microsoft.com/office/drawing/2014/main" id="{46FC2679-E4BF-4F6E-9DA9-ED0F57FE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114</xdr:row>
      <xdr:rowOff>209550</xdr:rowOff>
    </xdr:to>
    <xdr:pic>
      <xdr:nvPicPr>
        <xdr:cNvPr id="75" name="Picture 74" descr="Piloswine icon">
          <a:extLst>
            <a:ext uri="{FF2B5EF4-FFF2-40B4-BE49-F238E27FC236}">
              <a16:creationId xmlns:a16="http://schemas.microsoft.com/office/drawing/2014/main" id="{556C6C86-C791-4671-9BA7-C99B342D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9525</xdr:rowOff>
    </xdr:to>
    <xdr:pic>
      <xdr:nvPicPr>
        <xdr:cNvPr id="76" name="Picture 75" descr="Corsola icon">
          <a:extLst>
            <a:ext uri="{FF2B5EF4-FFF2-40B4-BE49-F238E27FC236}">
              <a16:creationId xmlns:a16="http://schemas.microsoft.com/office/drawing/2014/main" id="{07DF51B8-C686-4EBE-9715-5E439403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209550</xdr:rowOff>
    </xdr:to>
    <xdr:pic>
      <xdr:nvPicPr>
        <xdr:cNvPr id="77" name="Picture 76" descr="Galarian Corsola icon">
          <a:extLst>
            <a:ext uri="{FF2B5EF4-FFF2-40B4-BE49-F238E27FC236}">
              <a16:creationId xmlns:a16="http://schemas.microsoft.com/office/drawing/2014/main" id="{B9893572-F94C-4A54-9BBD-F6700E75D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120</xdr:row>
      <xdr:rowOff>9525</xdr:rowOff>
    </xdr:to>
    <xdr:pic>
      <xdr:nvPicPr>
        <xdr:cNvPr id="78" name="Picture 77" descr="Remoraid icon">
          <a:extLst>
            <a:ext uri="{FF2B5EF4-FFF2-40B4-BE49-F238E27FC236}">
              <a16:creationId xmlns:a16="http://schemas.microsoft.com/office/drawing/2014/main" id="{2709D8AA-9D27-42EF-8E4C-FC386CCE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9525</xdr:rowOff>
    </xdr:to>
    <xdr:pic>
      <xdr:nvPicPr>
        <xdr:cNvPr id="79" name="Picture 78" descr="Octillery icon">
          <a:extLst>
            <a:ext uri="{FF2B5EF4-FFF2-40B4-BE49-F238E27FC236}">
              <a16:creationId xmlns:a16="http://schemas.microsoft.com/office/drawing/2014/main" id="{3D1CE286-0F25-4FCF-9C6C-4BE9414F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9525</xdr:rowOff>
    </xdr:to>
    <xdr:pic>
      <xdr:nvPicPr>
        <xdr:cNvPr id="80" name="Picture 79" descr="Delibird icon">
          <a:extLst>
            <a:ext uri="{FF2B5EF4-FFF2-40B4-BE49-F238E27FC236}">
              <a16:creationId xmlns:a16="http://schemas.microsoft.com/office/drawing/2014/main" id="{668C9A74-21A8-4047-BE94-053BBE8A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5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9525</xdr:rowOff>
    </xdr:to>
    <xdr:pic>
      <xdr:nvPicPr>
        <xdr:cNvPr id="81" name="Picture 80" descr="Mantine icon">
          <a:extLst>
            <a:ext uri="{FF2B5EF4-FFF2-40B4-BE49-F238E27FC236}">
              <a16:creationId xmlns:a16="http://schemas.microsoft.com/office/drawing/2014/main" id="{E0BB86BE-F1FF-4CB4-A1E7-83834480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127</xdr:row>
      <xdr:rowOff>9525</xdr:rowOff>
    </xdr:to>
    <xdr:pic>
      <xdr:nvPicPr>
        <xdr:cNvPr id="82" name="Picture 81" descr="Skarmory icon">
          <a:extLst>
            <a:ext uri="{FF2B5EF4-FFF2-40B4-BE49-F238E27FC236}">
              <a16:creationId xmlns:a16="http://schemas.microsoft.com/office/drawing/2014/main" id="{031B93FE-CDE8-407D-9ABE-4AEAAF4C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6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9525</xdr:rowOff>
    </xdr:to>
    <xdr:pic>
      <xdr:nvPicPr>
        <xdr:cNvPr id="83" name="Picture 82" descr="Houndour icon">
          <a:extLst>
            <a:ext uri="{FF2B5EF4-FFF2-40B4-BE49-F238E27FC236}">
              <a16:creationId xmlns:a16="http://schemas.microsoft.com/office/drawing/2014/main" id="{B39D7E26-F09B-4E31-A413-E8D6711B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9525</xdr:rowOff>
    </xdr:to>
    <xdr:pic>
      <xdr:nvPicPr>
        <xdr:cNvPr id="84" name="Picture 83" descr="Houndoom icon">
          <a:extLst>
            <a:ext uri="{FF2B5EF4-FFF2-40B4-BE49-F238E27FC236}">
              <a16:creationId xmlns:a16="http://schemas.microsoft.com/office/drawing/2014/main" id="{DB451728-655F-4018-A30D-A4D4FFB1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7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132</xdr:row>
      <xdr:rowOff>19050</xdr:rowOff>
    </xdr:to>
    <xdr:pic>
      <xdr:nvPicPr>
        <xdr:cNvPr id="85" name="Picture 84" descr="Mega Houndoom icon">
          <a:extLst>
            <a:ext uri="{FF2B5EF4-FFF2-40B4-BE49-F238E27FC236}">
              <a16:creationId xmlns:a16="http://schemas.microsoft.com/office/drawing/2014/main" id="{4032EDCD-2C2D-4CA1-813C-FDC3F1B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209550</xdr:rowOff>
    </xdr:to>
    <xdr:pic>
      <xdr:nvPicPr>
        <xdr:cNvPr id="86" name="Picture 85" descr="Kingdra icon">
          <a:extLst>
            <a:ext uri="{FF2B5EF4-FFF2-40B4-BE49-F238E27FC236}">
              <a16:creationId xmlns:a16="http://schemas.microsoft.com/office/drawing/2014/main" id="{8832755F-6BAA-49E7-9E70-0BA19BDD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9525</xdr:rowOff>
    </xdr:to>
    <xdr:pic>
      <xdr:nvPicPr>
        <xdr:cNvPr id="87" name="Picture 86" descr="Phanpy icon">
          <a:extLst>
            <a:ext uri="{FF2B5EF4-FFF2-40B4-BE49-F238E27FC236}">
              <a16:creationId xmlns:a16="http://schemas.microsoft.com/office/drawing/2014/main" id="{794901DF-B71F-4BE2-9003-4B1481CE6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9525</xdr:rowOff>
    </xdr:to>
    <xdr:pic>
      <xdr:nvPicPr>
        <xdr:cNvPr id="88" name="Picture 87" descr="Donphan icon">
          <a:extLst>
            <a:ext uri="{FF2B5EF4-FFF2-40B4-BE49-F238E27FC236}">
              <a16:creationId xmlns:a16="http://schemas.microsoft.com/office/drawing/2014/main" id="{57F65680-4F6F-4387-A50C-E1943B2F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138</xdr:row>
      <xdr:rowOff>9525</xdr:rowOff>
    </xdr:to>
    <xdr:pic>
      <xdr:nvPicPr>
        <xdr:cNvPr id="89" name="Picture 88" descr="Porygon2 icon">
          <a:extLst>
            <a:ext uri="{FF2B5EF4-FFF2-40B4-BE49-F238E27FC236}">
              <a16:creationId xmlns:a16="http://schemas.microsoft.com/office/drawing/2014/main" id="{17B20FDD-86F7-4F52-92F1-4DD24DEAB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9525</xdr:rowOff>
    </xdr:to>
    <xdr:pic>
      <xdr:nvPicPr>
        <xdr:cNvPr id="90" name="Picture 89" descr="Stantler icon">
          <a:extLst>
            <a:ext uri="{FF2B5EF4-FFF2-40B4-BE49-F238E27FC236}">
              <a16:creationId xmlns:a16="http://schemas.microsoft.com/office/drawing/2014/main" id="{BB3D3D99-E72D-4245-A537-90B7F6D0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9525</xdr:rowOff>
    </xdr:to>
    <xdr:pic>
      <xdr:nvPicPr>
        <xdr:cNvPr id="91" name="Picture 90" descr="Smeargle icon">
          <a:extLst>
            <a:ext uri="{FF2B5EF4-FFF2-40B4-BE49-F238E27FC236}">
              <a16:creationId xmlns:a16="http://schemas.microsoft.com/office/drawing/2014/main" id="{7524A61B-E7F0-4428-8B5C-A5D3F052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3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141</xdr:row>
      <xdr:rowOff>9525</xdr:rowOff>
    </xdr:to>
    <xdr:pic>
      <xdr:nvPicPr>
        <xdr:cNvPr id="92" name="Picture 91" descr="Tyrogue icon">
          <a:extLst>
            <a:ext uri="{FF2B5EF4-FFF2-40B4-BE49-F238E27FC236}">
              <a16:creationId xmlns:a16="http://schemas.microsoft.com/office/drawing/2014/main" id="{14E20B88-8A94-451B-B630-3EF9570C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9525</xdr:rowOff>
    </xdr:to>
    <xdr:pic>
      <xdr:nvPicPr>
        <xdr:cNvPr id="93" name="Picture 92" descr="Hitmontop icon">
          <a:extLst>
            <a:ext uri="{FF2B5EF4-FFF2-40B4-BE49-F238E27FC236}">
              <a16:creationId xmlns:a16="http://schemas.microsoft.com/office/drawing/2014/main" id="{B4F126A1-DE87-48D4-9E86-375F4CB9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4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209550</xdr:rowOff>
    </xdr:to>
    <xdr:pic>
      <xdr:nvPicPr>
        <xdr:cNvPr id="94" name="Picture 93" descr="Smoochum icon">
          <a:extLst>
            <a:ext uri="{FF2B5EF4-FFF2-40B4-BE49-F238E27FC236}">
              <a16:creationId xmlns:a16="http://schemas.microsoft.com/office/drawing/2014/main" id="{AF35F4C2-835B-42B4-BCB5-34F3C4B1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9525</xdr:rowOff>
    </xdr:to>
    <xdr:pic>
      <xdr:nvPicPr>
        <xdr:cNvPr id="95" name="Picture 94" descr="Elekid icon">
          <a:extLst>
            <a:ext uri="{FF2B5EF4-FFF2-40B4-BE49-F238E27FC236}">
              <a16:creationId xmlns:a16="http://schemas.microsoft.com/office/drawing/2014/main" id="{90575C12-9B68-4B16-8CBE-0F32C451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161925</xdr:rowOff>
    </xdr:to>
    <xdr:pic>
      <xdr:nvPicPr>
        <xdr:cNvPr id="96" name="Picture 95" descr="Magby icon">
          <a:extLst>
            <a:ext uri="{FF2B5EF4-FFF2-40B4-BE49-F238E27FC236}">
              <a16:creationId xmlns:a16="http://schemas.microsoft.com/office/drawing/2014/main" id="{FBD775C8-EBC1-4E51-8C96-2846A3FB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147</xdr:row>
      <xdr:rowOff>9525</xdr:rowOff>
    </xdr:to>
    <xdr:pic>
      <xdr:nvPicPr>
        <xdr:cNvPr id="97" name="Picture 96" descr="Miltank icon">
          <a:extLst>
            <a:ext uri="{FF2B5EF4-FFF2-40B4-BE49-F238E27FC236}">
              <a16:creationId xmlns:a16="http://schemas.microsoft.com/office/drawing/2014/main" id="{D3305CB0-404E-49D4-8B9C-D818FB68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9525</xdr:rowOff>
    </xdr:to>
    <xdr:pic>
      <xdr:nvPicPr>
        <xdr:cNvPr id="98" name="Picture 97" descr="Blissey icon">
          <a:extLst>
            <a:ext uri="{FF2B5EF4-FFF2-40B4-BE49-F238E27FC236}">
              <a16:creationId xmlns:a16="http://schemas.microsoft.com/office/drawing/2014/main" id="{12261239-A515-44D8-947F-420D3B82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9525</xdr:rowOff>
    </xdr:to>
    <xdr:pic>
      <xdr:nvPicPr>
        <xdr:cNvPr id="99" name="Picture 98" descr="Raikou icon">
          <a:extLst>
            <a:ext uri="{FF2B5EF4-FFF2-40B4-BE49-F238E27FC236}">
              <a16:creationId xmlns:a16="http://schemas.microsoft.com/office/drawing/2014/main" id="{34BF02E5-F1BF-4131-91FF-5A7A46AB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150</xdr:row>
      <xdr:rowOff>161925</xdr:rowOff>
    </xdr:to>
    <xdr:pic>
      <xdr:nvPicPr>
        <xdr:cNvPr id="100" name="Picture 99" descr="Entei icon">
          <a:extLst>
            <a:ext uri="{FF2B5EF4-FFF2-40B4-BE49-F238E27FC236}">
              <a16:creationId xmlns:a16="http://schemas.microsoft.com/office/drawing/2014/main" id="{5C36427A-1A09-4679-A0FB-74CCF344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9525</xdr:rowOff>
    </xdr:to>
    <xdr:pic>
      <xdr:nvPicPr>
        <xdr:cNvPr id="101" name="Picture 100" descr="Suicune icon">
          <a:extLst>
            <a:ext uri="{FF2B5EF4-FFF2-40B4-BE49-F238E27FC236}">
              <a16:creationId xmlns:a16="http://schemas.microsoft.com/office/drawing/2014/main" id="{F4B0A053-68ED-40BF-A483-E5276EF8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209550</xdr:rowOff>
    </xdr:to>
    <xdr:pic>
      <xdr:nvPicPr>
        <xdr:cNvPr id="102" name="Picture 101" descr="Larvitar icon">
          <a:extLst>
            <a:ext uri="{FF2B5EF4-FFF2-40B4-BE49-F238E27FC236}">
              <a16:creationId xmlns:a16="http://schemas.microsoft.com/office/drawing/2014/main" id="{186311D7-5E9D-40B4-B615-DDA2F8A4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209550</xdr:rowOff>
    </xdr:to>
    <xdr:pic>
      <xdr:nvPicPr>
        <xdr:cNvPr id="103" name="Picture 102" descr="Pupitar icon">
          <a:extLst>
            <a:ext uri="{FF2B5EF4-FFF2-40B4-BE49-F238E27FC236}">
              <a16:creationId xmlns:a16="http://schemas.microsoft.com/office/drawing/2014/main" id="{8C19D3F8-3772-4AEF-909F-B7772D84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5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9525</xdr:rowOff>
    </xdr:to>
    <xdr:pic>
      <xdr:nvPicPr>
        <xdr:cNvPr id="104" name="Picture 103" descr="Tyranitar icon">
          <a:extLst>
            <a:ext uri="{FF2B5EF4-FFF2-40B4-BE49-F238E27FC236}">
              <a16:creationId xmlns:a16="http://schemas.microsoft.com/office/drawing/2014/main" id="{15B26478-4754-4F4B-B43C-1A79C198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19050</xdr:rowOff>
    </xdr:to>
    <xdr:pic>
      <xdr:nvPicPr>
        <xdr:cNvPr id="105" name="Picture 104" descr="Mega Tyranitar icon">
          <a:extLst>
            <a:ext uri="{FF2B5EF4-FFF2-40B4-BE49-F238E27FC236}">
              <a16:creationId xmlns:a16="http://schemas.microsoft.com/office/drawing/2014/main" id="{AD7C020A-C64C-4149-AA1A-B1132696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7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19050</xdr:rowOff>
    </xdr:to>
    <xdr:pic>
      <xdr:nvPicPr>
        <xdr:cNvPr id="106" name="Picture 105" descr="Lugia icon">
          <a:extLst>
            <a:ext uri="{FF2B5EF4-FFF2-40B4-BE49-F238E27FC236}">
              <a16:creationId xmlns:a16="http://schemas.microsoft.com/office/drawing/2014/main" id="{1ACCB29E-239F-4A3D-B366-59590D0B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9525</xdr:rowOff>
    </xdr:to>
    <xdr:pic>
      <xdr:nvPicPr>
        <xdr:cNvPr id="107" name="Picture 106" descr="Ho-oh icon">
          <a:extLst>
            <a:ext uri="{FF2B5EF4-FFF2-40B4-BE49-F238E27FC236}">
              <a16:creationId xmlns:a16="http://schemas.microsoft.com/office/drawing/2014/main" id="{BE02B285-512B-44F2-A29E-67985A02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19050</xdr:rowOff>
    </xdr:to>
    <xdr:pic>
      <xdr:nvPicPr>
        <xdr:cNvPr id="108" name="Picture 107" descr="Celebi icon">
          <a:extLst>
            <a:ext uri="{FF2B5EF4-FFF2-40B4-BE49-F238E27FC236}">
              <a16:creationId xmlns:a16="http://schemas.microsoft.com/office/drawing/2014/main" id="{C907F83B-5C04-4B58-BA6F-7A91653F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9525</xdr:rowOff>
    </xdr:to>
    <xdr:pic>
      <xdr:nvPicPr>
        <xdr:cNvPr id="109" name="Picture 108" descr="Treecko icon">
          <a:extLst>
            <a:ext uri="{FF2B5EF4-FFF2-40B4-BE49-F238E27FC236}">
              <a16:creationId xmlns:a16="http://schemas.microsoft.com/office/drawing/2014/main" id="{AAD98D8E-0282-4E80-A8A8-40B04BA2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161925</xdr:rowOff>
    </xdr:to>
    <xdr:pic>
      <xdr:nvPicPr>
        <xdr:cNvPr id="110" name="Picture 109" descr="Grovyle icon">
          <a:extLst>
            <a:ext uri="{FF2B5EF4-FFF2-40B4-BE49-F238E27FC236}">
              <a16:creationId xmlns:a16="http://schemas.microsoft.com/office/drawing/2014/main" id="{C92D7A4E-61E6-409D-BDA0-39E91438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sinnoh_cube_Ader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kemon"/>
      <sheetName val="moves"/>
      <sheetName val="analysis"/>
    </sheetNames>
    <sheetDataSet>
      <sheetData sheetId="0">
        <row r="5">
          <cell r="R5">
            <v>11</v>
          </cell>
          <cell r="AA5" t="str">
            <v>Water Gun</v>
          </cell>
        </row>
        <row r="6">
          <cell r="R6">
            <v>13</v>
          </cell>
          <cell r="AA6" t="str">
            <v>Force Palm</v>
          </cell>
        </row>
        <row r="7">
          <cell r="R7">
            <v>18</v>
          </cell>
          <cell r="AA7" t="str">
            <v>Dynamic Punch</v>
          </cell>
        </row>
        <row r="8">
          <cell r="R8">
            <v>18</v>
          </cell>
          <cell r="AA8" t="str">
            <v>Rain Dance</v>
          </cell>
        </row>
        <row r="9">
          <cell r="R9">
            <v>11</v>
          </cell>
          <cell r="AA9" t="str">
            <v>Water Pulse</v>
          </cell>
        </row>
        <row r="10">
          <cell r="R10">
            <v>19</v>
          </cell>
          <cell r="AA10" t="str">
            <v>Body Press</v>
          </cell>
        </row>
        <row r="11">
          <cell r="R11">
            <v>19</v>
          </cell>
          <cell r="AA11" t="str">
            <v>Trick Room</v>
          </cell>
        </row>
        <row r="12">
          <cell r="R12">
            <v>10</v>
          </cell>
          <cell r="AA12" t="str">
            <v>Flip Turn</v>
          </cell>
        </row>
        <row r="13">
          <cell r="R13">
            <v>15</v>
          </cell>
          <cell r="AA13" t="str">
            <v>Surf</v>
          </cell>
        </row>
        <row r="14">
          <cell r="R14">
            <v>19</v>
          </cell>
          <cell r="AA14" t="str">
            <v>Dragon Dance</v>
          </cell>
        </row>
        <row r="15">
          <cell r="R15">
            <v>15</v>
          </cell>
          <cell r="AA15" t="str">
            <v>Sunny Day</v>
          </cell>
        </row>
        <row r="16">
          <cell r="R16">
            <v>19</v>
          </cell>
          <cell r="AA16" t="str">
            <v>Z-Conversion</v>
          </cell>
        </row>
        <row r="17">
          <cell r="R17">
            <v>12</v>
          </cell>
          <cell r="AA17" t="str">
            <v>Hone Claws</v>
          </cell>
        </row>
        <row r="18">
          <cell r="R18">
            <v>19</v>
          </cell>
          <cell r="AA18" t="str">
            <v>Earthquake</v>
          </cell>
        </row>
        <row r="19">
          <cell r="R19">
            <v>9</v>
          </cell>
          <cell r="AA19" t="str">
            <v>Confuse Ray</v>
          </cell>
        </row>
        <row r="20">
          <cell r="R20">
            <v>13</v>
          </cell>
          <cell r="AA20" t="str">
            <v>Shadow Ball</v>
          </cell>
        </row>
        <row r="21">
          <cell r="R21">
            <v>19</v>
          </cell>
          <cell r="AA21" t="str">
            <v>Inferno</v>
          </cell>
        </row>
        <row r="22">
          <cell r="R22">
            <v>11</v>
          </cell>
          <cell r="AA22" t="str">
            <v>Shadow Sneak</v>
          </cell>
        </row>
        <row r="23">
          <cell r="R23">
            <v>15</v>
          </cell>
          <cell r="AA23" t="str">
            <v>Flash Cannon</v>
          </cell>
        </row>
        <row r="24">
          <cell r="R24">
            <v>18</v>
          </cell>
          <cell r="AA24" t="str">
            <v>King's Shield</v>
          </cell>
        </row>
        <row r="25">
          <cell r="R25">
            <v>11</v>
          </cell>
          <cell r="AA25" t="str">
            <v>Aqua Jet</v>
          </cell>
        </row>
        <row r="26">
          <cell r="R26">
            <v>14</v>
          </cell>
          <cell r="AA26" t="str">
            <v>Razor Shell</v>
          </cell>
        </row>
        <row r="27">
          <cell r="R27">
            <v>18</v>
          </cell>
          <cell r="AA27" t="str">
            <v>Ceaseless Edge</v>
          </cell>
        </row>
        <row r="28">
          <cell r="R28">
            <v>21</v>
          </cell>
          <cell r="AA28" t="str">
            <v>Sandstorm</v>
          </cell>
        </row>
        <row r="29">
          <cell r="R29">
            <v>16</v>
          </cell>
          <cell r="AA29" t="str">
            <v>Hail</v>
          </cell>
        </row>
        <row r="30">
          <cell r="R30">
            <v>10</v>
          </cell>
          <cell r="AA30" t="str">
            <v>Fire Spin</v>
          </cell>
        </row>
        <row r="31">
          <cell r="R31">
            <v>14</v>
          </cell>
          <cell r="AA31" t="str">
            <v>Flamethrower</v>
          </cell>
        </row>
        <row r="32">
          <cell r="R32">
            <v>19</v>
          </cell>
          <cell r="AA32" t="str">
            <v>Infernal Parade</v>
          </cell>
        </row>
        <row r="33">
          <cell r="R33">
            <v>11</v>
          </cell>
          <cell r="AA33" t="str">
            <v>Razor Leaf</v>
          </cell>
        </row>
        <row r="34">
          <cell r="R34">
            <v>14</v>
          </cell>
          <cell r="AA34" t="str">
            <v>Wing Attack</v>
          </cell>
        </row>
        <row r="35">
          <cell r="R35">
            <v>18</v>
          </cell>
          <cell r="AA35" t="str">
            <v>Triple Arrows</v>
          </cell>
        </row>
        <row r="36">
          <cell r="R36">
            <v>15</v>
          </cell>
          <cell r="AA36" t="str">
            <v>Flip Turn</v>
          </cell>
        </row>
        <row r="37">
          <cell r="R37">
            <v>19</v>
          </cell>
          <cell r="AA37" t="str">
            <v>Wave Crash</v>
          </cell>
        </row>
        <row r="38">
          <cell r="R38">
            <v>18</v>
          </cell>
          <cell r="AA38" t="str">
            <v>X-Scissor</v>
          </cell>
        </row>
        <row r="39">
          <cell r="R39">
            <v>19</v>
          </cell>
          <cell r="AA39" t="str">
            <v>Stone Axe</v>
          </cell>
        </row>
        <row r="40">
          <cell r="R40">
            <v>10</v>
          </cell>
          <cell r="AA40" t="str">
            <v>Mystery Spore</v>
          </cell>
        </row>
        <row r="41">
          <cell r="R41">
            <v>18</v>
          </cell>
          <cell r="AA41" t="str">
            <v>Bullet Seed</v>
          </cell>
        </row>
        <row r="42">
          <cell r="R42">
            <v>14</v>
          </cell>
          <cell r="AA42" t="str">
            <v>Close Combat</v>
          </cell>
        </row>
        <row r="43">
          <cell r="R43">
            <v>20</v>
          </cell>
          <cell r="AA43" t="str">
            <v>Wicked Blow</v>
          </cell>
        </row>
        <row r="44">
          <cell r="R44">
            <v>20</v>
          </cell>
          <cell r="AA44" t="str">
            <v>Surging Strikes</v>
          </cell>
        </row>
        <row r="45">
          <cell r="R45">
            <v>11</v>
          </cell>
          <cell r="AA45" t="str">
            <v>Play Rough</v>
          </cell>
        </row>
        <row r="46">
          <cell r="R46">
            <v>17</v>
          </cell>
          <cell r="AA46" t="str">
            <v>Thrash</v>
          </cell>
        </row>
        <row r="47">
          <cell r="R47">
            <v>20</v>
          </cell>
          <cell r="AA47" t="str">
            <v>Headlong Rush</v>
          </cell>
        </row>
        <row r="48">
          <cell r="R48">
            <v>9</v>
          </cell>
          <cell r="AA48" t="str">
            <v>Sketch</v>
          </cell>
        </row>
        <row r="122">
          <cell r="R122"/>
        </row>
        <row r="125">
          <cell r="AA125"/>
        </row>
        <row r="126">
          <cell r="AA126"/>
        </row>
        <row r="227">
          <cell r="R227"/>
        </row>
        <row r="228">
          <cell r="R228"/>
        </row>
        <row r="229">
          <cell r="R229"/>
        </row>
        <row r="230">
          <cell r="R230"/>
        </row>
        <row r="231">
          <cell r="R231"/>
        </row>
        <row r="232">
          <cell r="R232"/>
        </row>
        <row r="233">
          <cell r="R233"/>
        </row>
        <row r="234">
          <cell r="R234"/>
        </row>
        <row r="235">
          <cell r="R235"/>
        </row>
        <row r="236">
          <cell r="R236"/>
        </row>
        <row r="237">
          <cell r="R237"/>
        </row>
        <row r="238">
          <cell r="R238"/>
        </row>
        <row r="239">
          <cell r="R239"/>
        </row>
        <row r="240">
          <cell r="R240"/>
        </row>
        <row r="241">
          <cell r="R241"/>
        </row>
        <row r="242">
          <cell r="R242"/>
        </row>
        <row r="243">
          <cell r="R243"/>
        </row>
        <row r="244">
          <cell r="R244"/>
        </row>
        <row r="245">
          <cell r="R245"/>
        </row>
        <row r="246">
          <cell r="R246"/>
        </row>
        <row r="247">
          <cell r="R247"/>
        </row>
        <row r="248">
          <cell r="R248"/>
        </row>
        <row r="249">
          <cell r="R249"/>
        </row>
        <row r="250">
          <cell r="R250"/>
        </row>
        <row r="251">
          <cell r="R251"/>
        </row>
        <row r="252">
          <cell r="R252"/>
        </row>
        <row r="253">
          <cell r="R253"/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pokedex/murkrow" TargetMode="External"/><Relationship Id="rId21" Type="http://schemas.openxmlformats.org/officeDocument/2006/relationships/hyperlink" Target="https://pokemondb.net/pokedex/furret" TargetMode="External"/><Relationship Id="rId42" Type="http://schemas.openxmlformats.org/officeDocument/2006/relationships/hyperlink" Target="https://pokemondb.net/type/poison" TargetMode="External"/><Relationship Id="rId63" Type="http://schemas.openxmlformats.org/officeDocument/2006/relationships/hyperlink" Target="https://pokemondb.net/type/psychic" TargetMode="External"/><Relationship Id="rId84" Type="http://schemas.openxmlformats.org/officeDocument/2006/relationships/hyperlink" Target="https://pokemondb.net/type/fairy" TargetMode="External"/><Relationship Id="rId138" Type="http://schemas.openxmlformats.org/officeDocument/2006/relationships/hyperlink" Target="https://pokemondb.net/type/bug" TargetMode="External"/><Relationship Id="rId159" Type="http://schemas.openxmlformats.org/officeDocument/2006/relationships/hyperlink" Target="https://pokemondb.net/type/bug" TargetMode="External"/><Relationship Id="rId170" Type="http://schemas.openxmlformats.org/officeDocument/2006/relationships/hyperlink" Target="https://pokemondb.net/pokedex/heracross" TargetMode="External"/><Relationship Id="rId191" Type="http://schemas.openxmlformats.org/officeDocument/2006/relationships/hyperlink" Target="https://pokemondb.net/pokedex/corsola" TargetMode="External"/><Relationship Id="rId205" Type="http://schemas.openxmlformats.org/officeDocument/2006/relationships/hyperlink" Target="https://pokemondb.net/type/flying" TargetMode="External"/><Relationship Id="rId226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type/electric" TargetMode="External"/><Relationship Id="rId107" Type="http://schemas.openxmlformats.org/officeDocument/2006/relationships/hyperlink" Target="https://pokemondb.net/pokedex/wooper" TargetMode="External"/><Relationship Id="rId268" Type="http://schemas.openxmlformats.org/officeDocument/2006/relationships/hyperlink" Target="https://pokemondb.net/type/fire" TargetMode="External"/><Relationship Id="rId11" Type="http://schemas.openxmlformats.org/officeDocument/2006/relationships/hyperlink" Target="https://pokemondb.net/pokedex/typhlosion" TargetMode="External"/><Relationship Id="rId32" Type="http://schemas.openxmlformats.org/officeDocument/2006/relationships/hyperlink" Target="https://pokemondb.net/pokedex/ledian" TargetMode="External"/><Relationship Id="rId53" Type="http://schemas.openxmlformats.org/officeDocument/2006/relationships/hyperlink" Target="https://pokemondb.net/type/fairy" TargetMode="External"/><Relationship Id="rId74" Type="http://schemas.openxmlformats.org/officeDocument/2006/relationships/hyperlink" Target="https://pokemondb.net/pokedex/ampharos" TargetMode="External"/><Relationship Id="rId128" Type="http://schemas.openxmlformats.org/officeDocument/2006/relationships/hyperlink" Target="https://pokemondb.net/pokedex/unown" TargetMode="External"/><Relationship Id="rId149" Type="http://schemas.openxmlformats.org/officeDocument/2006/relationships/hyperlink" Target="https://pokemondb.net/type/steel" TargetMode="External"/><Relationship Id="rId5" Type="http://schemas.openxmlformats.org/officeDocument/2006/relationships/hyperlink" Target="https://pokemondb.net/pokedex/meganium" TargetMode="External"/><Relationship Id="rId95" Type="http://schemas.openxmlformats.org/officeDocument/2006/relationships/hyperlink" Target="https://pokemondb.net/pokedex/jumpluff" TargetMode="External"/><Relationship Id="rId160" Type="http://schemas.openxmlformats.org/officeDocument/2006/relationships/hyperlink" Target="https://pokemondb.net/type/steel" TargetMode="External"/><Relationship Id="rId181" Type="http://schemas.openxmlformats.org/officeDocument/2006/relationships/hyperlink" Target="https://pokemondb.net/type/fire" TargetMode="External"/><Relationship Id="rId216" Type="http://schemas.openxmlformats.org/officeDocument/2006/relationships/hyperlink" Target="https://pokemondb.net/type/dark" TargetMode="External"/><Relationship Id="rId237" Type="http://schemas.openxmlformats.org/officeDocument/2006/relationships/hyperlink" Target="https://pokemondb.net/type/psychic" TargetMode="External"/><Relationship Id="rId258" Type="http://schemas.openxmlformats.org/officeDocument/2006/relationships/hyperlink" Target="https://pokemondb.net/pokedex/tyranitar" TargetMode="External"/><Relationship Id="rId22" Type="http://schemas.openxmlformats.org/officeDocument/2006/relationships/hyperlink" Target="https://pokemondb.net/type/normal" TargetMode="External"/><Relationship Id="rId43" Type="http://schemas.openxmlformats.org/officeDocument/2006/relationships/hyperlink" Target="https://pokemondb.net/type/flying" TargetMode="External"/><Relationship Id="rId64" Type="http://schemas.openxmlformats.org/officeDocument/2006/relationships/hyperlink" Target="https://pokemondb.net/type/flying" TargetMode="External"/><Relationship Id="rId118" Type="http://schemas.openxmlformats.org/officeDocument/2006/relationships/hyperlink" Target="https://pokemondb.net/type/dark" TargetMode="External"/><Relationship Id="rId139" Type="http://schemas.openxmlformats.org/officeDocument/2006/relationships/hyperlink" Target="https://pokemondb.net/type/steel" TargetMode="External"/><Relationship Id="rId85" Type="http://schemas.openxmlformats.org/officeDocument/2006/relationships/hyperlink" Target="https://pokemondb.net/pokedex/sudowoodo" TargetMode="External"/><Relationship Id="rId150" Type="http://schemas.openxmlformats.org/officeDocument/2006/relationships/hyperlink" Target="https://pokemondb.net/type/ground" TargetMode="External"/><Relationship Id="rId171" Type="http://schemas.openxmlformats.org/officeDocument/2006/relationships/hyperlink" Target="https://pokemondb.net/type/bug" TargetMode="External"/><Relationship Id="rId192" Type="http://schemas.openxmlformats.org/officeDocument/2006/relationships/hyperlink" Target="https://pokemondb.net/type/water" TargetMode="External"/><Relationship Id="rId206" Type="http://schemas.openxmlformats.org/officeDocument/2006/relationships/hyperlink" Target="https://pokemondb.net/pokedex/skarmory" TargetMode="External"/><Relationship Id="rId227" Type="http://schemas.openxmlformats.org/officeDocument/2006/relationships/hyperlink" Target="https://pokemondb.net/pokedex/stantler" TargetMode="External"/><Relationship Id="rId248" Type="http://schemas.openxmlformats.org/officeDocument/2006/relationships/hyperlink" Target="https://pokemondb.net/pokedex/entei" TargetMode="External"/><Relationship Id="rId269" Type="http://schemas.openxmlformats.org/officeDocument/2006/relationships/hyperlink" Target="https://pokemondb.net/type/flying" TargetMode="External"/><Relationship Id="rId12" Type="http://schemas.openxmlformats.org/officeDocument/2006/relationships/hyperlink" Target="https://pokemondb.net/type/fire" TargetMode="External"/><Relationship Id="rId33" Type="http://schemas.openxmlformats.org/officeDocument/2006/relationships/hyperlink" Target="https://pokemondb.net/type/bug" TargetMode="External"/><Relationship Id="rId108" Type="http://schemas.openxmlformats.org/officeDocument/2006/relationships/hyperlink" Target="https://pokemondb.net/type/water" TargetMode="External"/><Relationship Id="rId129" Type="http://schemas.openxmlformats.org/officeDocument/2006/relationships/hyperlink" Target="https://pokemondb.net/type/psychic" TargetMode="External"/><Relationship Id="rId54" Type="http://schemas.openxmlformats.org/officeDocument/2006/relationships/hyperlink" Target="https://pokemondb.net/pokedex/igglybuff" TargetMode="External"/><Relationship Id="rId75" Type="http://schemas.openxmlformats.org/officeDocument/2006/relationships/hyperlink" Target="https://pokemondb.net/type/electric" TargetMode="External"/><Relationship Id="rId96" Type="http://schemas.openxmlformats.org/officeDocument/2006/relationships/hyperlink" Target="https://pokemondb.net/type/grass" TargetMode="External"/><Relationship Id="rId140" Type="http://schemas.openxmlformats.org/officeDocument/2006/relationships/hyperlink" Target="https://pokemondb.net/pokedex/dunsparce" TargetMode="External"/><Relationship Id="rId161" Type="http://schemas.openxmlformats.org/officeDocument/2006/relationships/hyperlink" Target="https://pokemondb.net/pokedex/scizor" TargetMode="External"/><Relationship Id="rId182" Type="http://schemas.openxmlformats.org/officeDocument/2006/relationships/hyperlink" Target="https://pokemondb.net/pokedex/magcargo" TargetMode="External"/><Relationship Id="rId217" Type="http://schemas.openxmlformats.org/officeDocument/2006/relationships/hyperlink" Target="https://pokemondb.net/type/fire" TargetMode="External"/><Relationship Id="rId6" Type="http://schemas.openxmlformats.org/officeDocument/2006/relationships/hyperlink" Target="https://pokemondb.net/type/grass" TargetMode="External"/><Relationship Id="rId238" Type="http://schemas.openxmlformats.org/officeDocument/2006/relationships/hyperlink" Target="https://pokemondb.net/pokedex/elekid" TargetMode="External"/><Relationship Id="rId259" Type="http://schemas.openxmlformats.org/officeDocument/2006/relationships/hyperlink" Target="https://pokemondb.net/type/rock" TargetMode="External"/><Relationship Id="rId23" Type="http://schemas.openxmlformats.org/officeDocument/2006/relationships/hyperlink" Target="https://pokemondb.net/pokedex/hoothoot" TargetMode="External"/><Relationship Id="rId119" Type="http://schemas.openxmlformats.org/officeDocument/2006/relationships/hyperlink" Target="https://pokemondb.net/type/flying" TargetMode="External"/><Relationship Id="rId270" Type="http://schemas.openxmlformats.org/officeDocument/2006/relationships/hyperlink" Target="https://pokemondb.net/pokedex/celebi" TargetMode="External"/><Relationship Id="rId44" Type="http://schemas.openxmlformats.org/officeDocument/2006/relationships/hyperlink" Target="https://pokemondb.net/pokedex/chinchou" TargetMode="External"/><Relationship Id="rId65" Type="http://schemas.openxmlformats.org/officeDocument/2006/relationships/hyperlink" Target="https://pokemondb.net/pokedex/xatu" TargetMode="External"/><Relationship Id="rId86" Type="http://schemas.openxmlformats.org/officeDocument/2006/relationships/hyperlink" Target="https://pokemondb.net/type/rock" TargetMode="External"/><Relationship Id="rId130" Type="http://schemas.openxmlformats.org/officeDocument/2006/relationships/hyperlink" Target="https://pokemondb.net/pokedex/wobbuffet" TargetMode="External"/><Relationship Id="rId151" Type="http://schemas.openxmlformats.org/officeDocument/2006/relationships/hyperlink" Target="https://pokemondb.net/pokedex/snubbull" TargetMode="External"/><Relationship Id="rId172" Type="http://schemas.openxmlformats.org/officeDocument/2006/relationships/hyperlink" Target="https://pokemondb.net/type/fighting" TargetMode="External"/><Relationship Id="rId193" Type="http://schemas.openxmlformats.org/officeDocument/2006/relationships/hyperlink" Target="https://pokemondb.net/type/rock" TargetMode="External"/><Relationship Id="rId202" Type="http://schemas.openxmlformats.org/officeDocument/2006/relationships/hyperlink" Target="https://pokemondb.net/type/flying" TargetMode="External"/><Relationship Id="rId207" Type="http://schemas.openxmlformats.org/officeDocument/2006/relationships/hyperlink" Target="https://pokemondb.net/type/steel" TargetMode="External"/><Relationship Id="rId223" Type="http://schemas.openxmlformats.org/officeDocument/2006/relationships/hyperlink" Target="https://pokemondb.net/pokedex/donphan" TargetMode="External"/><Relationship Id="rId228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pokedex/blissey" TargetMode="External"/><Relationship Id="rId249" Type="http://schemas.openxmlformats.org/officeDocument/2006/relationships/hyperlink" Target="https://pokemondb.net/type/fire" TargetMode="External"/><Relationship Id="rId13" Type="http://schemas.openxmlformats.org/officeDocument/2006/relationships/hyperlink" Target="https://pokemondb.net/pokedex/totodile" TargetMode="External"/><Relationship Id="rId18" Type="http://schemas.openxmlformats.org/officeDocument/2006/relationships/hyperlink" Target="https://pokemondb.net/type/water" TargetMode="External"/><Relationship Id="rId39" Type="http://schemas.openxmlformats.org/officeDocument/2006/relationships/hyperlink" Target="https://pokemondb.net/type/bug" TargetMode="External"/><Relationship Id="rId109" Type="http://schemas.openxmlformats.org/officeDocument/2006/relationships/hyperlink" Target="https://pokemondb.net/type/ground" TargetMode="External"/><Relationship Id="rId260" Type="http://schemas.openxmlformats.org/officeDocument/2006/relationships/hyperlink" Target="https://pokemondb.net/type/dark" TargetMode="External"/><Relationship Id="rId265" Type="http://schemas.openxmlformats.org/officeDocument/2006/relationships/hyperlink" Target="https://pokemondb.net/type/psychic" TargetMode="External"/><Relationship Id="rId34" Type="http://schemas.openxmlformats.org/officeDocument/2006/relationships/hyperlink" Target="https://pokemondb.net/type/flying" TargetMode="External"/><Relationship Id="rId50" Type="http://schemas.openxmlformats.org/officeDocument/2006/relationships/hyperlink" Target="https://pokemondb.net/pokedex/pichu" TargetMode="External"/><Relationship Id="rId55" Type="http://schemas.openxmlformats.org/officeDocument/2006/relationships/hyperlink" Target="https://pokemondb.net/type/normal" TargetMode="External"/><Relationship Id="rId76" Type="http://schemas.openxmlformats.org/officeDocument/2006/relationships/hyperlink" Target="https://pokemondb.net/type/dragon" TargetMode="External"/><Relationship Id="rId97" Type="http://schemas.openxmlformats.org/officeDocument/2006/relationships/hyperlink" Target="https://pokemondb.net/type/flying" TargetMode="External"/><Relationship Id="rId104" Type="http://schemas.openxmlformats.org/officeDocument/2006/relationships/hyperlink" Target="https://pokemondb.net/pokedex/yanma" TargetMode="External"/><Relationship Id="rId120" Type="http://schemas.openxmlformats.org/officeDocument/2006/relationships/hyperlink" Target="https://pokemondb.net/pokedex/slowking" TargetMode="External"/><Relationship Id="rId125" Type="http://schemas.openxmlformats.org/officeDocument/2006/relationships/hyperlink" Target="https://pokemondb.net/type/psychic" TargetMode="External"/><Relationship Id="rId141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steel" TargetMode="External"/><Relationship Id="rId167" Type="http://schemas.openxmlformats.org/officeDocument/2006/relationships/hyperlink" Target="https://pokemondb.net/pokedex/heracross" TargetMode="External"/><Relationship Id="rId188" Type="http://schemas.openxmlformats.org/officeDocument/2006/relationships/hyperlink" Target="https://pokemondb.net/pokedex/piloswine" TargetMode="External"/><Relationship Id="rId7" Type="http://schemas.openxmlformats.org/officeDocument/2006/relationships/hyperlink" Target="https://pokemondb.net/pokedex/cyndaquil" TargetMode="External"/><Relationship Id="rId71" Type="http://schemas.openxmlformats.org/officeDocument/2006/relationships/hyperlink" Target="https://pokemondb.net/type/electric" TargetMode="External"/><Relationship Id="rId92" Type="http://schemas.openxmlformats.org/officeDocument/2006/relationships/hyperlink" Target="https://pokemondb.net/pokedex/skiploom" TargetMode="External"/><Relationship Id="rId162" Type="http://schemas.openxmlformats.org/officeDocument/2006/relationships/hyperlink" Target="https://pokemondb.net/type/bug" TargetMode="External"/><Relationship Id="rId183" Type="http://schemas.openxmlformats.org/officeDocument/2006/relationships/hyperlink" Target="https://pokemondb.net/type/fire" TargetMode="External"/><Relationship Id="rId213" Type="http://schemas.openxmlformats.org/officeDocument/2006/relationships/hyperlink" Target="https://pokemondb.net/type/dark" TargetMode="External"/><Relationship Id="rId218" Type="http://schemas.openxmlformats.org/officeDocument/2006/relationships/hyperlink" Target="https://pokemondb.net/pokedex/kingdra" TargetMode="External"/><Relationship Id="rId234" Type="http://schemas.openxmlformats.org/officeDocument/2006/relationships/hyperlink" Target="https://pokemondb.net/type/fighting" TargetMode="External"/><Relationship Id="rId239" Type="http://schemas.openxmlformats.org/officeDocument/2006/relationships/hyperlink" Target="https://pokemondb.net/type/electric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pokedex/ledyba" TargetMode="External"/><Relationship Id="rId250" Type="http://schemas.openxmlformats.org/officeDocument/2006/relationships/hyperlink" Target="https://pokemondb.net/pokedex/suicune" TargetMode="External"/><Relationship Id="rId255" Type="http://schemas.openxmlformats.org/officeDocument/2006/relationships/hyperlink" Target="https://pokemondb.net/pokedex/pupitar" TargetMode="External"/><Relationship Id="rId271" Type="http://schemas.openxmlformats.org/officeDocument/2006/relationships/hyperlink" Target="https://pokemondb.net/type/psychic" TargetMode="External"/><Relationship Id="rId276" Type="http://schemas.openxmlformats.org/officeDocument/2006/relationships/hyperlink" Target="https://pokemondb.net/type/grass" TargetMode="External"/><Relationship Id="rId24" Type="http://schemas.openxmlformats.org/officeDocument/2006/relationships/hyperlink" Target="https://pokemondb.net/type/normal" TargetMode="External"/><Relationship Id="rId40" Type="http://schemas.openxmlformats.org/officeDocument/2006/relationships/hyperlink" Target="https://pokemondb.net/type/poison" TargetMode="External"/><Relationship Id="rId45" Type="http://schemas.openxmlformats.org/officeDocument/2006/relationships/hyperlink" Target="https://pokemondb.net/type/water" TargetMode="External"/><Relationship Id="rId66" Type="http://schemas.openxmlformats.org/officeDocument/2006/relationships/hyperlink" Target="https://pokemondb.net/type/psychic" TargetMode="External"/><Relationship Id="rId87" Type="http://schemas.openxmlformats.org/officeDocument/2006/relationships/hyperlink" Target="https://pokemondb.net/pokedex/politoed" TargetMode="External"/><Relationship Id="rId110" Type="http://schemas.openxmlformats.org/officeDocument/2006/relationships/hyperlink" Target="https://pokemondb.net/pokedex/quagsire" TargetMode="External"/><Relationship Id="rId115" Type="http://schemas.openxmlformats.org/officeDocument/2006/relationships/hyperlink" Target="https://pokemondb.net/pokedex/umbreon" TargetMode="External"/><Relationship Id="rId131" Type="http://schemas.openxmlformats.org/officeDocument/2006/relationships/hyperlink" Target="https://pokemondb.net/type/psychic" TargetMode="External"/><Relationship Id="rId136" Type="http://schemas.openxmlformats.org/officeDocument/2006/relationships/hyperlink" Target="https://pokemondb.net/type/bug" TargetMode="External"/><Relationship Id="rId157" Type="http://schemas.openxmlformats.org/officeDocument/2006/relationships/hyperlink" Target="https://pokemondb.net/type/poison" TargetMode="External"/><Relationship Id="rId178" Type="http://schemas.openxmlformats.org/officeDocument/2006/relationships/hyperlink" Target="https://pokemondb.net/pokedex/ursaring" TargetMode="External"/><Relationship Id="rId61" Type="http://schemas.openxmlformats.org/officeDocument/2006/relationships/hyperlink" Target="https://pokemondb.net/type/flying" TargetMode="External"/><Relationship Id="rId82" Type="http://schemas.openxmlformats.org/officeDocument/2006/relationships/hyperlink" Target="https://pokemondb.net/pokedex/azumarill" TargetMode="External"/><Relationship Id="rId152" Type="http://schemas.openxmlformats.org/officeDocument/2006/relationships/hyperlink" Target="https://pokemondb.net/type/fairy" TargetMode="External"/><Relationship Id="rId173" Type="http://schemas.openxmlformats.org/officeDocument/2006/relationships/hyperlink" Target="https://pokemondb.net/pokedex/sneasel" TargetMode="External"/><Relationship Id="rId194" Type="http://schemas.openxmlformats.org/officeDocument/2006/relationships/hyperlink" Target="https://pokemondb.net/pokedex/corsola" TargetMode="External"/><Relationship Id="rId199" Type="http://schemas.openxmlformats.org/officeDocument/2006/relationships/hyperlink" Target="https://pokemondb.net/type/water" TargetMode="External"/><Relationship Id="rId203" Type="http://schemas.openxmlformats.org/officeDocument/2006/relationships/hyperlink" Target="https://pokemondb.net/pokedex/mantine" TargetMode="External"/><Relationship Id="rId208" Type="http://schemas.openxmlformats.org/officeDocument/2006/relationships/hyperlink" Target="https://pokemondb.net/type/flying" TargetMode="External"/><Relationship Id="rId229" Type="http://schemas.openxmlformats.org/officeDocument/2006/relationships/hyperlink" Target="https://pokemondb.net/pokedex/smeargle" TargetMode="External"/><Relationship Id="rId19" Type="http://schemas.openxmlformats.org/officeDocument/2006/relationships/hyperlink" Target="https://pokemondb.net/pokedex/sentret" TargetMode="External"/><Relationship Id="rId224" Type="http://schemas.openxmlformats.org/officeDocument/2006/relationships/hyperlink" Target="https://pokemondb.net/type/ground" TargetMode="External"/><Relationship Id="rId240" Type="http://schemas.openxmlformats.org/officeDocument/2006/relationships/hyperlink" Target="https://pokemondb.net/pokedex/magby" TargetMode="External"/><Relationship Id="rId245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pokedex/tyranitar" TargetMode="External"/><Relationship Id="rId266" Type="http://schemas.openxmlformats.org/officeDocument/2006/relationships/hyperlink" Target="https://pokemondb.net/type/flying" TargetMode="External"/><Relationship Id="rId14" Type="http://schemas.openxmlformats.org/officeDocument/2006/relationships/hyperlink" Target="https://pokemondb.net/type/water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pokedex/spinarak" TargetMode="External"/><Relationship Id="rId56" Type="http://schemas.openxmlformats.org/officeDocument/2006/relationships/hyperlink" Target="https://pokemondb.net/type/fairy" TargetMode="External"/><Relationship Id="rId77" Type="http://schemas.openxmlformats.org/officeDocument/2006/relationships/hyperlink" Target="https://pokemondb.net/pokedex/bellossom" TargetMode="External"/><Relationship Id="rId100" Type="http://schemas.openxmlformats.org/officeDocument/2006/relationships/hyperlink" Target="https://pokemondb.net/pokedex/sunkern" TargetMode="External"/><Relationship Id="rId105" Type="http://schemas.openxmlformats.org/officeDocument/2006/relationships/hyperlink" Target="https://pokemondb.net/type/bug" TargetMode="External"/><Relationship Id="rId126" Type="http://schemas.openxmlformats.org/officeDocument/2006/relationships/hyperlink" Target="https://pokemondb.net/pokedex/misdreavus" TargetMode="External"/><Relationship Id="rId147" Type="http://schemas.openxmlformats.org/officeDocument/2006/relationships/hyperlink" Target="https://pokemondb.net/type/ground" TargetMode="External"/><Relationship Id="rId168" Type="http://schemas.openxmlformats.org/officeDocument/2006/relationships/hyperlink" Target="https://pokemondb.net/type/bug" TargetMode="External"/><Relationship Id="rId8" Type="http://schemas.openxmlformats.org/officeDocument/2006/relationships/hyperlink" Target="https://pokemondb.net/type/fire" TargetMode="External"/><Relationship Id="rId51" Type="http://schemas.openxmlformats.org/officeDocument/2006/relationships/hyperlink" Target="https://pokemondb.net/type/electric" TargetMode="External"/><Relationship Id="rId72" Type="http://schemas.openxmlformats.org/officeDocument/2006/relationships/hyperlink" Target="https://pokemondb.net/pokedex/ampharos" TargetMode="External"/><Relationship Id="rId93" Type="http://schemas.openxmlformats.org/officeDocument/2006/relationships/hyperlink" Target="https://pokemondb.net/type/grass" TargetMode="External"/><Relationship Id="rId98" Type="http://schemas.openxmlformats.org/officeDocument/2006/relationships/hyperlink" Target="https://pokemondb.net/pokedex/aipom" TargetMode="External"/><Relationship Id="rId121" Type="http://schemas.openxmlformats.org/officeDocument/2006/relationships/hyperlink" Target="https://pokemondb.net/type/water" TargetMode="External"/><Relationship Id="rId142" Type="http://schemas.openxmlformats.org/officeDocument/2006/relationships/hyperlink" Target="https://pokemondb.net/pokedex/gligar" TargetMode="External"/><Relationship Id="rId163" Type="http://schemas.openxmlformats.org/officeDocument/2006/relationships/hyperlink" Target="https://pokemondb.net/type/steel" TargetMode="External"/><Relationship Id="rId184" Type="http://schemas.openxmlformats.org/officeDocument/2006/relationships/hyperlink" Target="https://pokemondb.net/type/rock" TargetMode="External"/><Relationship Id="rId189" Type="http://schemas.openxmlformats.org/officeDocument/2006/relationships/hyperlink" Target="https://pokemondb.net/type/ice" TargetMode="External"/><Relationship Id="rId219" Type="http://schemas.openxmlformats.org/officeDocument/2006/relationships/hyperlink" Target="https://pokemondb.net/type/water" TargetMode="External"/><Relationship Id="rId3" Type="http://schemas.openxmlformats.org/officeDocument/2006/relationships/hyperlink" Target="https://pokemondb.net/pokedex/bayleef" TargetMode="External"/><Relationship Id="rId214" Type="http://schemas.openxmlformats.org/officeDocument/2006/relationships/hyperlink" Target="https://pokemondb.net/type/fire" TargetMode="External"/><Relationship Id="rId230" Type="http://schemas.openxmlformats.org/officeDocument/2006/relationships/hyperlink" Target="https://pokemondb.net/type/normal" TargetMode="External"/><Relationship Id="rId235" Type="http://schemas.openxmlformats.org/officeDocument/2006/relationships/hyperlink" Target="https://pokemondb.net/pokedex/smoochum" TargetMode="External"/><Relationship Id="rId251" Type="http://schemas.openxmlformats.org/officeDocument/2006/relationships/hyperlink" Target="https://pokemondb.net/type/water" TargetMode="External"/><Relationship Id="rId256" Type="http://schemas.openxmlformats.org/officeDocument/2006/relationships/hyperlink" Target="https://pokemondb.net/type/rock" TargetMode="External"/><Relationship Id="rId277" Type="http://schemas.openxmlformats.org/officeDocument/2006/relationships/drawing" Target="../drawings/drawing1.xml"/><Relationship Id="rId25" Type="http://schemas.openxmlformats.org/officeDocument/2006/relationships/hyperlink" Target="https://pokemondb.net/type/flying" TargetMode="External"/><Relationship Id="rId46" Type="http://schemas.openxmlformats.org/officeDocument/2006/relationships/hyperlink" Target="https://pokemondb.net/type/electric" TargetMode="External"/><Relationship Id="rId67" Type="http://schemas.openxmlformats.org/officeDocument/2006/relationships/hyperlink" Target="https://pokemondb.net/type/flying" TargetMode="External"/><Relationship Id="rId116" Type="http://schemas.openxmlformats.org/officeDocument/2006/relationships/hyperlink" Target="https://pokemondb.net/type/dark" TargetMode="External"/><Relationship Id="rId137" Type="http://schemas.openxmlformats.org/officeDocument/2006/relationships/hyperlink" Target="https://pokemondb.net/pokedex/forretress" TargetMode="External"/><Relationship Id="rId158" Type="http://schemas.openxmlformats.org/officeDocument/2006/relationships/hyperlink" Target="https://pokemondb.net/pokedex/scizor" TargetMode="External"/><Relationship Id="rId272" Type="http://schemas.openxmlformats.org/officeDocument/2006/relationships/hyperlink" Target="https://pokemondb.net/type/grass" TargetMode="External"/><Relationship Id="rId20" Type="http://schemas.openxmlformats.org/officeDocument/2006/relationships/hyperlink" Target="https://pokemondb.net/type/normal" TargetMode="External"/><Relationship Id="rId41" Type="http://schemas.openxmlformats.org/officeDocument/2006/relationships/hyperlink" Target="https://pokemondb.net/pokedex/crobat" TargetMode="External"/><Relationship Id="rId62" Type="http://schemas.openxmlformats.org/officeDocument/2006/relationships/hyperlink" Target="https://pokemondb.net/pokedex/natu" TargetMode="External"/><Relationship Id="rId83" Type="http://schemas.openxmlformats.org/officeDocument/2006/relationships/hyperlink" Target="https://pokemondb.net/type/water" TargetMode="External"/><Relationship Id="rId88" Type="http://schemas.openxmlformats.org/officeDocument/2006/relationships/hyperlink" Target="https://pokemondb.net/type/water" TargetMode="External"/><Relationship Id="rId111" Type="http://schemas.openxmlformats.org/officeDocument/2006/relationships/hyperlink" Target="https://pokemondb.net/type/water" TargetMode="External"/><Relationship Id="rId132" Type="http://schemas.openxmlformats.org/officeDocument/2006/relationships/hyperlink" Target="https://pokemondb.net/pokedex/girafarig" TargetMode="External"/><Relationship Id="rId153" Type="http://schemas.openxmlformats.org/officeDocument/2006/relationships/hyperlink" Target="https://pokemondb.net/pokedex/granbull" TargetMode="External"/><Relationship Id="rId174" Type="http://schemas.openxmlformats.org/officeDocument/2006/relationships/hyperlink" Target="https://pokemondb.net/type/dark" TargetMode="External"/><Relationship Id="rId179" Type="http://schemas.openxmlformats.org/officeDocument/2006/relationships/hyperlink" Target="https://pokemondb.net/type/normal" TargetMode="External"/><Relationship Id="rId195" Type="http://schemas.openxmlformats.org/officeDocument/2006/relationships/hyperlink" Target="https://pokemondb.net/type/ghost" TargetMode="External"/><Relationship Id="rId209" Type="http://schemas.openxmlformats.org/officeDocument/2006/relationships/hyperlink" Target="https://pokemondb.net/pokedex/houndour" TargetMode="External"/><Relationship Id="rId190" Type="http://schemas.openxmlformats.org/officeDocument/2006/relationships/hyperlink" Target="https://pokemondb.net/type/ground" TargetMode="External"/><Relationship Id="rId204" Type="http://schemas.openxmlformats.org/officeDocument/2006/relationships/hyperlink" Target="https://pokemondb.net/type/water" TargetMode="External"/><Relationship Id="rId220" Type="http://schemas.openxmlformats.org/officeDocument/2006/relationships/hyperlink" Target="https://pokemondb.net/type/dragon" TargetMode="External"/><Relationship Id="rId225" Type="http://schemas.openxmlformats.org/officeDocument/2006/relationships/hyperlink" Target="https://pokemondb.net/pokedex/porygon2" TargetMode="External"/><Relationship Id="rId241" Type="http://schemas.openxmlformats.org/officeDocument/2006/relationships/hyperlink" Target="https://pokemondb.net/type/fire" TargetMode="External"/><Relationship Id="rId246" Type="http://schemas.openxmlformats.org/officeDocument/2006/relationships/hyperlink" Target="https://pokemondb.net/pokedex/raikou" TargetMode="External"/><Relationship Id="rId267" Type="http://schemas.openxmlformats.org/officeDocument/2006/relationships/hyperlink" Target="https://pokemondb.net/pokedex/ho-oh" TargetMode="External"/><Relationship Id="rId15" Type="http://schemas.openxmlformats.org/officeDocument/2006/relationships/hyperlink" Target="https://pokemondb.net/pokedex/croconaw" TargetMode="External"/><Relationship Id="rId36" Type="http://schemas.openxmlformats.org/officeDocument/2006/relationships/hyperlink" Target="https://pokemondb.net/type/bug" TargetMode="External"/><Relationship Id="rId57" Type="http://schemas.openxmlformats.org/officeDocument/2006/relationships/hyperlink" Target="https://pokemondb.net/pokedex/togepi" TargetMode="External"/><Relationship Id="rId106" Type="http://schemas.openxmlformats.org/officeDocument/2006/relationships/hyperlink" Target="https://pokemondb.net/type/flying" TargetMode="External"/><Relationship Id="rId127" Type="http://schemas.openxmlformats.org/officeDocument/2006/relationships/hyperlink" Target="https://pokemondb.net/type/ghost" TargetMode="External"/><Relationship Id="rId262" Type="http://schemas.openxmlformats.org/officeDocument/2006/relationships/hyperlink" Target="https://pokemondb.net/type/rock" TargetMode="External"/><Relationship Id="rId10" Type="http://schemas.openxmlformats.org/officeDocument/2006/relationships/hyperlink" Target="https://pokemondb.net/type/fire" TargetMode="External"/><Relationship Id="rId31" Type="http://schemas.openxmlformats.org/officeDocument/2006/relationships/hyperlink" Target="https://pokemondb.net/type/flying" TargetMode="External"/><Relationship Id="rId52" Type="http://schemas.openxmlformats.org/officeDocument/2006/relationships/hyperlink" Target="https://pokemondb.net/pokedex/cleffa" TargetMode="External"/><Relationship Id="rId73" Type="http://schemas.openxmlformats.org/officeDocument/2006/relationships/hyperlink" Target="https://pokemondb.net/type/electric" TargetMode="External"/><Relationship Id="rId78" Type="http://schemas.openxmlformats.org/officeDocument/2006/relationships/hyperlink" Target="https://pokemondb.net/type/grass" TargetMode="External"/><Relationship Id="rId94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type/normal" TargetMode="External"/><Relationship Id="rId101" Type="http://schemas.openxmlformats.org/officeDocument/2006/relationships/hyperlink" Target="https://pokemondb.net/type/grass" TargetMode="External"/><Relationship Id="rId122" Type="http://schemas.openxmlformats.org/officeDocument/2006/relationships/hyperlink" Target="https://pokemondb.net/type/psychic" TargetMode="External"/><Relationship Id="rId143" Type="http://schemas.openxmlformats.org/officeDocument/2006/relationships/hyperlink" Target="https://pokemondb.net/type/ground" TargetMode="External"/><Relationship Id="rId148" Type="http://schemas.openxmlformats.org/officeDocument/2006/relationships/hyperlink" Target="https://pokemondb.net/pokedex/steelix" TargetMode="External"/><Relationship Id="rId164" Type="http://schemas.openxmlformats.org/officeDocument/2006/relationships/hyperlink" Target="https://pokemondb.net/pokedex/shuckle" TargetMode="External"/><Relationship Id="rId169" Type="http://schemas.openxmlformats.org/officeDocument/2006/relationships/hyperlink" Target="https://pokemondb.net/type/fighting" TargetMode="External"/><Relationship Id="rId185" Type="http://schemas.openxmlformats.org/officeDocument/2006/relationships/hyperlink" Target="https://pokemondb.net/pokedex/swinub" TargetMode="External"/><Relationship Id="rId4" Type="http://schemas.openxmlformats.org/officeDocument/2006/relationships/hyperlink" Target="https://pokemondb.net/type/grass" TargetMode="External"/><Relationship Id="rId9" Type="http://schemas.openxmlformats.org/officeDocument/2006/relationships/hyperlink" Target="https://pokemondb.net/pokedex/quilava" TargetMode="External"/><Relationship Id="rId180" Type="http://schemas.openxmlformats.org/officeDocument/2006/relationships/hyperlink" Target="https://pokemondb.net/pokedex/slugma" TargetMode="External"/><Relationship Id="rId210" Type="http://schemas.openxmlformats.org/officeDocument/2006/relationships/hyperlink" Target="https://pokemondb.net/type/dark" TargetMode="External"/><Relationship Id="rId215" Type="http://schemas.openxmlformats.org/officeDocument/2006/relationships/hyperlink" Target="https://pokemondb.net/pokedex/houndoom" TargetMode="External"/><Relationship Id="rId236" Type="http://schemas.openxmlformats.org/officeDocument/2006/relationships/hyperlink" Target="https://pokemondb.net/type/ice" TargetMode="External"/><Relationship Id="rId257" Type="http://schemas.openxmlformats.org/officeDocument/2006/relationships/hyperlink" Target="https://pokemondb.net/type/ground" TargetMode="External"/><Relationship Id="rId26" Type="http://schemas.openxmlformats.org/officeDocument/2006/relationships/hyperlink" Target="https://pokemondb.net/pokedex/noctowl" TargetMode="External"/><Relationship Id="rId231" Type="http://schemas.openxmlformats.org/officeDocument/2006/relationships/hyperlink" Target="https://pokemondb.net/pokedex/tyrogue" TargetMode="External"/><Relationship Id="rId252" Type="http://schemas.openxmlformats.org/officeDocument/2006/relationships/hyperlink" Target="https://pokemondb.net/pokedex/larvitar" TargetMode="External"/><Relationship Id="rId273" Type="http://schemas.openxmlformats.org/officeDocument/2006/relationships/hyperlink" Target="https://pokemondb.net/pokedex/treecko" TargetMode="External"/><Relationship Id="rId47" Type="http://schemas.openxmlformats.org/officeDocument/2006/relationships/hyperlink" Target="https://pokemondb.net/pokedex/lanturn" TargetMode="External"/><Relationship Id="rId68" Type="http://schemas.openxmlformats.org/officeDocument/2006/relationships/hyperlink" Target="https://pokemondb.net/pokedex/mareep" TargetMode="External"/><Relationship Id="rId89" Type="http://schemas.openxmlformats.org/officeDocument/2006/relationships/hyperlink" Target="https://pokemondb.net/pokedex/hoppip" TargetMode="External"/><Relationship Id="rId112" Type="http://schemas.openxmlformats.org/officeDocument/2006/relationships/hyperlink" Target="https://pokemondb.net/type/ground" TargetMode="External"/><Relationship Id="rId133" Type="http://schemas.openxmlformats.org/officeDocument/2006/relationships/hyperlink" Target="https://pokemondb.net/type/normal" TargetMode="External"/><Relationship Id="rId154" Type="http://schemas.openxmlformats.org/officeDocument/2006/relationships/hyperlink" Target="https://pokemondb.net/type/fairy" TargetMode="External"/><Relationship Id="rId175" Type="http://schemas.openxmlformats.org/officeDocument/2006/relationships/hyperlink" Target="https://pokemondb.net/type/ice" TargetMode="External"/><Relationship Id="rId196" Type="http://schemas.openxmlformats.org/officeDocument/2006/relationships/hyperlink" Target="https://pokemondb.net/pokedex/remoraid" TargetMode="External"/><Relationship Id="rId200" Type="http://schemas.openxmlformats.org/officeDocument/2006/relationships/hyperlink" Target="https://pokemondb.net/pokedex/delibird" TargetMode="External"/><Relationship Id="rId16" Type="http://schemas.openxmlformats.org/officeDocument/2006/relationships/hyperlink" Target="https://pokemondb.net/type/water" TargetMode="External"/><Relationship Id="rId221" Type="http://schemas.openxmlformats.org/officeDocument/2006/relationships/hyperlink" Target="https://pokemondb.net/pokedex/phanpy" TargetMode="External"/><Relationship Id="rId242" Type="http://schemas.openxmlformats.org/officeDocument/2006/relationships/hyperlink" Target="https://pokemondb.net/pokedex/miltank" TargetMode="External"/><Relationship Id="rId263" Type="http://schemas.openxmlformats.org/officeDocument/2006/relationships/hyperlink" Target="https://pokemondb.net/type/dark" TargetMode="External"/><Relationship Id="rId37" Type="http://schemas.openxmlformats.org/officeDocument/2006/relationships/hyperlink" Target="https://pokemondb.net/type/poison" TargetMode="External"/><Relationship Id="rId58" Type="http://schemas.openxmlformats.org/officeDocument/2006/relationships/hyperlink" Target="https://pokemondb.net/type/fairy" TargetMode="External"/><Relationship Id="rId79" Type="http://schemas.openxmlformats.org/officeDocument/2006/relationships/hyperlink" Target="https://pokemondb.net/pokedex/marill" TargetMode="External"/><Relationship Id="rId102" Type="http://schemas.openxmlformats.org/officeDocument/2006/relationships/hyperlink" Target="https://pokemondb.net/pokedex/sunflora" TargetMode="External"/><Relationship Id="rId123" Type="http://schemas.openxmlformats.org/officeDocument/2006/relationships/hyperlink" Target="https://pokemondb.net/pokedex/slowking" TargetMode="External"/><Relationship Id="rId14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grass" TargetMode="External"/><Relationship Id="rId165" Type="http://schemas.openxmlformats.org/officeDocument/2006/relationships/hyperlink" Target="https://pokemondb.net/type/bug" TargetMode="External"/><Relationship Id="rId186" Type="http://schemas.openxmlformats.org/officeDocument/2006/relationships/hyperlink" Target="https://pokemondb.net/type/ice" TargetMode="External"/><Relationship Id="rId211" Type="http://schemas.openxmlformats.org/officeDocument/2006/relationships/hyperlink" Target="https://pokemondb.net/type/fire" TargetMode="External"/><Relationship Id="rId232" Type="http://schemas.openxmlformats.org/officeDocument/2006/relationships/hyperlink" Target="https://pokemondb.net/type/fighting" TargetMode="External"/><Relationship Id="rId253" Type="http://schemas.openxmlformats.org/officeDocument/2006/relationships/hyperlink" Target="https://pokemondb.net/type/rock" TargetMode="External"/><Relationship Id="rId274" Type="http://schemas.openxmlformats.org/officeDocument/2006/relationships/hyperlink" Target="https://pokemondb.net/type/grass" TargetMode="External"/><Relationship Id="rId27" Type="http://schemas.openxmlformats.org/officeDocument/2006/relationships/hyperlink" Target="https://pokemondb.net/type/normal" TargetMode="External"/><Relationship Id="rId48" Type="http://schemas.openxmlformats.org/officeDocument/2006/relationships/hyperlink" Target="https://pokemondb.net/type/water" TargetMode="External"/><Relationship Id="rId69" Type="http://schemas.openxmlformats.org/officeDocument/2006/relationships/hyperlink" Target="https://pokemondb.net/type/electric" TargetMode="External"/><Relationship Id="rId113" Type="http://schemas.openxmlformats.org/officeDocument/2006/relationships/hyperlink" Target="https://pokemondb.net/pokedex/espeon" TargetMode="External"/><Relationship Id="rId134" Type="http://schemas.openxmlformats.org/officeDocument/2006/relationships/hyperlink" Target="https://pokemondb.net/type/psychic" TargetMode="External"/><Relationship Id="rId80" Type="http://schemas.openxmlformats.org/officeDocument/2006/relationships/hyperlink" Target="https://pokemondb.net/type/water" TargetMode="External"/><Relationship Id="rId155" Type="http://schemas.openxmlformats.org/officeDocument/2006/relationships/hyperlink" Target="https://pokemondb.net/pokedex/qwilfish" TargetMode="External"/><Relationship Id="rId176" Type="http://schemas.openxmlformats.org/officeDocument/2006/relationships/hyperlink" Target="https://pokemondb.net/pokedex/teddiursa" TargetMode="External"/><Relationship Id="rId197" Type="http://schemas.openxmlformats.org/officeDocument/2006/relationships/hyperlink" Target="https://pokemondb.net/type/water" TargetMode="External"/><Relationship Id="rId201" Type="http://schemas.openxmlformats.org/officeDocument/2006/relationships/hyperlink" Target="https://pokemondb.net/type/ice" TargetMode="External"/><Relationship Id="rId222" Type="http://schemas.openxmlformats.org/officeDocument/2006/relationships/hyperlink" Target="https://pokemondb.net/type/ground" TargetMode="External"/><Relationship Id="rId243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pokedex/lugia" TargetMode="External"/><Relationship Id="rId17" Type="http://schemas.openxmlformats.org/officeDocument/2006/relationships/hyperlink" Target="https://pokemondb.net/pokedex/feraligatr" TargetMode="External"/><Relationship Id="rId38" Type="http://schemas.openxmlformats.org/officeDocument/2006/relationships/hyperlink" Target="https://pokemondb.net/pokedex/ariados" TargetMode="External"/><Relationship Id="rId59" Type="http://schemas.openxmlformats.org/officeDocument/2006/relationships/hyperlink" Target="https://pokemondb.net/pokedex/togetic" TargetMode="External"/><Relationship Id="rId103" Type="http://schemas.openxmlformats.org/officeDocument/2006/relationships/hyperlink" Target="https://pokemondb.net/type/grass" TargetMode="External"/><Relationship Id="rId124" Type="http://schemas.openxmlformats.org/officeDocument/2006/relationships/hyperlink" Target="https://pokemondb.net/type/poison" TargetMode="External"/><Relationship Id="rId70" Type="http://schemas.openxmlformats.org/officeDocument/2006/relationships/hyperlink" Target="https://pokemondb.net/pokedex/flaaffy" TargetMode="External"/><Relationship Id="rId91" Type="http://schemas.openxmlformats.org/officeDocument/2006/relationships/hyperlink" Target="https://pokemondb.net/type/flying" TargetMode="External"/><Relationship Id="rId145" Type="http://schemas.openxmlformats.org/officeDocument/2006/relationships/hyperlink" Target="https://pokemondb.net/pokedex/steelix" TargetMode="External"/><Relationship Id="rId166" Type="http://schemas.openxmlformats.org/officeDocument/2006/relationships/hyperlink" Target="https://pokemondb.net/type/rock" TargetMode="External"/><Relationship Id="rId187" Type="http://schemas.openxmlformats.org/officeDocument/2006/relationships/hyperlink" Target="https://pokemondb.net/type/ground" TargetMode="External"/><Relationship Id="rId1" Type="http://schemas.openxmlformats.org/officeDocument/2006/relationships/hyperlink" Target="https://pokemondb.net/pokedex/chikorita" TargetMode="External"/><Relationship Id="rId212" Type="http://schemas.openxmlformats.org/officeDocument/2006/relationships/hyperlink" Target="https://pokemondb.net/pokedex/houndoom" TargetMode="External"/><Relationship Id="rId233" Type="http://schemas.openxmlformats.org/officeDocument/2006/relationships/hyperlink" Target="https://pokemondb.net/pokedex/hitmontop" TargetMode="External"/><Relationship Id="rId254" Type="http://schemas.openxmlformats.org/officeDocument/2006/relationships/hyperlink" Target="https://pokemondb.net/type/ground" TargetMode="External"/><Relationship Id="rId28" Type="http://schemas.openxmlformats.org/officeDocument/2006/relationships/hyperlink" Target="https://pokemondb.net/type/flying" TargetMode="External"/><Relationship Id="rId49" Type="http://schemas.openxmlformats.org/officeDocument/2006/relationships/hyperlink" Target="https://pokemondb.net/type/electric" TargetMode="External"/><Relationship Id="rId114" Type="http://schemas.openxmlformats.org/officeDocument/2006/relationships/hyperlink" Target="https://pokemondb.net/type/psychic" TargetMode="External"/><Relationship Id="rId275" Type="http://schemas.openxmlformats.org/officeDocument/2006/relationships/hyperlink" Target="https://pokemondb.net/pokedex/grovyle" TargetMode="External"/><Relationship Id="rId60" Type="http://schemas.openxmlformats.org/officeDocument/2006/relationships/hyperlink" Target="https://pokemondb.net/type/fairy" TargetMode="External"/><Relationship Id="rId81" Type="http://schemas.openxmlformats.org/officeDocument/2006/relationships/hyperlink" Target="https://pokemondb.net/type/fairy" TargetMode="External"/><Relationship Id="rId135" Type="http://schemas.openxmlformats.org/officeDocument/2006/relationships/hyperlink" Target="https://pokemondb.net/pokedex/pineco" TargetMode="External"/><Relationship Id="rId156" Type="http://schemas.openxmlformats.org/officeDocument/2006/relationships/hyperlink" Target="https://pokemondb.net/type/water" TargetMode="External"/><Relationship Id="rId177" Type="http://schemas.openxmlformats.org/officeDocument/2006/relationships/hyperlink" Target="https://pokemondb.net/type/normal" TargetMode="External"/><Relationship Id="rId198" Type="http://schemas.openxmlformats.org/officeDocument/2006/relationships/hyperlink" Target="https://pokemondb.net/pokedex/octille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opLeftCell="L1" zoomScaleNormal="100" workbookViewId="0">
      <selection activeCell="AA5" sqref="AA5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10.42578125" style="3" bestFit="1" customWidth="1"/>
    <col min="5" max="5" width="6.85546875" style="1" customWidth="1"/>
    <col min="6" max="6" width="8" style="1" bestFit="1" customWidth="1"/>
    <col min="7" max="7" width="7.140625" style="1" customWidth="1"/>
    <col min="8" max="8" width="8" style="1" bestFit="1" customWidth="1"/>
    <col min="9" max="9" width="7" style="1" customWidth="1"/>
    <col min="10" max="10" width="6.8554687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5.5703125" style="10" customWidth="1"/>
    <col min="15" max="15" width="8.85546875" style="10" customWidth="1"/>
    <col min="16" max="16" width="9" style="10" bestFit="1" customWidth="1"/>
    <col min="17" max="17" width="6.7109375" style="10" bestFit="1" customWidth="1"/>
    <col min="18" max="18" width="5.140625" style="10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4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ht="15.75" thickBot="1" x14ac:dyDescent="0.3">
      <c r="A1" s="1" t="s">
        <v>1</v>
      </c>
      <c r="B1" s="1" t="s">
        <v>70</v>
      </c>
      <c r="C1" s="3" t="s">
        <v>68</v>
      </c>
      <c r="D1" s="3" t="s">
        <v>69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77</v>
      </c>
      <c r="L1" s="1" t="s">
        <v>89</v>
      </c>
      <c r="M1" s="1" t="s">
        <v>90</v>
      </c>
      <c r="N1" s="10" t="s">
        <v>236</v>
      </c>
      <c r="O1" s="10" t="s">
        <v>237</v>
      </c>
      <c r="P1" s="10" t="s">
        <v>184</v>
      </c>
      <c r="Q1" s="10" t="s">
        <v>183</v>
      </c>
      <c r="R1" s="10" t="s">
        <v>185</v>
      </c>
      <c r="S1" s="1" t="s">
        <v>78</v>
      </c>
      <c r="T1" s="1" t="s">
        <v>79</v>
      </c>
      <c r="U1" s="1" t="s">
        <v>80</v>
      </c>
      <c r="V1" s="1" t="s">
        <v>176</v>
      </c>
      <c r="W1" s="1" t="s">
        <v>83</v>
      </c>
      <c r="X1" s="1" t="s">
        <v>81</v>
      </c>
      <c r="Y1" s="1" t="s">
        <v>82</v>
      </c>
      <c r="Z1" s="1" t="s">
        <v>76</v>
      </c>
      <c r="AA1" t="s">
        <v>134</v>
      </c>
      <c r="AB1" s="2" t="s">
        <v>208</v>
      </c>
      <c r="AC1" s="2" t="s">
        <v>84</v>
      </c>
      <c r="AD1" t="s">
        <v>235</v>
      </c>
      <c r="AE1" t="s">
        <v>88</v>
      </c>
      <c r="AF1" s="1" t="s">
        <v>85</v>
      </c>
    </row>
    <row r="2" spans="1:32" ht="15.75" thickBot="1" x14ac:dyDescent="0.3">
      <c r="A2" s="16">
        <v>530</v>
      </c>
      <c r="B2" s="11" t="s">
        <v>649</v>
      </c>
      <c r="C2" s="11" t="s">
        <v>11</v>
      </c>
      <c r="D2" s="11" t="s">
        <v>17</v>
      </c>
      <c r="E2" s="11">
        <v>1110</v>
      </c>
      <c r="F2" s="11">
        <v>1350</v>
      </c>
      <c r="G2" s="11">
        <v>600</v>
      </c>
      <c r="H2" s="11">
        <v>500</v>
      </c>
      <c r="I2" s="11">
        <v>650</v>
      </c>
      <c r="J2" s="11">
        <v>880</v>
      </c>
      <c r="K2" s="11" t="s">
        <v>651</v>
      </c>
      <c r="L2" s="11"/>
      <c r="M2" s="12" t="s">
        <v>659</v>
      </c>
      <c r="N2" s="16">
        <f t="shared" ref="N2" si="0">ROUND((0.4*J2 + 0.5*MAX(F2,H2) + 0.1*MIN(F2,H2)) / 10, 0)</f>
        <v>108</v>
      </c>
      <c r="O2" s="16">
        <f t="shared" ref="O2" si="1">ROUND((0.4*E2 + 0.3*G2 + 0.3*I2) / 10, 0)</f>
        <v>82</v>
      </c>
      <c r="P2" s="21">
        <f t="shared" ref="P2" si="2">N2</f>
        <v>108</v>
      </c>
      <c r="Q2" s="22">
        <f t="shared" ref="Q2" si="3">O2</f>
        <v>82</v>
      </c>
      <c r="R2" s="16">
        <f t="shared" ref="R2" si="4">SUM(P2,Q2)</f>
        <v>190</v>
      </c>
      <c r="S2" s="11" t="str">
        <f t="shared" ref="S2" si="5">C2</f>
        <v>ground</v>
      </c>
      <c r="T2" s="11" t="s">
        <v>17</v>
      </c>
      <c r="U2" s="11" t="s">
        <v>16</v>
      </c>
      <c r="V2" s="11" t="s">
        <v>9</v>
      </c>
      <c r="W2" s="11"/>
      <c r="X2" s="11" t="str">
        <f t="shared" ref="X2" si="6">IF(ISBLANK(W2), "", ROUND(( (R3-6)*(R3-7) - (R2-6)*(R2-7) )/15, 0) + 1)</f>
        <v/>
      </c>
      <c r="Y2" s="11" t="str">
        <f t="shared" ref="Y2" si="7">B2</f>
        <v>Excadrill</v>
      </c>
      <c r="Z2" s="13" t="s">
        <v>663</v>
      </c>
      <c r="AA2" s="65" t="s">
        <v>661</v>
      </c>
      <c r="AB2" s="11">
        <v>0</v>
      </c>
      <c r="AC2" s="11">
        <v>1</v>
      </c>
      <c r="AD2" s="11" t="s">
        <v>88</v>
      </c>
      <c r="AE2" s="11" t="s">
        <v>660</v>
      </c>
      <c r="AF2" s="11">
        <v>1</v>
      </c>
    </row>
    <row r="3" spans="1:32" ht="15.75" thickBot="1" x14ac:dyDescent="0.3">
      <c r="A3" s="1">
        <v>251</v>
      </c>
      <c r="B3" s="1" t="s">
        <v>60</v>
      </c>
      <c r="C3" s="3" t="s">
        <v>15</v>
      </c>
      <c r="D3" s="3" t="s">
        <v>2</v>
      </c>
      <c r="E3" s="11">
        <v>1000</v>
      </c>
      <c r="F3" s="11">
        <v>1000</v>
      </c>
      <c r="G3" s="11">
        <v>1000</v>
      </c>
      <c r="H3" s="11">
        <v>1000</v>
      </c>
      <c r="I3" s="11">
        <v>1000</v>
      </c>
      <c r="J3" s="11">
        <v>1000</v>
      </c>
      <c r="K3" s="1" t="s">
        <v>664</v>
      </c>
      <c r="M3" s="12" t="s">
        <v>659</v>
      </c>
      <c r="N3" s="16">
        <f t="shared" ref="N3" si="8">ROUND((0.4*J3 + 0.5*MAX(F3,H3) + 0.1*MIN(F3,H3)) / 10, 0)</f>
        <v>100</v>
      </c>
      <c r="O3" s="16">
        <f t="shared" ref="O3" si="9">ROUND((0.4*E3 + 0.3*G3 + 0.3*I3) / 10, 0)</f>
        <v>100</v>
      </c>
      <c r="P3" s="21">
        <f t="shared" ref="P3" si="10">N3</f>
        <v>100</v>
      </c>
      <c r="Q3" s="22">
        <f t="shared" ref="Q3" si="11">O3</f>
        <v>100</v>
      </c>
      <c r="R3" s="16">
        <f t="shared" ref="R3" si="12">SUM(P3,Q3)</f>
        <v>200</v>
      </c>
      <c r="S3" s="3" t="s">
        <v>15</v>
      </c>
      <c r="T3" s="3" t="s">
        <v>2</v>
      </c>
      <c r="U3" s="1" t="s">
        <v>8</v>
      </c>
      <c r="V3" s="1" t="s">
        <v>10</v>
      </c>
      <c r="Y3" t="s">
        <v>60</v>
      </c>
      <c r="Z3" s="1" t="s">
        <v>666</v>
      </c>
      <c r="AA3" s="31" t="s">
        <v>253</v>
      </c>
      <c r="AB3" s="4">
        <v>0</v>
      </c>
      <c r="AC3" s="4">
        <v>0</v>
      </c>
      <c r="AD3" s="11" t="s">
        <v>88</v>
      </c>
      <c r="AE3" t="s">
        <v>665</v>
      </c>
      <c r="AF3">
        <v>1</v>
      </c>
    </row>
    <row r="4" spans="1:32" x14ac:dyDescent="0.25">
      <c r="A4" s="1">
        <v>350</v>
      </c>
      <c r="B4" s="12" t="s">
        <v>668</v>
      </c>
      <c r="C4" s="3" t="s">
        <v>6</v>
      </c>
      <c r="E4" s="11">
        <v>9500</v>
      </c>
      <c r="F4" s="11">
        <v>60000</v>
      </c>
      <c r="G4" s="11">
        <v>7900</v>
      </c>
      <c r="H4" s="11">
        <v>10000</v>
      </c>
      <c r="I4" s="11">
        <v>1250</v>
      </c>
      <c r="J4" s="11">
        <v>8000</v>
      </c>
      <c r="K4" s="12" t="s">
        <v>669</v>
      </c>
      <c r="M4" s="12" t="s">
        <v>659</v>
      </c>
      <c r="N4" s="16">
        <f t="shared" ref="N4" si="13">ROUND((0.4*J4 + 0.5*MAX(F4,H4) + 0.1*MIN(F4,H4)) / 10, 0)</f>
        <v>3420</v>
      </c>
      <c r="O4" s="16">
        <f t="shared" ref="O4" si="14">ROUND((0.4*E4 + 0.3*G4 + 0.3*I4) / 10, 0)</f>
        <v>655</v>
      </c>
      <c r="P4" s="21">
        <f t="shared" ref="P4" si="15">N4</f>
        <v>3420</v>
      </c>
      <c r="Q4" s="22">
        <f t="shared" ref="Q4" si="16">O4</f>
        <v>655</v>
      </c>
      <c r="R4" s="16">
        <f t="shared" ref="R4" si="17">SUM(P4,Q4)</f>
        <v>4075</v>
      </c>
      <c r="S4" s="1" t="s">
        <v>6</v>
      </c>
      <c r="T4" s="1" t="s">
        <v>12</v>
      </c>
      <c r="U4" s="12" t="s">
        <v>19</v>
      </c>
      <c r="V4" s="11" t="s">
        <v>9</v>
      </c>
      <c r="Y4" s="12" t="s">
        <v>668</v>
      </c>
      <c r="Z4" s="170" t="s">
        <v>670</v>
      </c>
      <c r="AA4" s="65" t="s">
        <v>671</v>
      </c>
      <c r="AB4" s="4">
        <v>0</v>
      </c>
      <c r="AC4" s="11">
        <v>1</v>
      </c>
      <c r="AD4" s="14" t="s">
        <v>88</v>
      </c>
      <c r="AE4" s="14" t="s">
        <v>672</v>
      </c>
      <c r="AF4">
        <v>1</v>
      </c>
    </row>
    <row r="5" spans="1:32" x14ac:dyDescent="0.25">
      <c r="A5" s="12">
        <v>131</v>
      </c>
      <c r="B5" s="12" t="s">
        <v>675</v>
      </c>
      <c r="C5" s="3" t="s">
        <v>6</v>
      </c>
      <c r="D5" s="3" t="s">
        <v>12</v>
      </c>
      <c r="E5" s="11">
        <v>1300</v>
      </c>
      <c r="F5" s="11">
        <v>8500</v>
      </c>
      <c r="G5" s="11">
        <v>800</v>
      </c>
      <c r="H5" s="11">
        <v>850</v>
      </c>
      <c r="I5" s="11">
        <v>950</v>
      </c>
      <c r="J5" s="11">
        <v>600</v>
      </c>
      <c r="K5" s="12" t="s">
        <v>674</v>
      </c>
      <c r="M5" s="12" t="s">
        <v>659</v>
      </c>
      <c r="N5" s="16">
        <f t="shared" ref="N5" si="18">ROUND((0.4*J5 + 0.5*MAX(F5,H5) + 0.1*MIN(F5,H5)) / 10, 0)</f>
        <v>458</v>
      </c>
      <c r="O5" s="16">
        <f t="shared" ref="O5" si="19">ROUND((0.4*E5 + 0.3*G5 + 0.3*I5) / 10, 0)</f>
        <v>105</v>
      </c>
      <c r="P5" s="21">
        <f t="shared" ref="P5" si="20">N5</f>
        <v>458</v>
      </c>
      <c r="Q5" s="22">
        <f t="shared" ref="Q5" si="21">O5</f>
        <v>105</v>
      </c>
      <c r="R5" s="16">
        <f t="shared" ref="R5" si="22">SUM(P5,Q5)</f>
        <v>563</v>
      </c>
      <c r="S5" s="12" t="s">
        <v>6</v>
      </c>
      <c r="T5" s="12" t="s">
        <v>12</v>
      </c>
      <c r="U5" s="12" t="s">
        <v>19</v>
      </c>
      <c r="V5" s="12" t="s">
        <v>8</v>
      </c>
      <c r="Y5" s="12" t="s">
        <v>675</v>
      </c>
      <c r="Z5" s="170" t="s">
        <v>676</v>
      </c>
      <c r="AA5" s="14" t="s">
        <v>678</v>
      </c>
      <c r="AB5" s="4">
        <v>0</v>
      </c>
      <c r="AC5" s="4">
        <v>1</v>
      </c>
      <c r="AD5" s="14" t="s">
        <v>88</v>
      </c>
      <c r="AE5" t="s">
        <v>677</v>
      </c>
    </row>
  </sheetData>
  <autoFilter ref="A1:AF1" xr:uid="{00000000-0001-0000-0000-000000000000}"/>
  <phoneticPr fontId="18" type="noConversion"/>
  <conditionalFormatting sqref="AB1:AC1">
    <cfRule type="cellIs" dxfId="15" priority="227" operator="equal">
      <formula>1</formula>
    </cfRule>
  </conditionalFormatting>
  <conditionalFormatting sqref="P2:Q5">
    <cfRule type="cellIs" dxfId="14" priority="5" operator="greaterThan">
      <formula>N2</formula>
    </cfRule>
  </conditionalFormatting>
  <conditionalFormatting sqref="P2:Q5">
    <cfRule type="cellIs" dxfId="13" priority="4" operator="lessThan">
      <formula>N2</formula>
    </cfRule>
  </conditionalFormatting>
  <conditionalFormatting sqref="AB2:AC2">
    <cfRule type="cellIs" dxfId="12" priority="2" operator="equal">
      <formula>1</formula>
    </cfRule>
  </conditionalFormatting>
  <conditionalFormatting sqref="R2:R5">
    <cfRule type="cellIs" dxfId="11" priority="3" operator="notEqual">
      <formula>#REF!</formula>
    </cfRule>
  </conditionalFormatting>
  <conditionalFormatting sqref="AC4">
    <cfRule type="cellIs" dxfId="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9BA6-B897-46AC-93DE-E12BC79EEB63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C66C-AFD4-4F3F-BD4B-5F4285CCA9B3}">
  <dimension ref="A1:J167"/>
  <sheetViews>
    <sheetView workbookViewId="0">
      <selection activeCell="E1" sqref="E1:E1048576"/>
    </sheetView>
  </sheetViews>
  <sheetFormatPr defaultRowHeight="15" x14ac:dyDescent="0.25"/>
  <sheetData>
    <row r="1" spans="1:10" ht="30.75" thickBot="1" x14ac:dyDescent="0.3">
      <c r="A1" s="17">
        <v>152</v>
      </c>
      <c r="B1" s="18" t="s">
        <v>333</v>
      </c>
      <c r="C1" s="18" t="s">
        <v>387</v>
      </c>
      <c r="D1" s="19">
        <v>318</v>
      </c>
      <c r="E1" s="17">
        <v>45</v>
      </c>
      <c r="F1" s="17">
        <v>49</v>
      </c>
      <c r="G1" s="17">
        <v>65</v>
      </c>
      <c r="H1" s="17">
        <v>49</v>
      </c>
      <c r="I1" s="17">
        <v>65</v>
      </c>
      <c r="J1" s="17">
        <v>45</v>
      </c>
    </row>
    <row r="2" spans="1:10" ht="18.75" thickBot="1" x14ac:dyDescent="0.3">
      <c r="A2" s="17">
        <v>153</v>
      </c>
      <c r="B2" s="18" t="s">
        <v>334</v>
      </c>
      <c r="C2" s="18" t="s">
        <v>387</v>
      </c>
      <c r="D2" s="19">
        <v>405</v>
      </c>
      <c r="E2" s="17">
        <v>60</v>
      </c>
      <c r="F2" s="17">
        <v>62</v>
      </c>
      <c r="G2" s="17">
        <v>80</v>
      </c>
      <c r="H2" s="17">
        <v>63</v>
      </c>
      <c r="I2" s="17">
        <v>80</v>
      </c>
      <c r="J2" s="17">
        <v>60</v>
      </c>
    </row>
    <row r="3" spans="1:10" ht="30.75" thickBot="1" x14ac:dyDescent="0.3">
      <c r="A3" s="17">
        <v>154</v>
      </c>
      <c r="B3" s="18" t="s">
        <v>335</v>
      </c>
      <c r="C3" s="18" t="s">
        <v>387</v>
      </c>
      <c r="D3" s="19">
        <v>525</v>
      </c>
      <c r="E3" s="17">
        <v>80</v>
      </c>
      <c r="F3" s="17">
        <v>82</v>
      </c>
      <c r="G3" s="17">
        <v>100</v>
      </c>
      <c r="H3" s="17">
        <v>83</v>
      </c>
      <c r="I3" s="17">
        <v>100</v>
      </c>
      <c r="J3" s="17">
        <v>80</v>
      </c>
    </row>
    <row r="4" spans="1:10" ht="30.75" thickBot="1" x14ac:dyDescent="0.3">
      <c r="A4" s="17">
        <v>155</v>
      </c>
      <c r="B4" s="18" t="s">
        <v>336</v>
      </c>
      <c r="C4" s="18" t="s">
        <v>388</v>
      </c>
      <c r="D4" s="19">
        <v>309</v>
      </c>
      <c r="E4" s="17">
        <v>39</v>
      </c>
      <c r="F4" s="17">
        <v>52</v>
      </c>
      <c r="G4" s="17">
        <v>43</v>
      </c>
      <c r="H4" s="17">
        <v>60</v>
      </c>
      <c r="I4" s="17">
        <v>50</v>
      </c>
      <c r="J4" s="17">
        <v>65</v>
      </c>
    </row>
    <row r="5" spans="1:10" ht="18.75" thickBot="1" x14ac:dyDescent="0.3">
      <c r="A5" s="17">
        <v>156</v>
      </c>
      <c r="B5" s="18" t="s">
        <v>337</v>
      </c>
      <c r="C5" s="18" t="s">
        <v>388</v>
      </c>
      <c r="D5" s="19">
        <v>405</v>
      </c>
      <c r="E5" s="17">
        <v>58</v>
      </c>
      <c r="F5" s="17">
        <v>64</v>
      </c>
      <c r="G5" s="17">
        <v>58</v>
      </c>
      <c r="H5" s="17">
        <v>80</v>
      </c>
      <c r="I5" s="17">
        <v>65</v>
      </c>
      <c r="J5" s="17">
        <v>80</v>
      </c>
    </row>
    <row r="6" spans="1:10" ht="30.75" thickBot="1" x14ac:dyDescent="0.3">
      <c r="A6" s="17">
        <v>157</v>
      </c>
      <c r="B6" s="18" t="s">
        <v>338</v>
      </c>
      <c r="C6" s="18" t="s">
        <v>388</v>
      </c>
      <c r="D6" s="19">
        <v>534</v>
      </c>
      <c r="E6" s="17">
        <v>78</v>
      </c>
      <c r="F6" s="17">
        <v>84</v>
      </c>
      <c r="G6" s="17">
        <v>78</v>
      </c>
      <c r="H6" s="17">
        <v>109</v>
      </c>
      <c r="I6" s="17">
        <v>85</v>
      </c>
      <c r="J6" s="17">
        <v>100</v>
      </c>
    </row>
    <row r="7" spans="1:10" ht="30.75" thickBot="1" x14ac:dyDescent="0.3">
      <c r="A7" s="17">
        <v>158</v>
      </c>
      <c r="B7" s="18" t="s">
        <v>339</v>
      </c>
      <c r="C7" s="18" t="s">
        <v>389</v>
      </c>
      <c r="D7" s="19">
        <v>314</v>
      </c>
      <c r="E7" s="17">
        <v>50</v>
      </c>
      <c r="F7" s="17">
        <v>65</v>
      </c>
      <c r="G7" s="17">
        <v>64</v>
      </c>
      <c r="H7" s="17">
        <v>44</v>
      </c>
      <c r="I7" s="17">
        <v>48</v>
      </c>
      <c r="J7" s="17">
        <v>43</v>
      </c>
    </row>
    <row r="8" spans="1:10" ht="30.75" thickBot="1" x14ac:dyDescent="0.3">
      <c r="A8" s="17">
        <v>159</v>
      </c>
      <c r="B8" s="18" t="s">
        <v>340</v>
      </c>
      <c r="C8" s="18" t="s">
        <v>389</v>
      </c>
      <c r="D8" s="19">
        <v>405</v>
      </c>
      <c r="E8" s="17">
        <v>65</v>
      </c>
      <c r="F8" s="17">
        <v>80</v>
      </c>
      <c r="G8" s="17">
        <v>80</v>
      </c>
      <c r="H8" s="17">
        <v>59</v>
      </c>
      <c r="I8" s="17">
        <v>63</v>
      </c>
      <c r="J8" s="17">
        <v>58</v>
      </c>
    </row>
    <row r="9" spans="1:10" ht="30.75" thickBot="1" x14ac:dyDescent="0.3">
      <c r="A9" s="17">
        <v>160</v>
      </c>
      <c r="B9" s="18" t="s">
        <v>341</v>
      </c>
      <c r="C9" s="18" t="s">
        <v>389</v>
      </c>
      <c r="D9" s="19">
        <v>530</v>
      </c>
      <c r="E9" s="17">
        <v>85</v>
      </c>
      <c r="F9" s="17">
        <v>105</v>
      </c>
      <c r="G9" s="17">
        <v>100</v>
      </c>
      <c r="H9" s="17">
        <v>79</v>
      </c>
      <c r="I9" s="17">
        <v>83</v>
      </c>
      <c r="J9" s="17">
        <v>78</v>
      </c>
    </row>
    <row r="10" spans="1:10" ht="30.75" thickBot="1" x14ac:dyDescent="0.3">
      <c r="A10" s="17">
        <v>161</v>
      </c>
      <c r="B10" s="18" t="s">
        <v>342</v>
      </c>
      <c r="C10" s="18" t="s">
        <v>390</v>
      </c>
      <c r="D10" s="19">
        <v>215</v>
      </c>
      <c r="E10" s="17">
        <v>35</v>
      </c>
      <c r="F10" s="17">
        <v>46</v>
      </c>
      <c r="G10" s="17">
        <v>34</v>
      </c>
      <c r="H10" s="17">
        <v>35</v>
      </c>
      <c r="I10" s="17">
        <v>45</v>
      </c>
      <c r="J10" s="17">
        <v>20</v>
      </c>
    </row>
    <row r="11" spans="1:10" ht="30.75" thickBot="1" x14ac:dyDescent="0.3">
      <c r="A11" s="17">
        <v>162</v>
      </c>
      <c r="B11" s="18" t="s">
        <v>343</v>
      </c>
      <c r="C11" s="18" t="s">
        <v>390</v>
      </c>
      <c r="D11" s="19">
        <v>415</v>
      </c>
      <c r="E11" s="17">
        <v>85</v>
      </c>
      <c r="F11" s="17">
        <v>76</v>
      </c>
      <c r="G11" s="17">
        <v>64</v>
      </c>
      <c r="H11" s="17">
        <v>45</v>
      </c>
      <c r="I11" s="17">
        <v>55</v>
      </c>
      <c r="J11" s="17">
        <v>90</v>
      </c>
    </row>
    <row r="12" spans="1:10" ht="30" x14ac:dyDescent="0.25">
      <c r="A12" s="164">
        <v>163</v>
      </c>
      <c r="B12" s="166" t="s">
        <v>270</v>
      </c>
      <c r="C12" s="23" t="s">
        <v>390</v>
      </c>
      <c r="D12" s="168">
        <v>262</v>
      </c>
      <c r="E12" s="164">
        <v>60</v>
      </c>
      <c r="F12" s="164">
        <v>30</v>
      </c>
      <c r="G12" s="164">
        <v>30</v>
      </c>
      <c r="H12" s="164">
        <v>36</v>
      </c>
      <c r="I12" s="164">
        <v>56</v>
      </c>
      <c r="J12" s="164">
        <v>50</v>
      </c>
    </row>
    <row r="13" spans="1:10" ht="15.75" thickBot="1" x14ac:dyDescent="0.3">
      <c r="A13" s="165"/>
      <c r="B13" s="167"/>
      <c r="C13" s="24" t="s">
        <v>391</v>
      </c>
      <c r="D13" s="169"/>
      <c r="E13" s="165"/>
      <c r="F13" s="165"/>
      <c r="G13" s="165"/>
      <c r="H13" s="165"/>
      <c r="I13" s="165"/>
      <c r="J13" s="165"/>
    </row>
    <row r="14" spans="1:10" ht="30" x14ac:dyDescent="0.25">
      <c r="A14" s="164">
        <v>164</v>
      </c>
      <c r="B14" s="166" t="s">
        <v>271</v>
      </c>
      <c r="C14" s="23" t="s">
        <v>390</v>
      </c>
      <c r="D14" s="168">
        <v>452</v>
      </c>
      <c r="E14" s="164">
        <v>100</v>
      </c>
      <c r="F14" s="164">
        <v>50</v>
      </c>
      <c r="G14" s="164">
        <v>50</v>
      </c>
      <c r="H14" s="164">
        <v>86</v>
      </c>
      <c r="I14" s="164">
        <v>96</v>
      </c>
      <c r="J14" s="164">
        <v>70</v>
      </c>
    </row>
    <row r="15" spans="1:10" ht="15.75" thickBot="1" x14ac:dyDescent="0.3">
      <c r="A15" s="165"/>
      <c r="B15" s="167"/>
      <c r="C15" s="24" t="s">
        <v>391</v>
      </c>
      <c r="D15" s="169"/>
      <c r="E15" s="165"/>
      <c r="F15" s="165"/>
      <c r="G15" s="165"/>
      <c r="H15" s="165"/>
      <c r="I15" s="165"/>
      <c r="J15" s="165"/>
    </row>
    <row r="16" spans="1:10" x14ac:dyDescent="0.25">
      <c r="A16" s="164">
        <v>165</v>
      </c>
      <c r="B16" s="166" t="s">
        <v>344</v>
      </c>
      <c r="C16" s="23" t="s">
        <v>392</v>
      </c>
      <c r="D16" s="168">
        <v>265</v>
      </c>
      <c r="E16" s="164">
        <v>40</v>
      </c>
      <c r="F16" s="164">
        <v>20</v>
      </c>
      <c r="G16" s="164">
        <v>30</v>
      </c>
      <c r="H16" s="164">
        <v>40</v>
      </c>
      <c r="I16" s="164">
        <v>80</v>
      </c>
      <c r="J16" s="164">
        <v>55</v>
      </c>
    </row>
    <row r="17" spans="1:10" ht="15.75" thickBot="1" x14ac:dyDescent="0.3">
      <c r="A17" s="165"/>
      <c r="B17" s="167"/>
      <c r="C17" s="24" t="s">
        <v>391</v>
      </c>
      <c r="D17" s="169"/>
      <c r="E17" s="165"/>
      <c r="F17" s="165"/>
      <c r="G17" s="165"/>
      <c r="H17" s="165"/>
      <c r="I17" s="165"/>
      <c r="J17" s="165"/>
    </row>
    <row r="18" spans="1:10" x14ac:dyDescent="0.25">
      <c r="A18" s="164">
        <v>166</v>
      </c>
      <c r="B18" s="166" t="s">
        <v>345</v>
      </c>
      <c r="C18" s="23" t="s">
        <v>392</v>
      </c>
      <c r="D18" s="168">
        <v>390</v>
      </c>
      <c r="E18" s="164">
        <v>55</v>
      </c>
      <c r="F18" s="164">
        <v>35</v>
      </c>
      <c r="G18" s="164">
        <v>50</v>
      </c>
      <c r="H18" s="164">
        <v>55</v>
      </c>
      <c r="I18" s="164">
        <v>110</v>
      </c>
      <c r="J18" s="164">
        <v>85</v>
      </c>
    </row>
    <row r="19" spans="1:10" ht="15.75" thickBot="1" x14ac:dyDescent="0.3">
      <c r="A19" s="165"/>
      <c r="B19" s="167"/>
      <c r="C19" s="24" t="s">
        <v>391</v>
      </c>
      <c r="D19" s="169"/>
      <c r="E19" s="165"/>
      <c r="F19" s="165"/>
      <c r="G19" s="165"/>
      <c r="H19" s="165"/>
      <c r="I19" s="165"/>
      <c r="J19" s="165"/>
    </row>
    <row r="20" spans="1:10" x14ac:dyDescent="0.25">
      <c r="A20" s="164">
        <v>167</v>
      </c>
      <c r="B20" s="166" t="s">
        <v>346</v>
      </c>
      <c r="C20" s="23" t="s">
        <v>392</v>
      </c>
      <c r="D20" s="168">
        <v>250</v>
      </c>
      <c r="E20" s="164">
        <v>40</v>
      </c>
      <c r="F20" s="164">
        <v>60</v>
      </c>
      <c r="G20" s="164">
        <v>40</v>
      </c>
      <c r="H20" s="164">
        <v>40</v>
      </c>
      <c r="I20" s="164">
        <v>40</v>
      </c>
      <c r="J20" s="164">
        <v>30</v>
      </c>
    </row>
    <row r="21" spans="1:10" ht="30.75" thickBot="1" x14ac:dyDescent="0.3">
      <c r="A21" s="165"/>
      <c r="B21" s="167"/>
      <c r="C21" s="24" t="s">
        <v>393</v>
      </c>
      <c r="D21" s="169"/>
      <c r="E21" s="165"/>
      <c r="F21" s="165"/>
      <c r="G21" s="165"/>
      <c r="H21" s="165"/>
      <c r="I21" s="165"/>
      <c r="J21" s="165"/>
    </row>
    <row r="22" spans="1:10" x14ac:dyDescent="0.25">
      <c r="A22" s="164">
        <v>168</v>
      </c>
      <c r="B22" s="166" t="s">
        <v>347</v>
      </c>
      <c r="C22" s="23" t="s">
        <v>392</v>
      </c>
      <c r="D22" s="168">
        <v>400</v>
      </c>
      <c r="E22" s="164">
        <v>70</v>
      </c>
      <c r="F22" s="164">
        <v>90</v>
      </c>
      <c r="G22" s="164">
        <v>70</v>
      </c>
      <c r="H22" s="164">
        <v>60</v>
      </c>
      <c r="I22" s="164">
        <v>70</v>
      </c>
      <c r="J22" s="164">
        <v>40</v>
      </c>
    </row>
    <row r="23" spans="1:10" ht="30.75" thickBot="1" x14ac:dyDescent="0.3">
      <c r="A23" s="165"/>
      <c r="B23" s="167"/>
      <c r="C23" s="24" t="s">
        <v>393</v>
      </c>
      <c r="D23" s="169"/>
      <c r="E23" s="165"/>
      <c r="F23" s="165"/>
      <c r="G23" s="165"/>
      <c r="H23" s="165"/>
      <c r="I23" s="165"/>
      <c r="J23" s="165"/>
    </row>
    <row r="24" spans="1:10" ht="30" x14ac:dyDescent="0.25">
      <c r="A24" s="164">
        <v>169</v>
      </c>
      <c r="B24" s="166" t="s">
        <v>20</v>
      </c>
      <c r="C24" s="23" t="s">
        <v>393</v>
      </c>
      <c r="D24" s="168">
        <v>535</v>
      </c>
      <c r="E24" s="164">
        <v>85</v>
      </c>
      <c r="F24" s="164">
        <v>90</v>
      </c>
      <c r="G24" s="164">
        <v>80</v>
      </c>
      <c r="H24" s="164">
        <v>70</v>
      </c>
      <c r="I24" s="164">
        <v>80</v>
      </c>
      <c r="J24" s="164">
        <v>130</v>
      </c>
    </row>
    <row r="25" spans="1:10" ht="15.75" thickBot="1" x14ac:dyDescent="0.3">
      <c r="A25" s="165"/>
      <c r="B25" s="167"/>
      <c r="C25" s="24" t="s">
        <v>391</v>
      </c>
      <c r="D25" s="169"/>
      <c r="E25" s="165"/>
      <c r="F25" s="165"/>
      <c r="G25" s="165"/>
      <c r="H25" s="165"/>
      <c r="I25" s="165"/>
      <c r="J25" s="165"/>
    </row>
    <row r="26" spans="1:10" x14ac:dyDescent="0.25">
      <c r="A26" s="164">
        <v>170</v>
      </c>
      <c r="B26" s="166" t="s">
        <v>348</v>
      </c>
      <c r="C26" s="23" t="s">
        <v>389</v>
      </c>
      <c r="D26" s="168">
        <v>330</v>
      </c>
      <c r="E26" s="164">
        <v>75</v>
      </c>
      <c r="F26" s="164">
        <v>38</v>
      </c>
      <c r="G26" s="164">
        <v>38</v>
      </c>
      <c r="H26" s="164">
        <v>56</v>
      </c>
      <c r="I26" s="164">
        <v>56</v>
      </c>
      <c r="J26" s="164">
        <v>67</v>
      </c>
    </row>
    <row r="27" spans="1:10" ht="30.75" thickBot="1" x14ac:dyDescent="0.3">
      <c r="A27" s="165"/>
      <c r="B27" s="167"/>
      <c r="C27" s="24" t="s">
        <v>394</v>
      </c>
      <c r="D27" s="169"/>
      <c r="E27" s="165"/>
      <c r="F27" s="165"/>
      <c r="G27" s="165"/>
      <c r="H27" s="165"/>
      <c r="I27" s="165"/>
      <c r="J27" s="165"/>
    </row>
    <row r="28" spans="1:10" x14ac:dyDescent="0.25">
      <c r="A28" s="164">
        <v>171</v>
      </c>
      <c r="B28" s="166" t="s">
        <v>349</v>
      </c>
      <c r="C28" s="23" t="s">
        <v>389</v>
      </c>
      <c r="D28" s="168">
        <v>460</v>
      </c>
      <c r="E28" s="164">
        <v>125</v>
      </c>
      <c r="F28" s="164">
        <v>58</v>
      </c>
      <c r="G28" s="164">
        <v>58</v>
      </c>
      <c r="H28" s="164">
        <v>76</v>
      </c>
      <c r="I28" s="164">
        <v>76</v>
      </c>
      <c r="J28" s="164">
        <v>67</v>
      </c>
    </row>
    <row r="29" spans="1:10" ht="30.75" thickBot="1" x14ac:dyDescent="0.3">
      <c r="A29" s="165"/>
      <c r="B29" s="167"/>
      <c r="C29" s="24" t="s">
        <v>394</v>
      </c>
      <c r="D29" s="169"/>
      <c r="E29" s="165"/>
      <c r="F29" s="165"/>
      <c r="G29" s="165"/>
      <c r="H29" s="165"/>
      <c r="I29" s="165"/>
      <c r="J29" s="165"/>
    </row>
    <row r="30" spans="1:10" ht="30.75" thickBot="1" x14ac:dyDescent="0.3">
      <c r="A30" s="17">
        <v>172</v>
      </c>
      <c r="B30" s="18" t="s">
        <v>21</v>
      </c>
      <c r="C30" s="18" t="s">
        <v>394</v>
      </c>
      <c r="D30" s="19">
        <v>205</v>
      </c>
      <c r="E30" s="17">
        <v>20</v>
      </c>
      <c r="F30" s="17">
        <v>40</v>
      </c>
      <c r="G30" s="17">
        <v>15</v>
      </c>
      <c r="H30" s="17">
        <v>35</v>
      </c>
      <c r="I30" s="17">
        <v>35</v>
      </c>
      <c r="J30" s="17">
        <v>60</v>
      </c>
    </row>
    <row r="31" spans="1:10" ht="18.75" thickBot="1" x14ac:dyDescent="0.3">
      <c r="A31" s="17">
        <v>173</v>
      </c>
      <c r="B31" s="18" t="s">
        <v>22</v>
      </c>
      <c r="C31" s="18" t="s">
        <v>395</v>
      </c>
      <c r="D31" s="19">
        <v>218</v>
      </c>
      <c r="E31" s="17">
        <v>50</v>
      </c>
      <c r="F31" s="17">
        <v>25</v>
      </c>
      <c r="G31" s="17">
        <v>28</v>
      </c>
      <c r="H31" s="17">
        <v>45</v>
      </c>
      <c r="I31" s="17">
        <v>55</v>
      </c>
      <c r="J31" s="17">
        <v>15</v>
      </c>
    </row>
    <row r="32" spans="1:10" ht="30" x14ac:dyDescent="0.25">
      <c r="A32" s="164">
        <v>174</v>
      </c>
      <c r="B32" s="166" t="s">
        <v>350</v>
      </c>
      <c r="C32" s="23" t="s">
        <v>390</v>
      </c>
      <c r="D32" s="168">
        <v>210</v>
      </c>
      <c r="E32" s="164">
        <v>90</v>
      </c>
      <c r="F32" s="164">
        <v>30</v>
      </c>
      <c r="G32" s="164">
        <v>15</v>
      </c>
      <c r="H32" s="164">
        <v>40</v>
      </c>
      <c r="I32" s="164">
        <v>20</v>
      </c>
      <c r="J32" s="164">
        <v>15</v>
      </c>
    </row>
    <row r="33" spans="1:10" ht="15.75" thickBot="1" x14ac:dyDescent="0.3">
      <c r="A33" s="165"/>
      <c r="B33" s="167"/>
      <c r="C33" s="24" t="s">
        <v>395</v>
      </c>
      <c r="D33" s="169"/>
      <c r="E33" s="165"/>
      <c r="F33" s="165"/>
      <c r="G33" s="165"/>
      <c r="H33" s="165"/>
      <c r="I33" s="165"/>
      <c r="J33" s="165"/>
    </row>
    <row r="34" spans="1:10" ht="18.75" thickBot="1" x14ac:dyDescent="0.3">
      <c r="A34" s="17">
        <v>175</v>
      </c>
      <c r="B34" s="18" t="s">
        <v>23</v>
      </c>
      <c r="C34" s="18" t="s">
        <v>395</v>
      </c>
      <c r="D34" s="19">
        <v>245</v>
      </c>
      <c r="E34" s="17">
        <v>35</v>
      </c>
      <c r="F34" s="17">
        <v>20</v>
      </c>
      <c r="G34" s="17">
        <v>65</v>
      </c>
      <c r="H34" s="17">
        <v>40</v>
      </c>
      <c r="I34" s="17">
        <v>65</v>
      </c>
      <c r="J34" s="17">
        <v>20</v>
      </c>
    </row>
    <row r="35" spans="1:10" x14ac:dyDescent="0.25">
      <c r="A35" s="164">
        <v>176</v>
      </c>
      <c r="B35" s="166" t="s">
        <v>24</v>
      </c>
      <c r="C35" s="23" t="s">
        <v>395</v>
      </c>
      <c r="D35" s="168">
        <v>405</v>
      </c>
      <c r="E35" s="164">
        <v>55</v>
      </c>
      <c r="F35" s="164">
        <v>40</v>
      </c>
      <c r="G35" s="164">
        <v>85</v>
      </c>
      <c r="H35" s="164">
        <v>80</v>
      </c>
      <c r="I35" s="164">
        <v>105</v>
      </c>
      <c r="J35" s="164">
        <v>40</v>
      </c>
    </row>
    <row r="36" spans="1:10" ht="15.75" thickBot="1" x14ac:dyDescent="0.3">
      <c r="A36" s="165"/>
      <c r="B36" s="167"/>
      <c r="C36" s="24" t="s">
        <v>391</v>
      </c>
      <c r="D36" s="169"/>
      <c r="E36" s="165"/>
      <c r="F36" s="165"/>
      <c r="G36" s="165"/>
      <c r="H36" s="165"/>
      <c r="I36" s="165"/>
      <c r="J36" s="165"/>
    </row>
    <row r="37" spans="1:10" ht="30" x14ac:dyDescent="0.25">
      <c r="A37" s="164">
        <v>177</v>
      </c>
      <c r="B37" s="166" t="s">
        <v>351</v>
      </c>
      <c r="C37" s="23" t="s">
        <v>396</v>
      </c>
      <c r="D37" s="168">
        <v>320</v>
      </c>
      <c r="E37" s="164">
        <v>40</v>
      </c>
      <c r="F37" s="164">
        <v>50</v>
      </c>
      <c r="G37" s="164">
        <v>45</v>
      </c>
      <c r="H37" s="164">
        <v>70</v>
      </c>
      <c r="I37" s="164">
        <v>45</v>
      </c>
      <c r="J37" s="164">
        <v>70</v>
      </c>
    </row>
    <row r="38" spans="1:10" ht="15.75" thickBot="1" x14ac:dyDescent="0.3">
      <c r="A38" s="165"/>
      <c r="B38" s="167"/>
      <c r="C38" s="24" t="s">
        <v>391</v>
      </c>
      <c r="D38" s="169"/>
      <c r="E38" s="165"/>
      <c r="F38" s="165"/>
      <c r="G38" s="165"/>
      <c r="H38" s="165"/>
      <c r="I38" s="165"/>
      <c r="J38" s="165"/>
    </row>
    <row r="39" spans="1:10" ht="30" x14ac:dyDescent="0.25">
      <c r="A39" s="164">
        <v>178</v>
      </c>
      <c r="B39" s="166" t="s">
        <v>352</v>
      </c>
      <c r="C39" s="23" t="s">
        <v>396</v>
      </c>
      <c r="D39" s="168">
        <v>470</v>
      </c>
      <c r="E39" s="164">
        <v>65</v>
      </c>
      <c r="F39" s="164">
        <v>75</v>
      </c>
      <c r="G39" s="164">
        <v>70</v>
      </c>
      <c r="H39" s="164">
        <v>95</v>
      </c>
      <c r="I39" s="164">
        <v>70</v>
      </c>
      <c r="J39" s="164">
        <v>95</v>
      </c>
    </row>
    <row r="40" spans="1:10" ht="15.75" thickBot="1" x14ac:dyDescent="0.3">
      <c r="A40" s="165"/>
      <c r="B40" s="167"/>
      <c r="C40" s="24" t="s">
        <v>391</v>
      </c>
      <c r="D40" s="169"/>
      <c r="E40" s="165"/>
      <c r="F40" s="165"/>
      <c r="G40" s="165"/>
      <c r="H40" s="165"/>
      <c r="I40" s="165"/>
      <c r="J40" s="165"/>
    </row>
    <row r="41" spans="1:10" ht="30.75" thickBot="1" x14ac:dyDescent="0.3">
      <c r="A41" s="17">
        <v>179</v>
      </c>
      <c r="B41" s="18" t="s">
        <v>353</v>
      </c>
      <c r="C41" s="18" t="s">
        <v>394</v>
      </c>
      <c r="D41" s="19">
        <v>280</v>
      </c>
      <c r="E41" s="17">
        <v>55</v>
      </c>
      <c r="F41" s="17">
        <v>40</v>
      </c>
      <c r="G41" s="17">
        <v>40</v>
      </c>
      <c r="H41" s="17">
        <v>65</v>
      </c>
      <c r="I41" s="17">
        <v>45</v>
      </c>
      <c r="J41" s="17">
        <v>35</v>
      </c>
    </row>
    <row r="42" spans="1:10" ht="30.75" thickBot="1" x14ac:dyDescent="0.3">
      <c r="A42" s="17">
        <v>180</v>
      </c>
      <c r="B42" s="18" t="s">
        <v>354</v>
      </c>
      <c r="C42" s="18" t="s">
        <v>394</v>
      </c>
      <c r="D42" s="19">
        <v>365</v>
      </c>
      <c r="E42" s="17">
        <v>70</v>
      </c>
      <c r="F42" s="17">
        <v>55</v>
      </c>
      <c r="G42" s="17">
        <v>55</v>
      </c>
      <c r="H42" s="17">
        <v>80</v>
      </c>
      <c r="I42" s="17">
        <v>60</v>
      </c>
      <c r="J42" s="17">
        <v>45</v>
      </c>
    </row>
    <row r="43" spans="1:10" ht="30.75" thickBot="1" x14ac:dyDescent="0.3">
      <c r="A43" s="17">
        <v>181</v>
      </c>
      <c r="B43" s="18" t="s">
        <v>355</v>
      </c>
      <c r="C43" s="18" t="s">
        <v>394</v>
      </c>
      <c r="D43" s="19">
        <v>510</v>
      </c>
      <c r="E43" s="17">
        <v>90</v>
      </c>
      <c r="F43" s="17">
        <v>75</v>
      </c>
      <c r="G43" s="17">
        <v>85</v>
      </c>
      <c r="H43" s="17">
        <v>115</v>
      </c>
      <c r="I43" s="17">
        <v>90</v>
      </c>
      <c r="J43" s="17">
        <v>55</v>
      </c>
    </row>
    <row r="44" spans="1:10" ht="30" x14ac:dyDescent="0.25">
      <c r="A44" s="164">
        <v>181</v>
      </c>
      <c r="B44" s="23" t="s">
        <v>355</v>
      </c>
      <c r="C44" s="23" t="s">
        <v>394</v>
      </c>
      <c r="D44" s="168">
        <v>610</v>
      </c>
      <c r="E44" s="164">
        <v>90</v>
      </c>
      <c r="F44" s="164">
        <v>95</v>
      </c>
      <c r="G44" s="164">
        <v>105</v>
      </c>
      <c r="H44" s="164">
        <v>165</v>
      </c>
      <c r="I44" s="164">
        <v>110</v>
      </c>
      <c r="J44" s="164">
        <v>45</v>
      </c>
    </row>
    <row r="45" spans="1:10" ht="30.75" thickBot="1" x14ac:dyDescent="0.3">
      <c r="A45" s="165"/>
      <c r="B45" s="20" t="s">
        <v>397</v>
      </c>
      <c r="C45" s="24" t="s">
        <v>398</v>
      </c>
      <c r="D45" s="169"/>
      <c r="E45" s="165"/>
      <c r="F45" s="165"/>
      <c r="G45" s="165"/>
      <c r="H45" s="165"/>
      <c r="I45" s="165"/>
      <c r="J45" s="165"/>
    </row>
    <row r="46" spans="1:10" ht="30.75" thickBot="1" x14ac:dyDescent="0.3">
      <c r="A46" s="17">
        <v>182</v>
      </c>
      <c r="B46" s="18" t="s">
        <v>356</v>
      </c>
      <c r="C46" s="18" t="s">
        <v>387</v>
      </c>
      <c r="D46" s="19">
        <v>490</v>
      </c>
      <c r="E46" s="17">
        <v>75</v>
      </c>
      <c r="F46" s="17">
        <v>80</v>
      </c>
      <c r="G46" s="17">
        <v>95</v>
      </c>
      <c r="H46" s="17">
        <v>90</v>
      </c>
      <c r="I46" s="17">
        <v>100</v>
      </c>
      <c r="J46" s="17">
        <v>50</v>
      </c>
    </row>
    <row r="47" spans="1:10" x14ac:dyDescent="0.25">
      <c r="A47" s="164">
        <v>183</v>
      </c>
      <c r="B47" s="166" t="s">
        <v>25</v>
      </c>
      <c r="C47" s="23" t="s">
        <v>389</v>
      </c>
      <c r="D47" s="168">
        <v>250</v>
      </c>
      <c r="E47" s="164">
        <v>70</v>
      </c>
      <c r="F47" s="164">
        <v>20</v>
      </c>
      <c r="G47" s="164">
        <v>50</v>
      </c>
      <c r="H47" s="164">
        <v>20</v>
      </c>
      <c r="I47" s="164">
        <v>50</v>
      </c>
      <c r="J47" s="164">
        <v>40</v>
      </c>
    </row>
    <row r="48" spans="1:10" ht="15.75" thickBot="1" x14ac:dyDescent="0.3">
      <c r="A48" s="165"/>
      <c r="B48" s="167"/>
      <c r="C48" s="24" t="s">
        <v>395</v>
      </c>
      <c r="D48" s="169"/>
      <c r="E48" s="165"/>
      <c r="F48" s="165"/>
      <c r="G48" s="165"/>
      <c r="H48" s="165"/>
      <c r="I48" s="165"/>
      <c r="J48" s="165"/>
    </row>
    <row r="49" spans="1:10" x14ac:dyDescent="0.25">
      <c r="A49" s="164">
        <v>184</v>
      </c>
      <c r="B49" s="166" t="s">
        <v>26</v>
      </c>
      <c r="C49" s="23" t="s">
        <v>389</v>
      </c>
      <c r="D49" s="168">
        <v>420</v>
      </c>
      <c r="E49" s="164">
        <v>100</v>
      </c>
      <c r="F49" s="164">
        <v>50</v>
      </c>
      <c r="G49" s="164">
        <v>80</v>
      </c>
      <c r="H49" s="164">
        <v>60</v>
      </c>
      <c r="I49" s="164">
        <v>80</v>
      </c>
      <c r="J49" s="164">
        <v>50</v>
      </c>
    </row>
    <row r="50" spans="1:10" ht="15.75" thickBot="1" x14ac:dyDescent="0.3">
      <c r="A50" s="165"/>
      <c r="B50" s="167"/>
      <c r="C50" s="24" t="s">
        <v>395</v>
      </c>
      <c r="D50" s="169"/>
      <c r="E50" s="165"/>
      <c r="F50" s="165"/>
      <c r="G50" s="165"/>
      <c r="H50" s="165"/>
      <c r="I50" s="165"/>
      <c r="J50" s="165"/>
    </row>
    <row r="51" spans="1:10" ht="30.75" thickBot="1" x14ac:dyDescent="0.3">
      <c r="A51" s="17">
        <v>185</v>
      </c>
      <c r="B51" s="18" t="s">
        <v>27</v>
      </c>
      <c r="C51" s="18" t="s">
        <v>399</v>
      </c>
      <c r="D51" s="19">
        <v>410</v>
      </c>
      <c r="E51" s="17">
        <v>70</v>
      </c>
      <c r="F51" s="17">
        <v>100</v>
      </c>
      <c r="G51" s="17">
        <v>115</v>
      </c>
      <c r="H51" s="17">
        <v>30</v>
      </c>
      <c r="I51" s="17">
        <v>65</v>
      </c>
      <c r="J51" s="17">
        <v>30</v>
      </c>
    </row>
    <row r="52" spans="1:10" ht="30.75" thickBot="1" x14ac:dyDescent="0.3">
      <c r="A52" s="17">
        <v>186</v>
      </c>
      <c r="B52" s="18" t="s">
        <v>357</v>
      </c>
      <c r="C52" s="18" t="s">
        <v>389</v>
      </c>
      <c r="D52" s="19">
        <v>500</v>
      </c>
      <c r="E52" s="17">
        <v>90</v>
      </c>
      <c r="F52" s="17">
        <v>75</v>
      </c>
      <c r="G52" s="17">
        <v>75</v>
      </c>
      <c r="H52" s="17">
        <v>90</v>
      </c>
      <c r="I52" s="17">
        <v>100</v>
      </c>
      <c r="J52" s="17">
        <v>70</v>
      </c>
    </row>
    <row r="53" spans="1:10" x14ac:dyDescent="0.25">
      <c r="A53" s="164">
        <v>187</v>
      </c>
      <c r="B53" s="166" t="s">
        <v>358</v>
      </c>
      <c r="C53" s="23" t="s">
        <v>387</v>
      </c>
      <c r="D53" s="168">
        <v>250</v>
      </c>
      <c r="E53" s="164">
        <v>35</v>
      </c>
      <c r="F53" s="164">
        <v>35</v>
      </c>
      <c r="G53" s="164">
        <v>40</v>
      </c>
      <c r="H53" s="164">
        <v>35</v>
      </c>
      <c r="I53" s="164">
        <v>55</v>
      </c>
      <c r="J53" s="164">
        <v>50</v>
      </c>
    </row>
    <row r="54" spans="1:10" ht="15.75" thickBot="1" x14ac:dyDescent="0.3">
      <c r="A54" s="165"/>
      <c r="B54" s="167"/>
      <c r="C54" s="24" t="s">
        <v>391</v>
      </c>
      <c r="D54" s="169"/>
      <c r="E54" s="165"/>
      <c r="F54" s="165"/>
      <c r="G54" s="165"/>
      <c r="H54" s="165"/>
      <c r="I54" s="165"/>
      <c r="J54" s="165"/>
    </row>
    <row r="55" spans="1:10" x14ac:dyDescent="0.25">
      <c r="A55" s="164">
        <v>188</v>
      </c>
      <c r="B55" s="166" t="s">
        <v>359</v>
      </c>
      <c r="C55" s="23" t="s">
        <v>387</v>
      </c>
      <c r="D55" s="168">
        <v>340</v>
      </c>
      <c r="E55" s="164">
        <v>55</v>
      </c>
      <c r="F55" s="164">
        <v>45</v>
      </c>
      <c r="G55" s="164">
        <v>50</v>
      </c>
      <c r="H55" s="164">
        <v>45</v>
      </c>
      <c r="I55" s="164">
        <v>65</v>
      </c>
      <c r="J55" s="164">
        <v>80</v>
      </c>
    </row>
    <row r="56" spans="1:10" ht="15.75" thickBot="1" x14ac:dyDescent="0.3">
      <c r="A56" s="165"/>
      <c r="B56" s="167"/>
      <c r="C56" s="24" t="s">
        <v>391</v>
      </c>
      <c r="D56" s="169"/>
      <c r="E56" s="165"/>
      <c r="F56" s="165"/>
      <c r="G56" s="165"/>
      <c r="H56" s="165"/>
      <c r="I56" s="165"/>
      <c r="J56" s="165"/>
    </row>
    <row r="57" spans="1:10" x14ac:dyDescent="0.25">
      <c r="A57" s="164">
        <v>189</v>
      </c>
      <c r="B57" s="166" t="s">
        <v>360</v>
      </c>
      <c r="C57" s="23" t="s">
        <v>387</v>
      </c>
      <c r="D57" s="168">
        <v>460</v>
      </c>
      <c r="E57" s="164">
        <v>75</v>
      </c>
      <c r="F57" s="164">
        <v>55</v>
      </c>
      <c r="G57" s="164">
        <v>70</v>
      </c>
      <c r="H57" s="164">
        <v>55</v>
      </c>
      <c r="I57" s="164">
        <v>95</v>
      </c>
      <c r="J57" s="164">
        <v>110</v>
      </c>
    </row>
    <row r="58" spans="1:10" ht="15.75" thickBot="1" x14ac:dyDescent="0.3">
      <c r="A58" s="165"/>
      <c r="B58" s="167"/>
      <c r="C58" s="24" t="s">
        <v>391</v>
      </c>
      <c r="D58" s="169"/>
      <c r="E58" s="165"/>
      <c r="F58" s="165"/>
      <c r="G58" s="165"/>
      <c r="H58" s="165"/>
      <c r="I58" s="165"/>
      <c r="J58" s="165"/>
    </row>
    <row r="59" spans="1:10" ht="30.75" thickBot="1" x14ac:dyDescent="0.3">
      <c r="A59" s="17">
        <v>190</v>
      </c>
      <c r="B59" s="18" t="s">
        <v>28</v>
      </c>
      <c r="C59" s="18" t="s">
        <v>390</v>
      </c>
      <c r="D59" s="19">
        <v>360</v>
      </c>
      <c r="E59" s="17">
        <v>55</v>
      </c>
      <c r="F59" s="17">
        <v>70</v>
      </c>
      <c r="G59" s="17">
        <v>55</v>
      </c>
      <c r="H59" s="17">
        <v>40</v>
      </c>
      <c r="I59" s="17">
        <v>55</v>
      </c>
      <c r="J59" s="17">
        <v>85</v>
      </c>
    </row>
    <row r="60" spans="1:10" ht="30.75" thickBot="1" x14ac:dyDescent="0.3">
      <c r="A60" s="17">
        <v>191</v>
      </c>
      <c r="B60" s="18" t="s">
        <v>361</v>
      </c>
      <c r="C60" s="18" t="s">
        <v>387</v>
      </c>
      <c r="D60" s="19">
        <v>180</v>
      </c>
      <c r="E60" s="17">
        <v>30</v>
      </c>
      <c r="F60" s="17">
        <v>30</v>
      </c>
      <c r="G60" s="17">
        <v>30</v>
      </c>
      <c r="H60" s="17">
        <v>30</v>
      </c>
      <c r="I60" s="17">
        <v>30</v>
      </c>
      <c r="J60" s="17">
        <v>30</v>
      </c>
    </row>
    <row r="61" spans="1:10" ht="30.75" thickBot="1" x14ac:dyDescent="0.3">
      <c r="A61" s="17">
        <v>192</v>
      </c>
      <c r="B61" s="18" t="s">
        <v>362</v>
      </c>
      <c r="C61" s="18" t="s">
        <v>387</v>
      </c>
      <c r="D61" s="19">
        <v>425</v>
      </c>
      <c r="E61" s="17">
        <v>75</v>
      </c>
      <c r="F61" s="17">
        <v>75</v>
      </c>
      <c r="G61" s="17">
        <v>55</v>
      </c>
      <c r="H61" s="17">
        <v>105</v>
      </c>
      <c r="I61" s="17">
        <v>85</v>
      </c>
      <c r="J61" s="17">
        <v>30</v>
      </c>
    </row>
    <row r="62" spans="1:10" x14ac:dyDescent="0.25">
      <c r="A62" s="164">
        <v>193</v>
      </c>
      <c r="B62" s="166" t="s">
        <v>29</v>
      </c>
      <c r="C62" s="23" t="s">
        <v>392</v>
      </c>
      <c r="D62" s="168">
        <v>390</v>
      </c>
      <c r="E62" s="164">
        <v>65</v>
      </c>
      <c r="F62" s="164">
        <v>65</v>
      </c>
      <c r="G62" s="164">
        <v>45</v>
      </c>
      <c r="H62" s="164">
        <v>75</v>
      </c>
      <c r="I62" s="164">
        <v>45</v>
      </c>
      <c r="J62" s="164">
        <v>95</v>
      </c>
    </row>
    <row r="63" spans="1:10" ht="15.75" thickBot="1" x14ac:dyDescent="0.3">
      <c r="A63" s="165"/>
      <c r="B63" s="167"/>
      <c r="C63" s="24" t="s">
        <v>391</v>
      </c>
      <c r="D63" s="169"/>
      <c r="E63" s="165"/>
      <c r="F63" s="165"/>
      <c r="G63" s="165"/>
      <c r="H63" s="165"/>
      <c r="I63" s="165"/>
      <c r="J63" s="165"/>
    </row>
    <row r="64" spans="1:10" x14ac:dyDescent="0.25">
      <c r="A64" s="164">
        <v>194</v>
      </c>
      <c r="B64" s="166" t="s">
        <v>30</v>
      </c>
      <c r="C64" s="23" t="s">
        <v>389</v>
      </c>
      <c r="D64" s="168">
        <v>210</v>
      </c>
      <c r="E64" s="164">
        <v>55</v>
      </c>
      <c r="F64" s="164">
        <v>45</v>
      </c>
      <c r="G64" s="164">
        <v>45</v>
      </c>
      <c r="H64" s="164">
        <v>25</v>
      </c>
      <c r="I64" s="164">
        <v>25</v>
      </c>
      <c r="J64" s="164">
        <v>15</v>
      </c>
    </row>
    <row r="65" spans="1:10" ht="30.75" thickBot="1" x14ac:dyDescent="0.3">
      <c r="A65" s="165"/>
      <c r="B65" s="167"/>
      <c r="C65" s="24" t="s">
        <v>400</v>
      </c>
      <c r="D65" s="169"/>
      <c r="E65" s="165"/>
      <c r="F65" s="165"/>
      <c r="G65" s="165"/>
      <c r="H65" s="165"/>
      <c r="I65" s="165"/>
      <c r="J65" s="165"/>
    </row>
    <row r="66" spans="1:10" x14ac:dyDescent="0.25">
      <c r="A66" s="164">
        <v>195</v>
      </c>
      <c r="B66" s="166" t="s">
        <v>31</v>
      </c>
      <c r="C66" s="23" t="s">
        <v>389</v>
      </c>
      <c r="D66" s="168">
        <v>430</v>
      </c>
      <c r="E66" s="164">
        <v>95</v>
      </c>
      <c r="F66" s="164">
        <v>85</v>
      </c>
      <c r="G66" s="164">
        <v>85</v>
      </c>
      <c r="H66" s="164">
        <v>65</v>
      </c>
      <c r="I66" s="164">
        <v>65</v>
      </c>
      <c r="J66" s="164">
        <v>35</v>
      </c>
    </row>
    <row r="67" spans="1:10" ht="30.75" thickBot="1" x14ac:dyDescent="0.3">
      <c r="A67" s="165"/>
      <c r="B67" s="167"/>
      <c r="C67" s="24" t="s">
        <v>400</v>
      </c>
      <c r="D67" s="169"/>
      <c r="E67" s="165"/>
      <c r="F67" s="165"/>
      <c r="G67" s="165"/>
      <c r="H67" s="165"/>
      <c r="I67" s="165"/>
      <c r="J67" s="165"/>
    </row>
    <row r="68" spans="1:10" ht="30.75" thickBot="1" x14ac:dyDescent="0.3">
      <c r="A68" s="17">
        <v>196</v>
      </c>
      <c r="B68" s="18" t="s">
        <v>32</v>
      </c>
      <c r="C68" s="18" t="s">
        <v>396</v>
      </c>
      <c r="D68" s="19">
        <v>525</v>
      </c>
      <c r="E68" s="17">
        <v>65</v>
      </c>
      <c r="F68" s="17">
        <v>65</v>
      </c>
      <c r="G68" s="17">
        <v>60</v>
      </c>
      <c r="H68" s="17">
        <v>130</v>
      </c>
      <c r="I68" s="17">
        <v>95</v>
      </c>
      <c r="J68" s="17">
        <v>110</v>
      </c>
    </row>
    <row r="69" spans="1:10" ht="30.75" thickBot="1" x14ac:dyDescent="0.3">
      <c r="A69" s="17">
        <v>197</v>
      </c>
      <c r="B69" s="18" t="s">
        <v>33</v>
      </c>
      <c r="C69" s="18" t="s">
        <v>401</v>
      </c>
      <c r="D69" s="19">
        <v>525</v>
      </c>
      <c r="E69" s="17">
        <v>95</v>
      </c>
      <c r="F69" s="17">
        <v>65</v>
      </c>
      <c r="G69" s="17">
        <v>110</v>
      </c>
      <c r="H69" s="17">
        <v>60</v>
      </c>
      <c r="I69" s="17">
        <v>130</v>
      </c>
      <c r="J69" s="17">
        <v>65</v>
      </c>
    </row>
    <row r="70" spans="1:10" x14ac:dyDescent="0.25">
      <c r="A70" s="164">
        <v>198</v>
      </c>
      <c r="B70" s="166" t="s">
        <v>34</v>
      </c>
      <c r="C70" s="23" t="s">
        <v>401</v>
      </c>
      <c r="D70" s="168">
        <v>405</v>
      </c>
      <c r="E70" s="164">
        <v>60</v>
      </c>
      <c r="F70" s="164">
        <v>85</v>
      </c>
      <c r="G70" s="164">
        <v>42</v>
      </c>
      <c r="H70" s="164">
        <v>85</v>
      </c>
      <c r="I70" s="164">
        <v>42</v>
      </c>
      <c r="J70" s="164">
        <v>91</v>
      </c>
    </row>
    <row r="71" spans="1:10" ht="15.75" thickBot="1" x14ac:dyDescent="0.3">
      <c r="A71" s="165"/>
      <c r="B71" s="167"/>
      <c r="C71" s="24" t="s">
        <v>391</v>
      </c>
      <c r="D71" s="169"/>
      <c r="E71" s="165"/>
      <c r="F71" s="165"/>
      <c r="G71" s="165"/>
      <c r="H71" s="165"/>
      <c r="I71" s="165"/>
      <c r="J71" s="165"/>
    </row>
    <row r="72" spans="1:10" x14ac:dyDescent="0.25">
      <c r="A72" s="164">
        <v>199</v>
      </c>
      <c r="B72" s="166" t="s">
        <v>363</v>
      </c>
      <c r="C72" s="23" t="s">
        <v>389</v>
      </c>
      <c r="D72" s="168">
        <v>490</v>
      </c>
      <c r="E72" s="164">
        <v>95</v>
      </c>
      <c r="F72" s="164">
        <v>75</v>
      </c>
      <c r="G72" s="164">
        <v>80</v>
      </c>
      <c r="H72" s="164">
        <v>100</v>
      </c>
      <c r="I72" s="164">
        <v>110</v>
      </c>
      <c r="J72" s="164">
        <v>30</v>
      </c>
    </row>
    <row r="73" spans="1:10" ht="30.75" thickBot="1" x14ac:dyDescent="0.3">
      <c r="A73" s="165"/>
      <c r="B73" s="167"/>
      <c r="C73" s="24" t="s">
        <v>396</v>
      </c>
      <c r="D73" s="169"/>
      <c r="E73" s="165"/>
      <c r="F73" s="165"/>
      <c r="G73" s="165"/>
      <c r="H73" s="165"/>
      <c r="I73" s="165"/>
      <c r="J73" s="165"/>
    </row>
    <row r="74" spans="1:10" ht="30" x14ac:dyDescent="0.25">
      <c r="A74" s="164">
        <v>199</v>
      </c>
      <c r="B74" s="23" t="s">
        <v>363</v>
      </c>
      <c r="C74" s="23" t="s">
        <v>393</v>
      </c>
      <c r="D74" s="168">
        <v>490</v>
      </c>
      <c r="E74" s="164">
        <v>95</v>
      </c>
      <c r="F74" s="164">
        <v>65</v>
      </c>
      <c r="G74" s="164">
        <v>80</v>
      </c>
      <c r="H74" s="164">
        <v>110</v>
      </c>
      <c r="I74" s="164">
        <v>110</v>
      </c>
      <c r="J74" s="164">
        <v>30</v>
      </c>
    </row>
    <row r="75" spans="1:10" ht="30.75" thickBot="1" x14ac:dyDescent="0.3">
      <c r="A75" s="165"/>
      <c r="B75" s="20" t="s">
        <v>402</v>
      </c>
      <c r="C75" s="24" t="s">
        <v>396</v>
      </c>
      <c r="D75" s="169"/>
      <c r="E75" s="165"/>
      <c r="F75" s="165"/>
      <c r="G75" s="165"/>
      <c r="H75" s="165"/>
      <c r="I75" s="165"/>
      <c r="J75" s="165"/>
    </row>
    <row r="76" spans="1:10" ht="30.75" thickBot="1" x14ac:dyDescent="0.3">
      <c r="A76" s="17">
        <v>200</v>
      </c>
      <c r="B76" s="18" t="s">
        <v>35</v>
      </c>
      <c r="C76" s="18" t="s">
        <v>403</v>
      </c>
      <c r="D76" s="19">
        <v>435</v>
      </c>
      <c r="E76" s="17">
        <v>60</v>
      </c>
      <c r="F76" s="17">
        <v>60</v>
      </c>
      <c r="G76" s="17">
        <v>60</v>
      </c>
      <c r="H76" s="17">
        <v>85</v>
      </c>
      <c r="I76" s="17">
        <v>85</v>
      </c>
      <c r="J76" s="17">
        <v>85</v>
      </c>
    </row>
    <row r="77" spans="1:10" ht="30.75" thickBot="1" x14ac:dyDescent="0.3">
      <c r="A77" s="17">
        <v>201</v>
      </c>
      <c r="B77" s="18" t="s">
        <v>36</v>
      </c>
      <c r="C77" s="18" t="s">
        <v>396</v>
      </c>
      <c r="D77" s="19">
        <v>336</v>
      </c>
      <c r="E77" s="17">
        <v>48</v>
      </c>
      <c r="F77" s="17">
        <v>72</v>
      </c>
      <c r="G77" s="17">
        <v>48</v>
      </c>
      <c r="H77" s="17">
        <v>72</v>
      </c>
      <c r="I77" s="17">
        <v>48</v>
      </c>
      <c r="J77" s="17">
        <v>48</v>
      </c>
    </row>
    <row r="78" spans="1:10" ht="30.75" thickBot="1" x14ac:dyDescent="0.3">
      <c r="A78" s="17">
        <v>202</v>
      </c>
      <c r="B78" s="18" t="s">
        <v>364</v>
      </c>
      <c r="C78" s="18" t="s">
        <v>396</v>
      </c>
      <c r="D78" s="19">
        <v>405</v>
      </c>
      <c r="E78" s="17">
        <v>190</v>
      </c>
      <c r="F78" s="17">
        <v>33</v>
      </c>
      <c r="G78" s="17">
        <v>58</v>
      </c>
      <c r="H78" s="17">
        <v>33</v>
      </c>
      <c r="I78" s="17">
        <v>58</v>
      </c>
      <c r="J78" s="17">
        <v>33</v>
      </c>
    </row>
    <row r="79" spans="1:10" ht="30" x14ac:dyDescent="0.25">
      <c r="A79" s="164">
        <v>203</v>
      </c>
      <c r="B79" s="166" t="s">
        <v>273</v>
      </c>
      <c r="C79" s="23" t="s">
        <v>390</v>
      </c>
      <c r="D79" s="168">
        <v>455</v>
      </c>
      <c r="E79" s="164">
        <v>70</v>
      </c>
      <c r="F79" s="164">
        <v>80</v>
      </c>
      <c r="G79" s="164">
        <v>65</v>
      </c>
      <c r="H79" s="164">
        <v>90</v>
      </c>
      <c r="I79" s="164">
        <v>65</v>
      </c>
      <c r="J79" s="164">
        <v>85</v>
      </c>
    </row>
    <row r="80" spans="1:10" ht="30.75" thickBot="1" x14ac:dyDescent="0.3">
      <c r="A80" s="165"/>
      <c r="B80" s="167"/>
      <c r="C80" s="24" t="s">
        <v>396</v>
      </c>
      <c r="D80" s="169"/>
      <c r="E80" s="165"/>
      <c r="F80" s="165"/>
      <c r="G80" s="165"/>
      <c r="H80" s="165"/>
      <c r="I80" s="165"/>
      <c r="J80" s="165"/>
    </row>
    <row r="81" spans="1:10" ht="18.75" thickBot="1" x14ac:dyDescent="0.3">
      <c r="A81" s="17">
        <v>204</v>
      </c>
      <c r="B81" s="18" t="s">
        <v>365</v>
      </c>
      <c r="C81" s="18" t="s">
        <v>392</v>
      </c>
      <c r="D81" s="19">
        <v>290</v>
      </c>
      <c r="E81" s="17">
        <v>50</v>
      </c>
      <c r="F81" s="17">
        <v>65</v>
      </c>
      <c r="G81" s="17">
        <v>90</v>
      </c>
      <c r="H81" s="17">
        <v>35</v>
      </c>
      <c r="I81" s="17">
        <v>35</v>
      </c>
      <c r="J81" s="17">
        <v>15</v>
      </c>
    </row>
    <row r="82" spans="1:10" x14ac:dyDescent="0.25">
      <c r="A82" s="164">
        <v>205</v>
      </c>
      <c r="B82" s="166" t="s">
        <v>366</v>
      </c>
      <c r="C82" s="23" t="s">
        <v>392</v>
      </c>
      <c r="D82" s="168">
        <v>465</v>
      </c>
      <c r="E82" s="164">
        <v>75</v>
      </c>
      <c r="F82" s="164">
        <v>90</v>
      </c>
      <c r="G82" s="164">
        <v>140</v>
      </c>
      <c r="H82" s="164">
        <v>60</v>
      </c>
      <c r="I82" s="164">
        <v>60</v>
      </c>
      <c r="J82" s="164">
        <v>40</v>
      </c>
    </row>
    <row r="83" spans="1:10" ht="15.75" thickBot="1" x14ac:dyDescent="0.3">
      <c r="A83" s="165"/>
      <c r="B83" s="167"/>
      <c r="C83" s="24" t="s">
        <v>404</v>
      </c>
      <c r="D83" s="169"/>
      <c r="E83" s="165"/>
      <c r="F83" s="165"/>
      <c r="G83" s="165"/>
      <c r="H83" s="165"/>
      <c r="I83" s="165"/>
      <c r="J83" s="165"/>
    </row>
    <row r="84" spans="1:10" ht="30.75" thickBot="1" x14ac:dyDescent="0.3">
      <c r="A84" s="17">
        <v>206</v>
      </c>
      <c r="B84" s="18" t="s">
        <v>367</v>
      </c>
      <c r="C84" s="18" t="s">
        <v>390</v>
      </c>
      <c r="D84" s="19">
        <v>415</v>
      </c>
      <c r="E84" s="17">
        <v>100</v>
      </c>
      <c r="F84" s="17">
        <v>70</v>
      </c>
      <c r="G84" s="17">
        <v>70</v>
      </c>
      <c r="H84" s="17">
        <v>65</v>
      </c>
      <c r="I84" s="17">
        <v>65</v>
      </c>
      <c r="J84" s="17">
        <v>45</v>
      </c>
    </row>
    <row r="85" spans="1:10" ht="30" x14ac:dyDescent="0.25">
      <c r="A85" s="164">
        <v>207</v>
      </c>
      <c r="B85" s="166" t="s">
        <v>37</v>
      </c>
      <c r="C85" s="23" t="s">
        <v>400</v>
      </c>
      <c r="D85" s="168">
        <v>430</v>
      </c>
      <c r="E85" s="164">
        <v>65</v>
      </c>
      <c r="F85" s="164">
        <v>75</v>
      </c>
      <c r="G85" s="164">
        <v>105</v>
      </c>
      <c r="H85" s="164">
        <v>35</v>
      </c>
      <c r="I85" s="164">
        <v>65</v>
      </c>
      <c r="J85" s="164">
        <v>85</v>
      </c>
    </row>
    <row r="86" spans="1:10" ht="15.75" thickBot="1" x14ac:dyDescent="0.3">
      <c r="A86" s="165"/>
      <c r="B86" s="167"/>
      <c r="C86" s="24" t="s">
        <v>391</v>
      </c>
      <c r="D86" s="169"/>
      <c r="E86" s="165"/>
      <c r="F86" s="165"/>
      <c r="G86" s="165"/>
      <c r="H86" s="165"/>
      <c r="I86" s="165"/>
      <c r="J86" s="165"/>
    </row>
    <row r="87" spans="1:10" x14ac:dyDescent="0.25">
      <c r="A87" s="164">
        <v>208</v>
      </c>
      <c r="B87" s="166" t="s">
        <v>38</v>
      </c>
      <c r="C87" s="23" t="s">
        <v>404</v>
      </c>
      <c r="D87" s="168">
        <v>510</v>
      </c>
      <c r="E87" s="164">
        <v>75</v>
      </c>
      <c r="F87" s="164">
        <v>85</v>
      </c>
      <c r="G87" s="164">
        <v>200</v>
      </c>
      <c r="H87" s="164">
        <v>55</v>
      </c>
      <c r="I87" s="164">
        <v>65</v>
      </c>
      <c r="J87" s="164">
        <v>30</v>
      </c>
    </row>
    <row r="88" spans="1:10" ht="30.75" thickBot="1" x14ac:dyDescent="0.3">
      <c r="A88" s="165"/>
      <c r="B88" s="167"/>
      <c r="C88" s="24" t="s">
        <v>400</v>
      </c>
      <c r="D88" s="169"/>
      <c r="E88" s="165"/>
      <c r="F88" s="165"/>
      <c r="G88" s="165"/>
      <c r="H88" s="165"/>
      <c r="I88" s="165"/>
      <c r="J88" s="165"/>
    </row>
    <row r="89" spans="1:10" x14ac:dyDescent="0.25">
      <c r="A89" s="164">
        <v>208</v>
      </c>
      <c r="B89" s="23" t="s">
        <v>38</v>
      </c>
      <c r="C89" s="23" t="s">
        <v>404</v>
      </c>
      <c r="D89" s="168">
        <v>610</v>
      </c>
      <c r="E89" s="164">
        <v>75</v>
      </c>
      <c r="F89" s="164">
        <v>125</v>
      </c>
      <c r="G89" s="164">
        <v>230</v>
      </c>
      <c r="H89" s="164">
        <v>55</v>
      </c>
      <c r="I89" s="164">
        <v>95</v>
      </c>
      <c r="J89" s="164">
        <v>30</v>
      </c>
    </row>
    <row r="90" spans="1:10" ht="30.75" thickBot="1" x14ac:dyDescent="0.3">
      <c r="A90" s="165"/>
      <c r="B90" s="20" t="s">
        <v>405</v>
      </c>
      <c r="C90" s="24" t="s">
        <v>400</v>
      </c>
      <c r="D90" s="169"/>
      <c r="E90" s="165"/>
      <c r="F90" s="165"/>
      <c r="G90" s="165"/>
      <c r="H90" s="165"/>
      <c r="I90" s="165"/>
      <c r="J90" s="165"/>
    </row>
    <row r="91" spans="1:10" ht="30.75" thickBot="1" x14ac:dyDescent="0.3">
      <c r="A91" s="17">
        <v>209</v>
      </c>
      <c r="B91" s="18" t="s">
        <v>368</v>
      </c>
      <c r="C91" s="18" t="s">
        <v>395</v>
      </c>
      <c r="D91" s="19">
        <v>300</v>
      </c>
      <c r="E91" s="17">
        <v>60</v>
      </c>
      <c r="F91" s="17">
        <v>80</v>
      </c>
      <c r="G91" s="17">
        <v>50</v>
      </c>
      <c r="H91" s="17">
        <v>40</v>
      </c>
      <c r="I91" s="17">
        <v>40</v>
      </c>
      <c r="J91" s="17">
        <v>30</v>
      </c>
    </row>
    <row r="92" spans="1:10" ht="30.75" thickBot="1" x14ac:dyDescent="0.3">
      <c r="A92" s="17">
        <v>210</v>
      </c>
      <c r="B92" s="18" t="s">
        <v>369</v>
      </c>
      <c r="C92" s="18" t="s">
        <v>395</v>
      </c>
      <c r="D92" s="19">
        <v>450</v>
      </c>
      <c r="E92" s="17">
        <v>90</v>
      </c>
      <c r="F92" s="17">
        <v>120</v>
      </c>
      <c r="G92" s="17">
        <v>75</v>
      </c>
      <c r="H92" s="17">
        <v>60</v>
      </c>
      <c r="I92" s="17">
        <v>60</v>
      </c>
      <c r="J92" s="17">
        <v>45</v>
      </c>
    </row>
    <row r="93" spans="1:10" x14ac:dyDescent="0.25">
      <c r="A93" s="164">
        <v>211</v>
      </c>
      <c r="B93" s="166" t="s">
        <v>370</v>
      </c>
      <c r="C93" s="23" t="s">
        <v>389</v>
      </c>
      <c r="D93" s="168">
        <v>440</v>
      </c>
      <c r="E93" s="164">
        <v>65</v>
      </c>
      <c r="F93" s="164">
        <v>95</v>
      </c>
      <c r="G93" s="164">
        <v>85</v>
      </c>
      <c r="H93" s="164">
        <v>55</v>
      </c>
      <c r="I93" s="164">
        <v>55</v>
      </c>
      <c r="J93" s="164">
        <v>85</v>
      </c>
    </row>
    <row r="94" spans="1:10" ht="30.75" thickBot="1" x14ac:dyDescent="0.3">
      <c r="A94" s="165"/>
      <c r="B94" s="167"/>
      <c r="C94" s="24" t="s">
        <v>393</v>
      </c>
      <c r="D94" s="169"/>
      <c r="E94" s="165"/>
      <c r="F94" s="165"/>
      <c r="G94" s="165"/>
      <c r="H94" s="165"/>
      <c r="I94" s="165"/>
      <c r="J94" s="165"/>
    </row>
    <row r="95" spans="1:10" x14ac:dyDescent="0.25">
      <c r="A95" s="164">
        <v>212</v>
      </c>
      <c r="B95" s="166" t="s">
        <v>300</v>
      </c>
      <c r="C95" s="23" t="s">
        <v>392</v>
      </c>
      <c r="D95" s="168">
        <v>500</v>
      </c>
      <c r="E95" s="164">
        <v>70</v>
      </c>
      <c r="F95" s="164">
        <v>130</v>
      </c>
      <c r="G95" s="164">
        <v>100</v>
      </c>
      <c r="H95" s="164">
        <v>55</v>
      </c>
      <c r="I95" s="164">
        <v>80</v>
      </c>
      <c r="J95" s="164">
        <v>65</v>
      </c>
    </row>
    <row r="96" spans="1:10" ht="15.75" thickBot="1" x14ac:dyDescent="0.3">
      <c r="A96" s="165"/>
      <c r="B96" s="167"/>
      <c r="C96" s="24" t="s">
        <v>404</v>
      </c>
      <c r="D96" s="169"/>
      <c r="E96" s="165"/>
      <c r="F96" s="165"/>
      <c r="G96" s="165"/>
      <c r="H96" s="165"/>
      <c r="I96" s="165"/>
      <c r="J96" s="165"/>
    </row>
    <row r="97" spans="1:10" x14ac:dyDescent="0.25">
      <c r="A97" s="164">
        <v>212</v>
      </c>
      <c r="B97" s="23" t="s">
        <v>300</v>
      </c>
      <c r="C97" s="23" t="s">
        <v>392</v>
      </c>
      <c r="D97" s="168">
        <v>600</v>
      </c>
      <c r="E97" s="164">
        <v>70</v>
      </c>
      <c r="F97" s="164">
        <v>150</v>
      </c>
      <c r="G97" s="164">
        <v>140</v>
      </c>
      <c r="H97" s="164">
        <v>65</v>
      </c>
      <c r="I97" s="164">
        <v>100</v>
      </c>
      <c r="J97" s="164">
        <v>75</v>
      </c>
    </row>
    <row r="98" spans="1:10" ht="20.25" thickBot="1" x14ac:dyDescent="0.3">
      <c r="A98" s="165"/>
      <c r="B98" s="20" t="s">
        <v>406</v>
      </c>
      <c r="C98" s="24" t="s">
        <v>404</v>
      </c>
      <c r="D98" s="169"/>
      <c r="E98" s="165"/>
      <c r="F98" s="165"/>
      <c r="G98" s="165"/>
      <c r="H98" s="165"/>
      <c r="I98" s="165"/>
      <c r="J98" s="165"/>
    </row>
    <row r="99" spans="1:10" x14ac:dyDescent="0.25">
      <c r="A99" s="164">
        <v>213</v>
      </c>
      <c r="B99" s="166" t="s">
        <v>371</v>
      </c>
      <c r="C99" s="23" t="s">
        <v>392</v>
      </c>
      <c r="D99" s="168">
        <v>505</v>
      </c>
      <c r="E99" s="164">
        <v>20</v>
      </c>
      <c r="F99" s="164">
        <v>10</v>
      </c>
      <c r="G99" s="164">
        <v>230</v>
      </c>
      <c r="H99" s="164">
        <v>10</v>
      </c>
      <c r="I99" s="164">
        <v>230</v>
      </c>
      <c r="J99" s="164">
        <v>5</v>
      </c>
    </row>
    <row r="100" spans="1:10" ht="15.75" thickBot="1" x14ac:dyDescent="0.3">
      <c r="A100" s="165"/>
      <c r="B100" s="167"/>
      <c r="C100" s="24" t="s">
        <v>399</v>
      </c>
      <c r="D100" s="169"/>
      <c r="E100" s="165"/>
      <c r="F100" s="165"/>
      <c r="G100" s="165"/>
      <c r="H100" s="165"/>
      <c r="I100" s="165"/>
      <c r="J100" s="165"/>
    </row>
    <row r="101" spans="1:10" x14ac:dyDescent="0.25">
      <c r="A101" s="164">
        <v>214</v>
      </c>
      <c r="B101" s="166" t="s">
        <v>39</v>
      </c>
      <c r="C101" s="23" t="s">
        <v>392</v>
      </c>
      <c r="D101" s="168">
        <v>500</v>
      </c>
      <c r="E101" s="164">
        <v>80</v>
      </c>
      <c r="F101" s="164">
        <v>125</v>
      </c>
      <c r="G101" s="164">
        <v>75</v>
      </c>
      <c r="H101" s="164">
        <v>40</v>
      </c>
      <c r="I101" s="164">
        <v>95</v>
      </c>
      <c r="J101" s="164">
        <v>85</v>
      </c>
    </row>
    <row r="102" spans="1:10" ht="30.75" thickBot="1" x14ac:dyDescent="0.3">
      <c r="A102" s="165"/>
      <c r="B102" s="167"/>
      <c r="C102" s="24" t="s">
        <v>407</v>
      </c>
      <c r="D102" s="169"/>
      <c r="E102" s="165"/>
      <c r="F102" s="165"/>
      <c r="G102" s="165"/>
      <c r="H102" s="165"/>
      <c r="I102" s="165"/>
      <c r="J102" s="165"/>
    </row>
    <row r="103" spans="1:10" ht="30" x14ac:dyDescent="0.25">
      <c r="A103" s="164">
        <v>214</v>
      </c>
      <c r="B103" s="23" t="s">
        <v>39</v>
      </c>
      <c r="C103" s="23" t="s">
        <v>392</v>
      </c>
      <c r="D103" s="168">
        <v>600</v>
      </c>
      <c r="E103" s="164">
        <v>80</v>
      </c>
      <c r="F103" s="164">
        <v>185</v>
      </c>
      <c r="G103" s="164">
        <v>115</v>
      </c>
      <c r="H103" s="164">
        <v>40</v>
      </c>
      <c r="I103" s="164">
        <v>105</v>
      </c>
      <c r="J103" s="164">
        <v>75</v>
      </c>
    </row>
    <row r="104" spans="1:10" ht="30.75" thickBot="1" x14ac:dyDescent="0.3">
      <c r="A104" s="165"/>
      <c r="B104" s="20" t="s">
        <v>408</v>
      </c>
      <c r="C104" s="24" t="s">
        <v>407</v>
      </c>
      <c r="D104" s="169"/>
      <c r="E104" s="165"/>
      <c r="F104" s="165"/>
      <c r="G104" s="165"/>
      <c r="H104" s="165"/>
      <c r="I104" s="165"/>
      <c r="J104" s="165"/>
    </row>
    <row r="105" spans="1:10" x14ac:dyDescent="0.25">
      <c r="A105" s="164">
        <v>215</v>
      </c>
      <c r="B105" s="166" t="s">
        <v>40</v>
      </c>
      <c r="C105" s="23" t="s">
        <v>401</v>
      </c>
      <c r="D105" s="168">
        <v>430</v>
      </c>
      <c r="E105" s="164">
        <v>55</v>
      </c>
      <c r="F105" s="164">
        <v>95</v>
      </c>
      <c r="G105" s="164">
        <v>55</v>
      </c>
      <c r="H105" s="164">
        <v>35</v>
      </c>
      <c r="I105" s="164">
        <v>75</v>
      </c>
      <c r="J105" s="164">
        <v>115</v>
      </c>
    </row>
    <row r="106" spans="1:10" ht="15.75" thickBot="1" x14ac:dyDescent="0.3">
      <c r="A106" s="165"/>
      <c r="B106" s="167"/>
      <c r="C106" s="24" t="s">
        <v>409</v>
      </c>
      <c r="D106" s="169"/>
      <c r="E106" s="165"/>
      <c r="F106" s="165"/>
      <c r="G106" s="165"/>
      <c r="H106" s="165"/>
      <c r="I106" s="165"/>
      <c r="J106" s="165"/>
    </row>
    <row r="107" spans="1:10" ht="30.75" thickBot="1" x14ac:dyDescent="0.3">
      <c r="A107" s="17">
        <v>216</v>
      </c>
      <c r="B107" s="18" t="s">
        <v>41</v>
      </c>
      <c r="C107" s="18" t="s">
        <v>390</v>
      </c>
      <c r="D107" s="19">
        <v>330</v>
      </c>
      <c r="E107" s="17">
        <v>60</v>
      </c>
      <c r="F107" s="17">
        <v>80</v>
      </c>
      <c r="G107" s="17">
        <v>50</v>
      </c>
      <c r="H107" s="17">
        <v>50</v>
      </c>
      <c r="I107" s="17">
        <v>50</v>
      </c>
      <c r="J107" s="17">
        <v>40</v>
      </c>
    </row>
    <row r="108" spans="1:10" ht="30.75" thickBot="1" x14ac:dyDescent="0.3">
      <c r="A108" s="17">
        <v>217</v>
      </c>
      <c r="B108" s="18" t="s">
        <v>42</v>
      </c>
      <c r="C108" s="18" t="s">
        <v>390</v>
      </c>
      <c r="D108" s="19">
        <v>500</v>
      </c>
      <c r="E108" s="17">
        <v>90</v>
      </c>
      <c r="F108" s="17">
        <v>130</v>
      </c>
      <c r="G108" s="17">
        <v>75</v>
      </c>
      <c r="H108" s="17">
        <v>75</v>
      </c>
      <c r="I108" s="17">
        <v>75</v>
      </c>
      <c r="J108" s="17">
        <v>55</v>
      </c>
    </row>
    <row r="109" spans="1:10" ht="18.75" thickBot="1" x14ac:dyDescent="0.3">
      <c r="A109" s="17">
        <v>218</v>
      </c>
      <c r="B109" s="18" t="s">
        <v>372</v>
      </c>
      <c r="C109" s="18" t="s">
        <v>388</v>
      </c>
      <c r="D109" s="19">
        <v>250</v>
      </c>
      <c r="E109" s="17">
        <v>40</v>
      </c>
      <c r="F109" s="17">
        <v>40</v>
      </c>
      <c r="G109" s="17">
        <v>40</v>
      </c>
      <c r="H109" s="17">
        <v>70</v>
      </c>
      <c r="I109" s="17">
        <v>40</v>
      </c>
      <c r="J109" s="17">
        <v>20</v>
      </c>
    </row>
    <row r="110" spans="1:10" x14ac:dyDescent="0.25">
      <c r="A110" s="164">
        <v>219</v>
      </c>
      <c r="B110" s="166" t="s">
        <v>373</v>
      </c>
      <c r="C110" s="23" t="s">
        <v>388</v>
      </c>
      <c r="D110" s="168">
        <v>430</v>
      </c>
      <c r="E110" s="164">
        <v>60</v>
      </c>
      <c r="F110" s="164">
        <v>50</v>
      </c>
      <c r="G110" s="164">
        <v>120</v>
      </c>
      <c r="H110" s="164">
        <v>90</v>
      </c>
      <c r="I110" s="164">
        <v>80</v>
      </c>
      <c r="J110" s="164">
        <v>30</v>
      </c>
    </row>
    <row r="111" spans="1:10" ht="15.75" thickBot="1" x14ac:dyDescent="0.3">
      <c r="A111" s="165"/>
      <c r="B111" s="167"/>
      <c r="C111" s="24" t="s">
        <v>399</v>
      </c>
      <c r="D111" s="169"/>
      <c r="E111" s="165"/>
      <c r="F111" s="165"/>
      <c r="G111" s="165"/>
      <c r="H111" s="165"/>
      <c r="I111" s="165"/>
      <c r="J111" s="165"/>
    </row>
    <row r="112" spans="1:10" x14ac:dyDescent="0.25">
      <c r="A112" s="164">
        <v>220</v>
      </c>
      <c r="B112" s="166" t="s">
        <v>43</v>
      </c>
      <c r="C112" s="23" t="s">
        <v>409</v>
      </c>
      <c r="D112" s="168">
        <v>250</v>
      </c>
      <c r="E112" s="164">
        <v>50</v>
      </c>
      <c r="F112" s="164">
        <v>50</v>
      </c>
      <c r="G112" s="164">
        <v>40</v>
      </c>
      <c r="H112" s="164">
        <v>30</v>
      </c>
      <c r="I112" s="164">
        <v>30</v>
      </c>
      <c r="J112" s="164">
        <v>50</v>
      </c>
    </row>
    <row r="113" spans="1:10" ht="30.75" thickBot="1" x14ac:dyDescent="0.3">
      <c r="A113" s="165"/>
      <c r="B113" s="167"/>
      <c r="C113" s="24" t="s">
        <v>400</v>
      </c>
      <c r="D113" s="169"/>
      <c r="E113" s="165"/>
      <c r="F113" s="165"/>
      <c r="G113" s="165"/>
      <c r="H113" s="165"/>
      <c r="I113" s="165"/>
      <c r="J113" s="165"/>
    </row>
    <row r="114" spans="1:10" x14ac:dyDescent="0.25">
      <c r="A114" s="164">
        <v>221</v>
      </c>
      <c r="B114" s="166" t="s">
        <v>44</v>
      </c>
      <c r="C114" s="23" t="s">
        <v>409</v>
      </c>
      <c r="D114" s="168">
        <v>450</v>
      </c>
      <c r="E114" s="164">
        <v>100</v>
      </c>
      <c r="F114" s="164">
        <v>100</v>
      </c>
      <c r="G114" s="164">
        <v>80</v>
      </c>
      <c r="H114" s="164">
        <v>60</v>
      </c>
      <c r="I114" s="164">
        <v>60</v>
      </c>
      <c r="J114" s="164">
        <v>50</v>
      </c>
    </row>
    <row r="115" spans="1:10" ht="30.75" thickBot="1" x14ac:dyDescent="0.3">
      <c r="A115" s="165"/>
      <c r="B115" s="167"/>
      <c r="C115" s="24" t="s">
        <v>400</v>
      </c>
      <c r="D115" s="169"/>
      <c r="E115" s="165"/>
      <c r="F115" s="165"/>
      <c r="G115" s="165"/>
      <c r="H115" s="165"/>
      <c r="I115" s="165"/>
      <c r="J115" s="165"/>
    </row>
    <row r="116" spans="1:10" x14ac:dyDescent="0.25">
      <c r="A116" s="164">
        <v>222</v>
      </c>
      <c r="B116" s="166" t="s">
        <v>45</v>
      </c>
      <c r="C116" s="23" t="s">
        <v>389</v>
      </c>
      <c r="D116" s="168">
        <v>410</v>
      </c>
      <c r="E116" s="164">
        <v>65</v>
      </c>
      <c r="F116" s="164">
        <v>55</v>
      </c>
      <c r="G116" s="164">
        <v>95</v>
      </c>
      <c r="H116" s="164">
        <v>65</v>
      </c>
      <c r="I116" s="164">
        <v>95</v>
      </c>
      <c r="J116" s="164">
        <v>35</v>
      </c>
    </row>
    <row r="117" spans="1:10" ht="15.75" thickBot="1" x14ac:dyDescent="0.3">
      <c r="A117" s="165"/>
      <c r="B117" s="167"/>
      <c r="C117" s="24" t="s">
        <v>399</v>
      </c>
      <c r="D117" s="169"/>
      <c r="E117" s="165"/>
      <c r="F117" s="165"/>
      <c r="G117" s="165"/>
      <c r="H117" s="165"/>
      <c r="I117" s="165"/>
      <c r="J117" s="165"/>
    </row>
    <row r="118" spans="1:10" x14ac:dyDescent="0.25">
      <c r="A118" s="164">
        <v>222</v>
      </c>
      <c r="B118" s="23" t="s">
        <v>45</v>
      </c>
      <c r="C118" s="166" t="s">
        <v>403</v>
      </c>
      <c r="D118" s="168">
        <v>410</v>
      </c>
      <c r="E118" s="164">
        <v>60</v>
      </c>
      <c r="F118" s="164">
        <v>55</v>
      </c>
      <c r="G118" s="164">
        <v>100</v>
      </c>
      <c r="H118" s="164">
        <v>65</v>
      </c>
      <c r="I118" s="164">
        <v>100</v>
      </c>
      <c r="J118" s="164">
        <v>30</v>
      </c>
    </row>
    <row r="119" spans="1:10" ht="20.25" thickBot="1" x14ac:dyDescent="0.3">
      <c r="A119" s="165"/>
      <c r="B119" s="20" t="s">
        <v>410</v>
      </c>
      <c r="C119" s="167"/>
      <c r="D119" s="169"/>
      <c r="E119" s="165"/>
      <c r="F119" s="165"/>
      <c r="G119" s="165"/>
      <c r="H119" s="165"/>
      <c r="I119" s="165"/>
      <c r="J119" s="165"/>
    </row>
    <row r="120" spans="1:10" ht="30.75" thickBot="1" x14ac:dyDescent="0.3">
      <c r="A120" s="17">
        <v>223</v>
      </c>
      <c r="B120" s="18" t="s">
        <v>46</v>
      </c>
      <c r="C120" s="18" t="s">
        <v>389</v>
      </c>
      <c r="D120" s="19">
        <v>300</v>
      </c>
      <c r="E120" s="17">
        <v>35</v>
      </c>
      <c r="F120" s="17">
        <v>65</v>
      </c>
      <c r="G120" s="17">
        <v>35</v>
      </c>
      <c r="H120" s="17">
        <v>65</v>
      </c>
      <c r="I120" s="17">
        <v>35</v>
      </c>
      <c r="J120" s="17">
        <v>65</v>
      </c>
    </row>
    <row r="121" spans="1:10" ht="30.75" thickBot="1" x14ac:dyDescent="0.3">
      <c r="A121" s="17">
        <v>224</v>
      </c>
      <c r="B121" s="18" t="s">
        <v>47</v>
      </c>
      <c r="C121" s="18" t="s">
        <v>389</v>
      </c>
      <c r="D121" s="19">
        <v>480</v>
      </c>
      <c r="E121" s="17">
        <v>75</v>
      </c>
      <c r="F121" s="17">
        <v>105</v>
      </c>
      <c r="G121" s="17">
        <v>75</v>
      </c>
      <c r="H121" s="17">
        <v>105</v>
      </c>
      <c r="I121" s="17">
        <v>75</v>
      </c>
      <c r="J121" s="17">
        <v>45</v>
      </c>
    </row>
    <row r="122" spans="1:10" x14ac:dyDescent="0.25">
      <c r="A122" s="164">
        <v>225</v>
      </c>
      <c r="B122" s="166" t="s">
        <v>374</v>
      </c>
      <c r="C122" s="23" t="s">
        <v>409</v>
      </c>
      <c r="D122" s="168">
        <v>330</v>
      </c>
      <c r="E122" s="164">
        <v>45</v>
      </c>
      <c r="F122" s="164">
        <v>55</v>
      </c>
      <c r="G122" s="164">
        <v>45</v>
      </c>
      <c r="H122" s="164">
        <v>65</v>
      </c>
      <c r="I122" s="164">
        <v>45</v>
      </c>
      <c r="J122" s="164">
        <v>75</v>
      </c>
    </row>
    <row r="123" spans="1:10" ht="15.75" thickBot="1" x14ac:dyDescent="0.3">
      <c r="A123" s="165"/>
      <c r="B123" s="167"/>
      <c r="C123" s="24" t="s">
        <v>391</v>
      </c>
      <c r="D123" s="169"/>
      <c r="E123" s="165"/>
      <c r="F123" s="165"/>
      <c r="G123" s="165"/>
      <c r="H123" s="165"/>
      <c r="I123" s="165"/>
      <c r="J123" s="165"/>
    </row>
    <row r="124" spans="1:10" x14ac:dyDescent="0.25">
      <c r="A124" s="164">
        <v>226</v>
      </c>
      <c r="B124" s="166" t="s">
        <v>48</v>
      </c>
      <c r="C124" s="23" t="s">
        <v>389</v>
      </c>
      <c r="D124" s="168">
        <v>485</v>
      </c>
      <c r="E124" s="164">
        <v>85</v>
      </c>
      <c r="F124" s="164">
        <v>40</v>
      </c>
      <c r="G124" s="164">
        <v>70</v>
      </c>
      <c r="H124" s="164">
        <v>80</v>
      </c>
      <c r="I124" s="164">
        <v>140</v>
      </c>
      <c r="J124" s="164">
        <v>70</v>
      </c>
    </row>
    <row r="125" spans="1:10" ht="15.75" thickBot="1" x14ac:dyDescent="0.3">
      <c r="A125" s="165"/>
      <c r="B125" s="167"/>
      <c r="C125" s="24" t="s">
        <v>391</v>
      </c>
      <c r="D125" s="169"/>
      <c r="E125" s="165"/>
      <c r="F125" s="165"/>
      <c r="G125" s="165"/>
      <c r="H125" s="165"/>
      <c r="I125" s="165"/>
      <c r="J125" s="165"/>
    </row>
    <row r="126" spans="1:10" x14ac:dyDescent="0.25">
      <c r="A126" s="164">
        <v>227</v>
      </c>
      <c r="B126" s="166" t="s">
        <v>375</v>
      </c>
      <c r="C126" s="23" t="s">
        <v>404</v>
      </c>
      <c r="D126" s="168">
        <v>465</v>
      </c>
      <c r="E126" s="164">
        <v>65</v>
      </c>
      <c r="F126" s="164">
        <v>80</v>
      </c>
      <c r="G126" s="164">
        <v>140</v>
      </c>
      <c r="H126" s="164">
        <v>40</v>
      </c>
      <c r="I126" s="164">
        <v>70</v>
      </c>
      <c r="J126" s="164">
        <v>70</v>
      </c>
    </row>
    <row r="127" spans="1:10" ht="15.75" thickBot="1" x14ac:dyDescent="0.3">
      <c r="A127" s="165"/>
      <c r="B127" s="167"/>
      <c r="C127" s="24" t="s">
        <v>391</v>
      </c>
      <c r="D127" s="169"/>
      <c r="E127" s="165"/>
      <c r="F127" s="165"/>
      <c r="G127" s="165"/>
      <c r="H127" s="165"/>
      <c r="I127" s="165"/>
      <c r="J127" s="165"/>
    </row>
    <row r="128" spans="1:10" x14ac:dyDescent="0.25">
      <c r="A128" s="164">
        <v>228</v>
      </c>
      <c r="B128" s="166" t="s">
        <v>49</v>
      </c>
      <c r="C128" s="23" t="s">
        <v>401</v>
      </c>
      <c r="D128" s="168">
        <v>330</v>
      </c>
      <c r="E128" s="164">
        <v>45</v>
      </c>
      <c r="F128" s="164">
        <v>60</v>
      </c>
      <c r="G128" s="164">
        <v>30</v>
      </c>
      <c r="H128" s="164">
        <v>80</v>
      </c>
      <c r="I128" s="164">
        <v>50</v>
      </c>
      <c r="J128" s="164">
        <v>65</v>
      </c>
    </row>
    <row r="129" spans="1:10" ht="15.75" thickBot="1" x14ac:dyDescent="0.3">
      <c r="A129" s="165"/>
      <c r="B129" s="167"/>
      <c r="C129" s="24" t="s">
        <v>388</v>
      </c>
      <c r="D129" s="169"/>
      <c r="E129" s="165"/>
      <c r="F129" s="165"/>
      <c r="G129" s="165"/>
      <c r="H129" s="165"/>
      <c r="I129" s="165"/>
      <c r="J129" s="165"/>
    </row>
    <row r="130" spans="1:10" x14ac:dyDescent="0.25">
      <c r="A130" s="164">
        <v>229</v>
      </c>
      <c r="B130" s="166" t="s">
        <v>50</v>
      </c>
      <c r="C130" s="23" t="s">
        <v>401</v>
      </c>
      <c r="D130" s="168">
        <v>500</v>
      </c>
      <c r="E130" s="164">
        <v>75</v>
      </c>
      <c r="F130" s="164">
        <v>90</v>
      </c>
      <c r="G130" s="164">
        <v>50</v>
      </c>
      <c r="H130" s="164">
        <v>110</v>
      </c>
      <c r="I130" s="164">
        <v>80</v>
      </c>
      <c r="J130" s="164">
        <v>95</v>
      </c>
    </row>
    <row r="131" spans="1:10" ht="15.75" thickBot="1" x14ac:dyDescent="0.3">
      <c r="A131" s="165"/>
      <c r="B131" s="167"/>
      <c r="C131" s="24" t="s">
        <v>388</v>
      </c>
      <c r="D131" s="169"/>
      <c r="E131" s="165"/>
      <c r="F131" s="165"/>
      <c r="G131" s="165"/>
      <c r="H131" s="165"/>
      <c r="I131" s="165"/>
      <c r="J131" s="165"/>
    </row>
    <row r="132" spans="1:10" ht="30" x14ac:dyDescent="0.25">
      <c r="A132" s="164">
        <v>229</v>
      </c>
      <c r="B132" s="23" t="s">
        <v>50</v>
      </c>
      <c r="C132" s="23" t="s">
        <v>401</v>
      </c>
      <c r="D132" s="168">
        <v>600</v>
      </c>
      <c r="E132" s="164">
        <v>75</v>
      </c>
      <c r="F132" s="164">
        <v>90</v>
      </c>
      <c r="G132" s="164">
        <v>90</v>
      </c>
      <c r="H132" s="164">
        <v>140</v>
      </c>
      <c r="I132" s="164">
        <v>90</v>
      </c>
      <c r="J132" s="164">
        <v>115</v>
      </c>
    </row>
    <row r="133" spans="1:10" ht="30" thickBot="1" x14ac:dyDescent="0.3">
      <c r="A133" s="165"/>
      <c r="B133" s="20" t="s">
        <v>411</v>
      </c>
      <c r="C133" s="24" t="s">
        <v>388</v>
      </c>
      <c r="D133" s="169"/>
      <c r="E133" s="165"/>
      <c r="F133" s="165"/>
      <c r="G133" s="165"/>
      <c r="H133" s="165"/>
      <c r="I133" s="165"/>
      <c r="J133" s="165"/>
    </row>
    <row r="134" spans="1:10" x14ac:dyDescent="0.25">
      <c r="A134" s="164">
        <v>230</v>
      </c>
      <c r="B134" s="166" t="s">
        <v>376</v>
      </c>
      <c r="C134" s="23" t="s">
        <v>389</v>
      </c>
      <c r="D134" s="168">
        <v>540</v>
      </c>
      <c r="E134" s="164">
        <v>75</v>
      </c>
      <c r="F134" s="164">
        <v>95</v>
      </c>
      <c r="G134" s="164">
        <v>95</v>
      </c>
      <c r="H134" s="164">
        <v>95</v>
      </c>
      <c r="I134" s="164">
        <v>95</v>
      </c>
      <c r="J134" s="164">
        <v>85</v>
      </c>
    </row>
    <row r="135" spans="1:10" ht="30.75" thickBot="1" x14ac:dyDescent="0.3">
      <c r="A135" s="165"/>
      <c r="B135" s="167"/>
      <c r="C135" s="24" t="s">
        <v>398</v>
      </c>
      <c r="D135" s="169"/>
      <c r="E135" s="165"/>
      <c r="F135" s="165"/>
      <c r="G135" s="165"/>
      <c r="H135" s="165"/>
      <c r="I135" s="165"/>
      <c r="J135" s="165"/>
    </row>
    <row r="136" spans="1:10" ht="30.75" thickBot="1" x14ac:dyDescent="0.3">
      <c r="A136" s="17">
        <v>231</v>
      </c>
      <c r="B136" s="18" t="s">
        <v>377</v>
      </c>
      <c r="C136" s="18" t="s">
        <v>400</v>
      </c>
      <c r="D136" s="19">
        <v>330</v>
      </c>
      <c r="E136" s="17">
        <v>90</v>
      </c>
      <c r="F136" s="17">
        <v>60</v>
      </c>
      <c r="G136" s="17">
        <v>60</v>
      </c>
      <c r="H136" s="17">
        <v>40</v>
      </c>
      <c r="I136" s="17">
        <v>40</v>
      </c>
      <c r="J136" s="17">
        <v>40</v>
      </c>
    </row>
    <row r="137" spans="1:10" ht="30.75" thickBot="1" x14ac:dyDescent="0.3">
      <c r="A137" s="17">
        <v>232</v>
      </c>
      <c r="B137" s="18" t="s">
        <v>378</v>
      </c>
      <c r="C137" s="18" t="s">
        <v>400</v>
      </c>
      <c r="D137" s="19">
        <v>500</v>
      </c>
      <c r="E137" s="17">
        <v>90</v>
      </c>
      <c r="F137" s="17">
        <v>120</v>
      </c>
      <c r="G137" s="17">
        <v>120</v>
      </c>
      <c r="H137" s="17">
        <v>60</v>
      </c>
      <c r="I137" s="17">
        <v>60</v>
      </c>
      <c r="J137" s="17">
        <v>50</v>
      </c>
    </row>
    <row r="138" spans="1:10" ht="30.75" thickBot="1" x14ac:dyDescent="0.3">
      <c r="A138" s="17">
        <v>233</v>
      </c>
      <c r="B138" s="18" t="s">
        <v>379</v>
      </c>
      <c r="C138" s="18" t="s">
        <v>390</v>
      </c>
      <c r="D138" s="19">
        <v>515</v>
      </c>
      <c r="E138" s="17">
        <v>85</v>
      </c>
      <c r="F138" s="17">
        <v>80</v>
      </c>
      <c r="G138" s="17">
        <v>90</v>
      </c>
      <c r="H138" s="17">
        <v>105</v>
      </c>
      <c r="I138" s="17">
        <v>95</v>
      </c>
      <c r="J138" s="17">
        <v>60</v>
      </c>
    </row>
    <row r="139" spans="1:10" ht="30.75" thickBot="1" x14ac:dyDescent="0.3">
      <c r="A139" s="17">
        <v>234</v>
      </c>
      <c r="B139" s="18" t="s">
        <v>51</v>
      </c>
      <c r="C139" s="18" t="s">
        <v>390</v>
      </c>
      <c r="D139" s="19">
        <v>465</v>
      </c>
      <c r="E139" s="17">
        <v>73</v>
      </c>
      <c r="F139" s="17">
        <v>95</v>
      </c>
      <c r="G139" s="17">
        <v>62</v>
      </c>
      <c r="H139" s="17">
        <v>85</v>
      </c>
      <c r="I139" s="17">
        <v>65</v>
      </c>
      <c r="J139" s="17">
        <v>85</v>
      </c>
    </row>
    <row r="140" spans="1:10" ht="30.75" thickBot="1" x14ac:dyDescent="0.3">
      <c r="A140" s="17">
        <v>235</v>
      </c>
      <c r="B140" s="18" t="s">
        <v>380</v>
      </c>
      <c r="C140" s="18" t="s">
        <v>390</v>
      </c>
      <c r="D140" s="19">
        <v>250</v>
      </c>
      <c r="E140" s="17">
        <v>55</v>
      </c>
      <c r="F140" s="17">
        <v>20</v>
      </c>
      <c r="G140" s="17">
        <v>35</v>
      </c>
      <c r="H140" s="17">
        <v>20</v>
      </c>
      <c r="I140" s="17">
        <v>45</v>
      </c>
      <c r="J140" s="17">
        <v>75</v>
      </c>
    </row>
    <row r="141" spans="1:10" ht="30.75" thickBot="1" x14ac:dyDescent="0.3">
      <c r="A141" s="17">
        <v>236</v>
      </c>
      <c r="B141" s="18" t="s">
        <v>52</v>
      </c>
      <c r="C141" s="18" t="s">
        <v>407</v>
      </c>
      <c r="D141" s="19">
        <v>210</v>
      </c>
      <c r="E141" s="17">
        <v>35</v>
      </c>
      <c r="F141" s="17">
        <v>35</v>
      </c>
      <c r="G141" s="17">
        <v>35</v>
      </c>
      <c r="H141" s="17">
        <v>35</v>
      </c>
      <c r="I141" s="17">
        <v>35</v>
      </c>
      <c r="J141" s="17">
        <v>35</v>
      </c>
    </row>
    <row r="142" spans="1:10" ht="30.75" thickBot="1" x14ac:dyDescent="0.3">
      <c r="A142" s="17">
        <v>237</v>
      </c>
      <c r="B142" s="18" t="s">
        <v>53</v>
      </c>
      <c r="C142" s="18" t="s">
        <v>407</v>
      </c>
      <c r="D142" s="19">
        <v>455</v>
      </c>
      <c r="E142" s="17">
        <v>50</v>
      </c>
      <c r="F142" s="17">
        <v>95</v>
      </c>
      <c r="G142" s="17">
        <v>95</v>
      </c>
      <c r="H142" s="17">
        <v>35</v>
      </c>
      <c r="I142" s="17">
        <v>110</v>
      </c>
      <c r="J142" s="17">
        <v>70</v>
      </c>
    </row>
    <row r="143" spans="1:10" x14ac:dyDescent="0.25">
      <c r="A143" s="164">
        <v>238</v>
      </c>
      <c r="B143" s="166" t="s">
        <v>381</v>
      </c>
      <c r="C143" s="23" t="s">
        <v>409</v>
      </c>
      <c r="D143" s="168">
        <v>305</v>
      </c>
      <c r="E143" s="164">
        <v>45</v>
      </c>
      <c r="F143" s="164">
        <v>30</v>
      </c>
      <c r="G143" s="164">
        <v>15</v>
      </c>
      <c r="H143" s="164">
        <v>85</v>
      </c>
      <c r="I143" s="164">
        <v>65</v>
      </c>
      <c r="J143" s="164">
        <v>65</v>
      </c>
    </row>
    <row r="144" spans="1:10" ht="30.75" thickBot="1" x14ac:dyDescent="0.3">
      <c r="A144" s="165"/>
      <c r="B144" s="167"/>
      <c r="C144" s="24" t="s">
        <v>396</v>
      </c>
      <c r="D144" s="169"/>
      <c r="E144" s="165"/>
      <c r="F144" s="165"/>
      <c r="G144" s="165"/>
      <c r="H144" s="165"/>
      <c r="I144" s="165"/>
      <c r="J144" s="165"/>
    </row>
    <row r="145" spans="1:10" ht="30.75" thickBot="1" x14ac:dyDescent="0.3">
      <c r="A145" s="17">
        <v>239</v>
      </c>
      <c r="B145" s="18" t="s">
        <v>54</v>
      </c>
      <c r="C145" s="18" t="s">
        <v>394</v>
      </c>
      <c r="D145" s="19">
        <v>360</v>
      </c>
      <c r="E145" s="17">
        <v>45</v>
      </c>
      <c r="F145" s="17">
        <v>63</v>
      </c>
      <c r="G145" s="17">
        <v>37</v>
      </c>
      <c r="H145" s="17">
        <v>65</v>
      </c>
      <c r="I145" s="17">
        <v>55</v>
      </c>
      <c r="J145" s="17">
        <v>95</v>
      </c>
    </row>
    <row r="146" spans="1:10" ht="18.75" thickBot="1" x14ac:dyDescent="0.3">
      <c r="A146" s="17">
        <v>240</v>
      </c>
      <c r="B146" s="18" t="s">
        <v>55</v>
      </c>
      <c r="C146" s="18" t="s">
        <v>388</v>
      </c>
      <c r="D146" s="19">
        <v>365</v>
      </c>
      <c r="E146" s="17">
        <v>45</v>
      </c>
      <c r="F146" s="17">
        <v>75</v>
      </c>
      <c r="G146" s="17">
        <v>37</v>
      </c>
      <c r="H146" s="17">
        <v>70</v>
      </c>
      <c r="I146" s="17">
        <v>55</v>
      </c>
      <c r="J146" s="17">
        <v>83</v>
      </c>
    </row>
    <row r="147" spans="1:10" ht="30.75" thickBot="1" x14ac:dyDescent="0.3">
      <c r="A147" s="17">
        <v>241</v>
      </c>
      <c r="B147" s="18" t="s">
        <v>382</v>
      </c>
      <c r="C147" s="18" t="s">
        <v>390</v>
      </c>
      <c r="D147" s="19">
        <v>490</v>
      </c>
      <c r="E147" s="17">
        <v>95</v>
      </c>
      <c r="F147" s="17">
        <v>80</v>
      </c>
      <c r="G147" s="17">
        <v>105</v>
      </c>
      <c r="H147" s="17">
        <v>40</v>
      </c>
      <c r="I147" s="17">
        <v>70</v>
      </c>
      <c r="J147" s="17">
        <v>100</v>
      </c>
    </row>
    <row r="148" spans="1:10" ht="30.75" thickBot="1" x14ac:dyDescent="0.3">
      <c r="A148" s="17">
        <v>242</v>
      </c>
      <c r="B148" s="18" t="s">
        <v>56</v>
      </c>
      <c r="C148" s="18" t="s">
        <v>390</v>
      </c>
      <c r="D148" s="19">
        <v>540</v>
      </c>
      <c r="E148" s="17">
        <v>255</v>
      </c>
      <c r="F148" s="17">
        <v>10</v>
      </c>
      <c r="G148" s="17">
        <v>10</v>
      </c>
      <c r="H148" s="17">
        <v>75</v>
      </c>
      <c r="I148" s="17">
        <v>135</v>
      </c>
      <c r="J148" s="17">
        <v>55</v>
      </c>
    </row>
    <row r="149" spans="1:10" ht="30.75" thickBot="1" x14ac:dyDescent="0.3">
      <c r="A149" s="17">
        <v>243</v>
      </c>
      <c r="B149" s="18" t="s">
        <v>383</v>
      </c>
      <c r="C149" s="18" t="s">
        <v>394</v>
      </c>
      <c r="D149" s="19">
        <v>580</v>
      </c>
      <c r="E149" s="17">
        <v>90</v>
      </c>
      <c r="F149" s="17">
        <v>85</v>
      </c>
      <c r="G149" s="17">
        <v>75</v>
      </c>
      <c r="H149" s="17">
        <v>115</v>
      </c>
      <c r="I149" s="17">
        <v>100</v>
      </c>
      <c r="J149" s="17">
        <v>115</v>
      </c>
    </row>
    <row r="150" spans="1:10" ht="18.75" thickBot="1" x14ac:dyDescent="0.3">
      <c r="A150" s="17">
        <v>244</v>
      </c>
      <c r="B150" s="18" t="s">
        <v>384</v>
      </c>
      <c r="C150" s="18" t="s">
        <v>388</v>
      </c>
      <c r="D150" s="19">
        <v>580</v>
      </c>
      <c r="E150" s="17">
        <v>115</v>
      </c>
      <c r="F150" s="17">
        <v>115</v>
      </c>
      <c r="G150" s="17">
        <v>85</v>
      </c>
      <c r="H150" s="17">
        <v>90</v>
      </c>
      <c r="I150" s="17">
        <v>75</v>
      </c>
      <c r="J150" s="17">
        <v>100</v>
      </c>
    </row>
    <row r="151" spans="1:10" ht="30.75" thickBot="1" x14ac:dyDescent="0.3">
      <c r="A151" s="17">
        <v>245</v>
      </c>
      <c r="B151" s="18" t="s">
        <v>385</v>
      </c>
      <c r="C151" s="18" t="s">
        <v>389</v>
      </c>
      <c r="D151" s="19">
        <v>580</v>
      </c>
      <c r="E151" s="17">
        <v>100</v>
      </c>
      <c r="F151" s="17">
        <v>75</v>
      </c>
      <c r="G151" s="17">
        <v>115</v>
      </c>
      <c r="H151" s="17">
        <v>90</v>
      </c>
      <c r="I151" s="17">
        <v>115</v>
      </c>
      <c r="J151" s="17">
        <v>85</v>
      </c>
    </row>
    <row r="152" spans="1:10" x14ac:dyDescent="0.25">
      <c r="A152" s="164">
        <v>246</v>
      </c>
      <c r="B152" s="166" t="s">
        <v>57</v>
      </c>
      <c r="C152" s="23" t="s">
        <v>399</v>
      </c>
      <c r="D152" s="168">
        <v>300</v>
      </c>
      <c r="E152" s="164">
        <v>50</v>
      </c>
      <c r="F152" s="164">
        <v>64</v>
      </c>
      <c r="G152" s="164">
        <v>50</v>
      </c>
      <c r="H152" s="164">
        <v>45</v>
      </c>
      <c r="I152" s="164">
        <v>50</v>
      </c>
      <c r="J152" s="164">
        <v>41</v>
      </c>
    </row>
    <row r="153" spans="1:10" ht="30.75" thickBot="1" x14ac:dyDescent="0.3">
      <c r="A153" s="165"/>
      <c r="B153" s="167"/>
      <c r="C153" s="24" t="s">
        <v>400</v>
      </c>
      <c r="D153" s="169"/>
      <c r="E153" s="165"/>
      <c r="F153" s="165"/>
      <c r="G153" s="165"/>
      <c r="H153" s="165"/>
      <c r="I153" s="165"/>
      <c r="J153" s="165"/>
    </row>
    <row r="154" spans="1:10" x14ac:dyDescent="0.25">
      <c r="A154" s="164">
        <v>247</v>
      </c>
      <c r="B154" s="166" t="s">
        <v>58</v>
      </c>
      <c r="C154" s="23" t="s">
        <v>399</v>
      </c>
      <c r="D154" s="168">
        <v>410</v>
      </c>
      <c r="E154" s="164">
        <v>70</v>
      </c>
      <c r="F154" s="164">
        <v>84</v>
      </c>
      <c r="G154" s="164">
        <v>70</v>
      </c>
      <c r="H154" s="164">
        <v>65</v>
      </c>
      <c r="I154" s="164">
        <v>70</v>
      </c>
      <c r="J154" s="164">
        <v>51</v>
      </c>
    </row>
    <row r="155" spans="1:10" ht="30.75" thickBot="1" x14ac:dyDescent="0.3">
      <c r="A155" s="165"/>
      <c r="B155" s="167"/>
      <c r="C155" s="24" t="s">
        <v>400</v>
      </c>
      <c r="D155" s="169"/>
      <c r="E155" s="165"/>
      <c r="F155" s="165"/>
      <c r="G155" s="165"/>
      <c r="H155" s="165"/>
      <c r="I155" s="165"/>
      <c r="J155" s="165"/>
    </row>
    <row r="156" spans="1:10" x14ac:dyDescent="0.25">
      <c r="A156" s="164">
        <v>248</v>
      </c>
      <c r="B156" s="166" t="s">
        <v>59</v>
      </c>
      <c r="C156" s="23" t="s">
        <v>399</v>
      </c>
      <c r="D156" s="168">
        <v>600</v>
      </c>
      <c r="E156" s="164">
        <v>100</v>
      </c>
      <c r="F156" s="164">
        <v>134</v>
      </c>
      <c r="G156" s="164">
        <v>110</v>
      </c>
      <c r="H156" s="164">
        <v>95</v>
      </c>
      <c r="I156" s="164">
        <v>100</v>
      </c>
      <c r="J156" s="164">
        <v>61</v>
      </c>
    </row>
    <row r="157" spans="1:10" ht="15.75" thickBot="1" x14ac:dyDescent="0.3">
      <c r="A157" s="165"/>
      <c r="B157" s="167"/>
      <c r="C157" s="24" t="s">
        <v>401</v>
      </c>
      <c r="D157" s="169"/>
      <c r="E157" s="165"/>
      <c r="F157" s="165"/>
      <c r="G157" s="165"/>
      <c r="H157" s="165"/>
      <c r="I157" s="165"/>
      <c r="J157" s="165"/>
    </row>
    <row r="158" spans="1:10" ht="30" x14ac:dyDescent="0.25">
      <c r="A158" s="164">
        <v>248</v>
      </c>
      <c r="B158" s="23" t="s">
        <v>59</v>
      </c>
      <c r="C158" s="23" t="s">
        <v>399</v>
      </c>
      <c r="D158" s="168">
        <v>700</v>
      </c>
      <c r="E158" s="164">
        <v>100</v>
      </c>
      <c r="F158" s="164">
        <v>164</v>
      </c>
      <c r="G158" s="164">
        <v>150</v>
      </c>
      <c r="H158" s="164">
        <v>95</v>
      </c>
      <c r="I158" s="164">
        <v>120</v>
      </c>
      <c r="J158" s="164">
        <v>71</v>
      </c>
    </row>
    <row r="159" spans="1:10" ht="20.25" thickBot="1" x14ac:dyDescent="0.3">
      <c r="A159" s="165"/>
      <c r="B159" s="20" t="s">
        <v>412</v>
      </c>
      <c r="C159" s="24" t="s">
        <v>401</v>
      </c>
      <c r="D159" s="169"/>
      <c r="E159" s="165"/>
      <c r="F159" s="165"/>
      <c r="G159" s="165"/>
      <c r="H159" s="165"/>
      <c r="I159" s="165"/>
      <c r="J159" s="165"/>
    </row>
    <row r="160" spans="1:10" ht="30" x14ac:dyDescent="0.25">
      <c r="A160" s="164">
        <v>249</v>
      </c>
      <c r="B160" s="166" t="s">
        <v>386</v>
      </c>
      <c r="C160" s="23" t="s">
        <v>396</v>
      </c>
      <c r="D160" s="168">
        <v>680</v>
      </c>
      <c r="E160" s="164">
        <v>106</v>
      </c>
      <c r="F160" s="164">
        <v>90</v>
      </c>
      <c r="G160" s="164">
        <v>130</v>
      </c>
      <c r="H160" s="164">
        <v>90</v>
      </c>
      <c r="I160" s="164">
        <v>154</v>
      </c>
      <c r="J160" s="164">
        <v>110</v>
      </c>
    </row>
    <row r="161" spans="1:10" ht="15.75" thickBot="1" x14ac:dyDescent="0.3">
      <c r="A161" s="165"/>
      <c r="B161" s="167"/>
      <c r="C161" s="24" t="s">
        <v>391</v>
      </c>
      <c r="D161" s="169"/>
      <c r="E161" s="165"/>
      <c r="F161" s="165"/>
      <c r="G161" s="165"/>
      <c r="H161" s="165"/>
      <c r="I161" s="165"/>
      <c r="J161" s="165"/>
    </row>
    <row r="162" spans="1:10" x14ac:dyDescent="0.25">
      <c r="A162" s="164">
        <v>250</v>
      </c>
      <c r="B162" s="166" t="s">
        <v>413</v>
      </c>
      <c r="C162" s="23" t="s">
        <v>388</v>
      </c>
      <c r="D162" s="168">
        <v>680</v>
      </c>
      <c r="E162" s="164">
        <v>106</v>
      </c>
      <c r="F162" s="164">
        <v>130</v>
      </c>
      <c r="G162" s="164">
        <v>90</v>
      </c>
      <c r="H162" s="164">
        <v>110</v>
      </c>
      <c r="I162" s="164">
        <v>154</v>
      </c>
      <c r="J162" s="164">
        <v>90</v>
      </c>
    </row>
    <row r="163" spans="1:10" ht="15.75" thickBot="1" x14ac:dyDescent="0.3">
      <c r="A163" s="165"/>
      <c r="B163" s="167"/>
      <c r="C163" s="24" t="s">
        <v>391</v>
      </c>
      <c r="D163" s="169"/>
      <c r="E163" s="165"/>
      <c r="F163" s="165"/>
      <c r="G163" s="165"/>
      <c r="H163" s="165"/>
      <c r="I163" s="165"/>
      <c r="J163" s="165"/>
    </row>
    <row r="164" spans="1:10" ht="30" x14ac:dyDescent="0.25">
      <c r="A164" s="164">
        <v>251</v>
      </c>
      <c r="B164" s="166" t="s">
        <v>60</v>
      </c>
      <c r="C164" s="23" t="s">
        <v>396</v>
      </c>
      <c r="D164" s="168">
        <v>600</v>
      </c>
      <c r="E164" s="164">
        <v>100</v>
      </c>
      <c r="F164" s="164">
        <v>100</v>
      </c>
      <c r="G164" s="164">
        <v>100</v>
      </c>
      <c r="H164" s="164">
        <v>100</v>
      </c>
      <c r="I164" s="164">
        <v>100</v>
      </c>
      <c r="J164" s="164">
        <v>100</v>
      </c>
    </row>
    <row r="165" spans="1:10" ht="15.75" thickBot="1" x14ac:dyDescent="0.3">
      <c r="A165" s="165"/>
      <c r="B165" s="167"/>
      <c r="C165" s="24" t="s">
        <v>387</v>
      </c>
      <c r="D165" s="169"/>
      <c r="E165" s="165"/>
      <c r="F165" s="165"/>
      <c r="G165" s="165"/>
      <c r="H165" s="165"/>
      <c r="I165" s="165"/>
      <c r="J165" s="165"/>
    </row>
    <row r="166" spans="1:10" ht="30.75" thickBot="1" x14ac:dyDescent="0.3">
      <c r="A166" s="17">
        <v>252</v>
      </c>
      <c r="B166" s="18" t="s">
        <v>414</v>
      </c>
      <c r="C166" s="18" t="s">
        <v>387</v>
      </c>
      <c r="D166" s="19">
        <v>310</v>
      </c>
      <c r="E166" s="17">
        <v>40</v>
      </c>
      <c r="F166" s="17">
        <v>45</v>
      </c>
      <c r="G166" s="17">
        <v>35</v>
      </c>
      <c r="H166" s="17">
        <v>65</v>
      </c>
      <c r="I166" s="17">
        <v>55</v>
      </c>
      <c r="J166" s="17">
        <v>70</v>
      </c>
    </row>
    <row r="167" spans="1:10" ht="18.75" thickBot="1" x14ac:dyDescent="0.3">
      <c r="A167" s="17">
        <v>253</v>
      </c>
      <c r="B167" s="18" t="s">
        <v>415</v>
      </c>
      <c r="C167" s="18" t="s">
        <v>387</v>
      </c>
      <c r="D167" s="19">
        <v>405</v>
      </c>
      <c r="E167" s="17">
        <v>50</v>
      </c>
      <c r="F167" s="17">
        <v>65</v>
      </c>
      <c r="G167" s="17">
        <v>45</v>
      </c>
      <c r="H167" s="17">
        <v>85</v>
      </c>
      <c r="I167" s="17">
        <v>65</v>
      </c>
      <c r="J167" s="17">
        <v>95</v>
      </c>
    </row>
  </sheetData>
  <mergeCells count="506">
    <mergeCell ref="H12:H13"/>
    <mergeCell ref="I12:I13"/>
    <mergeCell ref="J12:J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G12:G13"/>
    <mergeCell ref="I14:I15"/>
    <mergeCell ref="J14:J15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  <mergeCell ref="H20:H21"/>
    <mergeCell ref="I20:I21"/>
    <mergeCell ref="J20:J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I22:I23"/>
    <mergeCell ref="J22:J23"/>
    <mergeCell ref="A24:A25"/>
    <mergeCell ref="B24:B25"/>
    <mergeCell ref="D24:D25"/>
    <mergeCell ref="E24:E25"/>
    <mergeCell ref="F24:F25"/>
    <mergeCell ref="G24:G25"/>
    <mergeCell ref="H24:H25"/>
    <mergeCell ref="I24:I25"/>
    <mergeCell ref="J24:J25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H28:H29"/>
    <mergeCell ref="I28:I29"/>
    <mergeCell ref="J28:J29"/>
    <mergeCell ref="A32:A33"/>
    <mergeCell ref="B32:B33"/>
    <mergeCell ref="D32:D33"/>
    <mergeCell ref="E32:E33"/>
    <mergeCell ref="F32:F33"/>
    <mergeCell ref="G32:G33"/>
    <mergeCell ref="H32:H33"/>
    <mergeCell ref="A28:A29"/>
    <mergeCell ref="B28:B29"/>
    <mergeCell ref="D28:D29"/>
    <mergeCell ref="E28:E29"/>
    <mergeCell ref="F28:F29"/>
    <mergeCell ref="G28:G29"/>
    <mergeCell ref="I32:I33"/>
    <mergeCell ref="J32:J33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A37:A38"/>
    <mergeCell ref="B37:B38"/>
    <mergeCell ref="D37:D38"/>
    <mergeCell ref="E37:E38"/>
    <mergeCell ref="F37:F38"/>
    <mergeCell ref="G37:G38"/>
    <mergeCell ref="H37:H38"/>
    <mergeCell ref="I37:I38"/>
    <mergeCell ref="J37:J38"/>
    <mergeCell ref="H39:H40"/>
    <mergeCell ref="I39:I40"/>
    <mergeCell ref="J39:J40"/>
    <mergeCell ref="A44:A45"/>
    <mergeCell ref="D44:D45"/>
    <mergeCell ref="E44:E45"/>
    <mergeCell ref="F44:F45"/>
    <mergeCell ref="G44:G45"/>
    <mergeCell ref="H44:H45"/>
    <mergeCell ref="I44:I45"/>
    <mergeCell ref="A39:A40"/>
    <mergeCell ref="B39:B40"/>
    <mergeCell ref="D39:D40"/>
    <mergeCell ref="E39:E40"/>
    <mergeCell ref="F39:F40"/>
    <mergeCell ref="G39:G40"/>
    <mergeCell ref="J44:J45"/>
    <mergeCell ref="A47:A48"/>
    <mergeCell ref="B47:B48"/>
    <mergeCell ref="D47:D48"/>
    <mergeCell ref="E47:E48"/>
    <mergeCell ref="F47:F48"/>
    <mergeCell ref="G47:G48"/>
    <mergeCell ref="H47:H48"/>
    <mergeCell ref="I47:I48"/>
    <mergeCell ref="J47:J48"/>
    <mergeCell ref="H49:H50"/>
    <mergeCell ref="I49:I50"/>
    <mergeCell ref="J49:J50"/>
    <mergeCell ref="A53:A54"/>
    <mergeCell ref="B53:B54"/>
    <mergeCell ref="D53:D54"/>
    <mergeCell ref="E53:E54"/>
    <mergeCell ref="F53:F54"/>
    <mergeCell ref="G53:G54"/>
    <mergeCell ref="H53:H54"/>
    <mergeCell ref="A49:A50"/>
    <mergeCell ref="B49:B50"/>
    <mergeCell ref="D49:D50"/>
    <mergeCell ref="E49:E50"/>
    <mergeCell ref="F49:F50"/>
    <mergeCell ref="G49:G50"/>
    <mergeCell ref="I53:I54"/>
    <mergeCell ref="J53:J54"/>
    <mergeCell ref="A55:A56"/>
    <mergeCell ref="B55:B56"/>
    <mergeCell ref="D55:D56"/>
    <mergeCell ref="E55:E56"/>
    <mergeCell ref="F55:F56"/>
    <mergeCell ref="G55:G56"/>
    <mergeCell ref="H55:H56"/>
    <mergeCell ref="I55:I56"/>
    <mergeCell ref="J55:J56"/>
    <mergeCell ref="A57:A58"/>
    <mergeCell ref="B57:B58"/>
    <mergeCell ref="D57:D58"/>
    <mergeCell ref="E57:E58"/>
    <mergeCell ref="F57:F58"/>
    <mergeCell ref="G57:G58"/>
    <mergeCell ref="H57:H58"/>
    <mergeCell ref="I57:I58"/>
    <mergeCell ref="J57:J58"/>
    <mergeCell ref="H62:H63"/>
    <mergeCell ref="I62:I63"/>
    <mergeCell ref="J62:J63"/>
    <mergeCell ref="A64:A65"/>
    <mergeCell ref="B64:B65"/>
    <mergeCell ref="D64:D65"/>
    <mergeCell ref="E64:E65"/>
    <mergeCell ref="F64:F65"/>
    <mergeCell ref="G64:G65"/>
    <mergeCell ref="H64:H65"/>
    <mergeCell ref="A62:A63"/>
    <mergeCell ref="B62:B63"/>
    <mergeCell ref="D62:D63"/>
    <mergeCell ref="E62:E63"/>
    <mergeCell ref="F62:F63"/>
    <mergeCell ref="G62:G63"/>
    <mergeCell ref="I64:I65"/>
    <mergeCell ref="J64:J65"/>
    <mergeCell ref="A66:A67"/>
    <mergeCell ref="B66:B67"/>
    <mergeCell ref="D66:D67"/>
    <mergeCell ref="E66:E67"/>
    <mergeCell ref="F66:F67"/>
    <mergeCell ref="G66:G67"/>
    <mergeCell ref="H66:H67"/>
    <mergeCell ref="I66:I67"/>
    <mergeCell ref="J66:J67"/>
    <mergeCell ref="A70:A71"/>
    <mergeCell ref="B70:B71"/>
    <mergeCell ref="D70:D71"/>
    <mergeCell ref="E70:E71"/>
    <mergeCell ref="F70:F71"/>
    <mergeCell ref="G70:G71"/>
    <mergeCell ref="H70:H71"/>
    <mergeCell ref="I70:I71"/>
    <mergeCell ref="J70:J71"/>
    <mergeCell ref="H72:H73"/>
    <mergeCell ref="I72:I73"/>
    <mergeCell ref="J72:J73"/>
    <mergeCell ref="A74:A75"/>
    <mergeCell ref="D74:D75"/>
    <mergeCell ref="E74:E75"/>
    <mergeCell ref="F74:F75"/>
    <mergeCell ref="G74:G75"/>
    <mergeCell ref="H74:H75"/>
    <mergeCell ref="I74:I75"/>
    <mergeCell ref="A72:A73"/>
    <mergeCell ref="B72:B73"/>
    <mergeCell ref="D72:D73"/>
    <mergeCell ref="E72:E73"/>
    <mergeCell ref="F72:F73"/>
    <mergeCell ref="G72:G73"/>
    <mergeCell ref="J74:J75"/>
    <mergeCell ref="A79:A80"/>
    <mergeCell ref="B79:B80"/>
    <mergeCell ref="D79:D80"/>
    <mergeCell ref="E79:E80"/>
    <mergeCell ref="F79:F80"/>
    <mergeCell ref="G79:G80"/>
    <mergeCell ref="H79:H80"/>
    <mergeCell ref="I79:I80"/>
    <mergeCell ref="J79:J80"/>
    <mergeCell ref="H82:H83"/>
    <mergeCell ref="I82:I83"/>
    <mergeCell ref="J82:J83"/>
    <mergeCell ref="A85:A86"/>
    <mergeCell ref="B85:B86"/>
    <mergeCell ref="D85:D86"/>
    <mergeCell ref="E85:E86"/>
    <mergeCell ref="F85:F86"/>
    <mergeCell ref="G85:G86"/>
    <mergeCell ref="H85:H86"/>
    <mergeCell ref="A82:A83"/>
    <mergeCell ref="B82:B83"/>
    <mergeCell ref="D82:D83"/>
    <mergeCell ref="E82:E83"/>
    <mergeCell ref="F82:F83"/>
    <mergeCell ref="G82:G83"/>
    <mergeCell ref="I85:I86"/>
    <mergeCell ref="J85:J86"/>
    <mergeCell ref="J93:J94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A93:A94"/>
    <mergeCell ref="B93:B94"/>
    <mergeCell ref="D93:D94"/>
    <mergeCell ref="E93:E94"/>
    <mergeCell ref="F93:F94"/>
    <mergeCell ref="G93:G94"/>
    <mergeCell ref="A89:A90"/>
    <mergeCell ref="D89:D90"/>
    <mergeCell ref="E89:E90"/>
    <mergeCell ref="F89:F90"/>
    <mergeCell ref="G89:G90"/>
    <mergeCell ref="H89:H90"/>
    <mergeCell ref="I89:I90"/>
    <mergeCell ref="J89:J90"/>
    <mergeCell ref="J95:J96"/>
    <mergeCell ref="A97:A98"/>
    <mergeCell ref="D97:D98"/>
    <mergeCell ref="E97:E98"/>
    <mergeCell ref="F97:F98"/>
    <mergeCell ref="G97:G98"/>
    <mergeCell ref="H97:H98"/>
    <mergeCell ref="I97:I98"/>
    <mergeCell ref="J97:J98"/>
    <mergeCell ref="A95:A96"/>
    <mergeCell ref="B95:B96"/>
    <mergeCell ref="D95:D96"/>
    <mergeCell ref="E95:E96"/>
    <mergeCell ref="F95:F96"/>
    <mergeCell ref="G95:G96"/>
    <mergeCell ref="H95:H96"/>
    <mergeCell ref="H93:H94"/>
    <mergeCell ref="I93:I94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I95:I96"/>
    <mergeCell ref="H103:H104"/>
    <mergeCell ref="I103:I104"/>
    <mergeCell ref="J103:J104"/>
    <mergeCell ref="H105:H106"/>
    <mergeCell ref="I105:I106"/>
    <mergeCell ref="J105:J106"/>
    <mergeCell ref="H99:H100"/>
    <mergeCell ref="I99:I100"/>
    <mergeCell ref="J99:J100"/>
    <mergeCell ref="I101:I102"/>
    <mergeCell ref="J101:J102"/>
    <mergeCell ref="A105:A106"/>
    <mergeCell ref="B105:B106"/>
    <mergeCell ref="D105:D106"/>
    <mergeCell ref="E105:E106"/>
    <mergeCell ref="F105:F106"/>
    <mergeCell ref="G105:G106"/>
    <mergeCell ref="A103:A104"/>
    <mergeCell ref="D103:D104"/>
    <mergeCell ref="E103:E104"/>
    <mergeCell ref="F103:F104"/>
    <mergeCell ref="G103:G104"/>
    <mergeCell ref="I110:I111"/>
    <mergeCell ref="J110:J111"/>
    <mergeCell ref="A112:A113"/>
    <mergeCell ref="B112:B113"/>
    <mergeCell ref="D112:D113"/>
    <mergeCell ref="E112:E113"/>
    <mergeCell ref="F112:F113"/>
    <mergeCell ref="G112:G113"/>
    <mergeCell ref="H112:H113"/>
    <mergeCell ref="I112:I113"/>
    <mergeCell ref="J112:J113"/>
    <mergeCell ref="A110:A111"/>
    <mergeCell ref="B110:B111"/>
    <mergeCell ref="D110:D111"/>
    <mergeCell ref="E110:E111"/>
    <mergeCell ref="F110:F111"/>
    <mergeCell ref="G110:G111"/>
    <mergeCell ref="H110:H111"/>
    <mergeCell ref="A114:A115"/>
    <mergeCell ref="B114:B115"/>
    <mergeCell ref="D114:D115"/>
    <mergeCell ref="E114:E115"/>
    <mergeCell ref="F114:F115"/>
    <mergeCell ref="G114:G115"/>
    <mergeCell ref="H114:H115"/>
    <mergeCell ref="I114:I115"/>
    <mergeCell ref="J114:J115"/>
    <mergeCell ref="H116:H117"/>
    <mergeCell ref="I116:I117"/>
    <mergeCell ref="J116:J117"/>
    <mergeCell ref="A118:A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D116:D117"/>
    <mergeCell ref="E116:E117"/>
    <mergeCell ref="F116:F117"/>
    <mergeCell ref="G116:G117"/>
    <mergeCell ref="I118:I119"/>
    <mergeCell ref="J118:J119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J122:J123"/>
    <mergeCell ref="A124:A125"/>
    <mergeCell ref="B124:B125"/>
    <mergeCell ref="D124:D125"/>
    <mergeCell ref="E124:E125"/>
    <mergeCell ref="F124:F125"/>
    <mergeCell ref="G124:G125"/>
    <mergeCell ref="H124:H125"/>
    <mergeCell ref="I124:I125"/>
    <mergeCell ref="J124:J125"/>
    <mergeCell ref="H126:H127"/>
    <mergeCell ref="I126:I127"/>
    <mergeCell ref="J126:J127"/>
    <mergeCell ref="A128:A129"/>
    <mergeCell ref="B128:B129"/>
    <mergeCell ref="D128:D129"/>
    <mergeCell ref="E128:E129"/>
    <mergeCell ref="F128:F129"/>
    <mergeCell ref="G128:G129"/>
    <mergeCell ref="H128:H129"/>
    <mergeCell ref="A126:A127"/>
    <mergeCell ref="B126:B127"/>
    <mergeCell ref="D126:D127"/>
    <mergeCell ref="E126:E127"/>
    <mergeCell ref="F126:F127"/>
    <mergeCell ref="G126:G127"/>
    <mergeCell ref="I128:I129"/>
    <mergeCell ref="J128:J129"/>
    <mergeCell ref="J134:J135"/>
    <mergeCell ref="A130:A131"/>
    <mergeCell ref="B130:B131"/>
    <mergeCell ref="D130:D131"/>
    <mergeCell ref="E130:E131"/>
    <mergeCell ref="F130:F131"/>
    <mergeCell ref="G130:G131"/>
    <mergeCell ref="H130:H131"/>
    <mergeCell ref="I130:I131"/>
    <mergeCell ref="J130:J131"/>
    <mergeCell ref="A134:A135"/>
    <mergeCell ref="B134:B135"/>
    <mergeCell ref="D134:D135"/>
    <mergeCell ref="E134:E135"/>
    <mergeCell ref="F134:F135"/>
    <mergeCell ref="G134:G135"/>
    <mergeCell ref="A132:A133"/>
    <mergeCell ref="D132:D133"/>
    <mergeCell ref="E132:E133"/>
    <mergeCell ref="F132:F133"/>
    <mergeCell ref="G132:G133"/>
    <mergeCell ref="H132:H133"/>
    <mergeCell ref="I132:I133"/>
    <mergeCell ref="J132:J133"/>
    <mergeCell ref="H134:H135"/>
    <mergeCell ref="A154:A155"/>
    <mergeCell ref="B154:B155"/>
    <mergeCell ref="D154:D155"/>
    <mergeCell ref="E154:E155"/>
    <mergeCell ref="F154:F155"/>
    <mergeCell ref="G154:G155"/>
    <mergeCell ref="H154:H155"/>
    <mergeCell ref="I154:I155"/>
    <mergeCell ref="D143:D144"/>
    <mergeCell ref="E143:E144"/>
    <mergeCell ref="F143:F144"/>
    <mergeCell ref="G143:G144"/>
    <mergeCell ref="H143:H144"/>
    <mergeCell ref="I134:I135"/>
    <mergeCell ref="J154:J155"/>
    <mergeCell ref="I143:I144"/>
    <mergeCell ref="J143:J144"/>
    <mergeCell ref="A152:A153"/>
    <mergeCell ref="B152:B153"/>
    <mergeCell ref="D152:D153"/>
    <mergeCell ref="E152:E153"/>
    <mergeCell ref="F152:F153"/>
    <mergeCell ref="G152:G153"/>
    <mergeCell ref="H152:H153"/>
    <mergeCell ref="I152:I153"/>
    <mergeCell ref="J152:J153"/>
    <mergeCell ref="A143:A144"/>
    <mergeCell ref="B143:B144"/>
    <mergeCell ref="H156:H157"/>
    <mergeCell ref="I156:I157"/>
    <mergeCell ref="J156:J157"/>
    <mergeCell ref="A158:A159"/>
    <mergeCell ref="D158:D159"/>
    <mergeCell ref="E158:E159"/>
    <mergeCell ref="F158:F159"/>
    <mergeCell ref="G158:G159"/>
    <mergeCell ref="H158:H159"/>
    <mergeCell ref="I158:I159"/>
    <mergeCell ref="A156:A157"/>
    <mergeCell ref="B156:B157"/>
    <mergeCell ref="D156:D157"/>
    <mergeCell ref="E156:E157"/>
    <mergeCell ref="F156:F157"/>
    <mergeCell ref="G156:G157"/>
    <mergeCell ref="J158:J159"/>
    <mergeCell ref="A160:A161"/>
    <mergeCell ref="B160:B161"/>
    <mergeCell ref="D160:D161"/>
    <mergeCell ref="E160:E161"/>
    <mergeCell ref="F160:F161"/>
    <mergeCell ref="G160:G161"/>
    <mergeCell ref="H160:H161"/>
    <mergeCell ref="I160:I161"/>
    <mergeCell ref="J160:J161"/>
    <mergeCell ref="I164:I165"/>
    <mergeCell ref="J164:J165"/>
    <mergeCell ref="H162:H163"/>
    <mergeCell ref="I162:I163"/>
    <mergeCell ref="J162:J163"/>
    <mergeCell ref="A164:A165"/>
    <mergeCell ref="B164:B165"/>
    <mergeCell ref="D164:D165"/>
    <mergeCell ref="E164:E165"/>
    <mergeCell ref="F164:F165"/>
    <mergeCell ref="G164:G165"/>
    <mergeCell ref="H164:H165"/>
    <mergeCell ref="A162:A163"/>
    <mergeCell ref="B162:B163"/>
    <mergeCell ref="D162:D163"/>
    <mergeCell ref="E162:E163"/>
    <mergeCell ref="F162:F163"/>
    <mergeCell ref="G162:G163"/>
  </mergeCells>
  <hyperlinks>
    <hyperlink ref="B1" r:id="rId1" tooltip="View Pokedex for #152 Chikorita" display="https://pokemondb.net/pokedex/chikorita" xr:uid="{8F1821D5-6C1F-48AF-ACE1-961B6D299D53}"/>
    <hyperlink ref="C1" r:id="rId2" display="https://pokemondb.net/type/grass" xr:uid="{292EEADD-5978-47B1-AD8B-C6D5140CDD01}"/>
    <hyperlink ref="B2" r:id="rId3" tooltip="View Pokedex for #153 Bayleef" display="https://pokemondb.net/pokedex/bayleef" xr:uid="{7E72E567-5071-4BC8-BA35-16DB75FA944E}"/>
    <hyperlink ref="C2" r:id="rId4" display="https://pokemondb.net/type/grass" xr:uid="{7C391EF8-783E-43F5-B280-59EBB4C959B6}"/>
    <hyperlink ref="B3" r:id="rId5" tooltip="View Pokedex for #154 Meganium" display="https://pokemondb.net/pokedex/meganium" xr:uid="{2DA03B99-13D9-4C72-91BF-8ECD6328A7D0}"/>
    <hyperlink ref="C3" r:id="rId6" display="https://pokemondb.net/type/grass" xr:uid="{FE16B962-50BA-4844-ADC4-7B9F11D83D85}"/>
    <hyperlink ref="B4" r:id="rId7" tooltip="View Pokedex for #155 Cyndaquil" display="https://pokemondb.net/pokedex/cyndaquil" xr:uid="{04367164-B7DE-4AE1-8943-B8A44BA4D1BA}"/>
    <hyperlink ref="C4" r:id="rId8" display="https://pokemondb.net/type/fire" xr:uid="{C6F6B728-D50F-4DFF-894A-A2DA1FDB0E83}"/>
    <hyperlink ref="B5" r:id="rId9" tooltip="View Pokedex for #156 Quilava" display="https://pokemondb.net/pokedex/quilava" xr:uid="{8D883918-11FE-40CA-813D-0D0F1797BC44}"/>
    <hyperlink ref="C5" r:id="rId10" display="https://pokemondb.net/type/fire" xr:uid="{C1747F74-0511-49B9-BA0C-01532F903983}"/>
    <hyperlink ref="B6" r:id="rId11" tooltip="View Pokedex for #157 Typhlosion" display="https://pokemondb.net/pokedex/typhlosion" xr:uid="{59F66588-CB30-4B82-A45B-E7D13EDF8E73}"/>
    <hyperlink ref="C6" r:id="rId12" display="https://pokemondb.net/type/fire" xr:uid="{58957F74-7541-481C-A4EB-E4DAEBFCFFF4}"/>
    <hyperlink ref="B7" r:id="rId13" tooltip="View Pokedex for #158 Totodile" display="https://pokemondb.net/pokedex/totodile" xr:uid="{49D2F5C5-1D12-4BD7-BE58-22042FC98DE1}"/>
    <hyperlink ref="C7" r:id="rId14" display="https://pokemondb.net/type/water" xr:uid="{220CB557-7523-4E46-BB0C-6B8333ECB102}"/>
    <hyperlink ref="B8" r:id="rId15" tooltip="View Pokedex for #159 Croconaw" display="https://pokemondb.net/pokedex/croconaw" xr:uid="{A124F19F-9F22-48A9-A53F-29D01603CC53}"/>
    <hyperlink ref="C8" r:id="rId16" display="https://pokemondb.net/type/water" xr:uid="{DBACBE7E-3275-4291-BBC9-E887D92BB579}"/>
    <hyperlink ref="B9" r:id="rId17" tooltip="View Pokedex for #160 Feraligatr" display="https://pokemondb.net/pokedex/feraligatr" xr:uid="{F998A783-D011-45FA-A5B5-854C9240A084}"/>
    <hyperlink ref="C9" r:id="rId18" display="https://pokemondb.net/type/water" xr:uid="{94447AAA-278A-45E0-83AA-C3E8F638D9ED}"/>
    <hyperlink ref="B10" r:id="rId19" tooltip="View Pokedex for #161 Sentret" display="https://pokemondb.net/pokedex/sentret" xr:uid="{E9C5A5C9-1A86-4AD4-BB4D-E1F6D8E403CE}"/>
    <hyperlink ref="C10" r:id="rId20" display="https://pokemondb.net/type/normal" xr:uid="{BC754A84-720C-429A-AFB5-A12EC7940EC6}"/>
    <hyperlink ref="B11" r:id="rId21" tooltip="View Pokedex for #162 Furret" display="https://pokemondb.net/pokedex/furret" xr:uid="{0769B342-0468-4F17-A32D-3DC63FB82241}"/>
    <hyperlink ref="C11" r:id="rId22" display="https://pokemondb.net/type/normal" xr:uid="{510D9093-381B-4BCB-B08C-13D3A537A9F6}"/>
    <hyperlink ref="B12" r:id="rId23" tooltip="View Pokedex for #163 Hoothoot" display="https://pokemondb.net/pokedex/hoothoot" xr:uid="{2E9A6751-CD32-4324-91D9-0C16FBE6889D}"/>
    <hyperlink ref="C12" r:id="rId24" display="https://pokemondb.net/type/normal" xr:uid="{A228AE48-E0DB-4D14-8909-701E3F5B741E}"/>
    <hyperlink ref="C13" r:id="rId25" display="https://pokemondb.net/type/flying" xr:uid="{DE1E09A8-9CDC-4589-9165-86D1191D92A5}"/>
    <hyperlink ref="B14" r:id="rId26" tooltip="View Pokedex for #164 Noctowl" display="https://pokemondb.net/pokedex/noctowl" xr:uid="{A757CEF0-18A3-46B2-8026-B5441E5FC241}"/>
    <hyperlink ref="C14" r:id="rId27" display="https://pokemondb.net/type/normal" xr:uid="{FB380F52-41FE-44B7-97BA-8B45AF63251C}"/>
    <hyperlink ref="C15" r:id="rId28" display="https://pokemondb.net/type/flying" xr:uid="{7F606BC9-D473-45F4-A921-B20E559DC56A}"/>
    <hyperlink ref="B16" r:id="rId29" tooltip="View Pokedex for #165 Ledyba" display="https://pokemondb.net/pokedex/ledyba" xr:uid="{CB91D9DD-457E-43E9-B605-0BE336D38915}"/>
    <hyperlink ref="C16" r:id="rId30" display="https://pokemondb.net/type/bug" xr:uid="{2F0738D4-4D3C-48B4-80DF-9EEC99B1AA13}"/>
    <hyperlink ref="C17" r:id="rId31" display="https://pokemondb.net/type/flying" xr:uid="{66B100DF-DA53-483F-9A47-3A94730DF08C}"/>
    <hyperlink ref="B18" r:id="rId32" tooltip="View Pokedex for #166 Ledian" display="https://pokemondb.net/pokedex/ledian" xr:uid="{9F903A73-82F6-4A54-95AE-DF6EA4C28A26}"/>
    <hyperlink ref="C18" r:id="rId33" display="https://pokemondb.net/type/bug" xr:uid="{BC355D38-50FA-4888-86B4-5C37A967159E}"/>
    <hyperlink ref="C19" r:id="rId34" display="https://pokemondb.net/type/flying" xr:uid="{CF3570D7-29AD-4B16-92A4-9DB2FE1B2F85}"/>
    <hyperlink ref="B20" r:id="rId35" tooltip="View Pokedex for #167 Spinarak" display="https://pokemondb.net/pokedex/spinarak" xr:uid="{75ABFA76-8FD1-47CA-B5BC-FAC51815E1AE}"/>
    <hyperlink ref="C20" r:id="rId36" display="https://pokemondb.net/type/bug" xr:uid="{B3A9C314-10E4-49E4-9543-66F3EA678E26}"/>
    <hyperlink ref="C21" r:id="rId37" display="https://pokemondb.net/type/poison" xr:uid="{392E2870-EE0F-4152-AEE3-CE3CA3544E0E}"/>
    <hyperlink ref="B22" r:id="rId38" tooltip="View Pokedex for #168 Ariados" display="https://pokemondb.net/pokedex/ariados" xr:uid="{8AEEF901-AE48-4FEF-9413-D6278448A63E}"/>
    <hyperlink ref="C22" r:id="rId39" display="https://pokemondb.net/type/bug" xr:uid="{4A137FC9-413C-49AB-B9CD-757F2B237E05}"/>
    <hyperlink ref="C23" r:id="rId40" display="https://pokemondb.net/type/poison" xr:uid="{ED9FC9A2-F21A-40D8-96B9-61541A7448CF}"/>
    <hyperlink ref="B24" r:id="rId41" tooltip="View Pokedex for #169 Crobat" display="https://pokemondb.net/pokedex/crobat" xr:uid="{4AE7B19E-63FE-4DF2-8D25-4E3D219FC41C}"/>
    <hyperlink ref="C24" r:id="rId42" display="https://pokemondb.net/type/poison" xr:uid="{8DC689F0-C4D8-418B-976D-28F37254DC82}"/>
    <hyperlink ref="C25" r:id="rId43" display="https://pokemondb.net/type/flying" xr:uid="{E90D2D36-4884-4BB7-AF69-9F0F991FED84}"/>
    <hyperlink ref="B26" r:id="rId44" tooltip="View Pokedex for #170 Chinchou" display="https://pokemondb.net/pokedex/chinchou" xr:uid="{1E340429-DADB-4F97-B54D-8A98D5071574}"/>
    <hyperlink ref="C26" r:id="rId45" display="https://pokemondb.net/type/water" xr:uid="{9F260EE5-9D0D-4FF7-908A-2771D175BF52}"/>
    <hyperlink ref="C27" r:id="rId46" display="https://pokemondb.net/type/electric" xr:uid="{4DA8F557-BF7D-4848-8BB5-4F4CE2E2E77B}"/>
    <hyperlink ref="B28" r:id="rId47" tooltip="View Pokedex for #171 Lanturn" display="https://pokemondb.net/pokedex/lanturn" xr:uid="{C83F8441-A85E-44B2-8C6E-77F35CF83E23}"/>
    <hyperlink ref="C28" r:id="rId48" display="https://pokemondb.net/type/water" xr:uid="{1F3B092D-98A8-4BE5-B228-E1DF50E929E2}"/>
    <hyperlink ref="C29" r:id="rId49" display="https://pokemondb.net/type/electric" xr:uid="{9C2F1AB5-7CD5-498B-A587-17586CAD970D}"/>
    <hyperlink ref="B30" r:id="rId50" tooltip="View Pokedex for #172 Pichu" display="https://pokemondb.net/pokedex/pichu" xr:uid="{869DB04B-C424-4D7C-B595-809ED215DC1C}"/>
    <hyperlink ref="C30" r:id="rId51" display="https://pokemondb.net/type/electric" xr:uid="{0E980116-8A57-4E39-8C86-C6B2EFB2BC8F}"/>
    <hyperlink ref="B31" r:id="rId52" tooltip="View Pokedex for #173 Cleffa" display="https://pokemondb.net/pokedex/cleffa" xr:uid="{0A6EAED8-0E85-4CC5-B40D-1BDB597C64B6}"/>
    <hyperlink ref="C31" r:id="rId53" display="https://pokemondb.net/type/fairy" xr:uid="{C6AFA0E6-5049-441D-8219-BC15C67144A1}"/>
    <hyperlink ref="B32" r:id="rId54" tooltip="View Pokedex for #174 Igglybuff" display="https://pokemondb.net/pokedex/igglybuff" xr:uid="{E24FCDB3-67A2-49B5-904B-A059DDBDAB41}"/>
    <hyperlink ref="C32" r:id="rId55" display="https://pokemondb.net/type/normal" xr:uid="{7954BB7D-791C-483B-8A63-005F59C65071}"/>
    <hyperlink ref="C33" r:id="rId56" display="https://pokemondb.net/type/fairy" xr:uid="{7270A8BC-D9C0-4ECA-8791-A0F77CBFEC41}"/>
    <hyperlink ref="B34" r:id="rId57" tooltip="View Pokedex for #175 Togepi" display="https://pokemondb.net/pokedex/togepi" xr:uid="{FC1878FD-33F7-4FE9-9EC3-9BCE7BBE5998}"/>
    <hyperlink ref="C34" r:id="rId58" display="https://pokemondb.net/type/fairy" xr:uid="{A6D209AF-E884-422B-AAB2-5E537B1771B7}"/>
    <hyperlink ref="B35" r:id="rId59" tooltip="View Pokedex for #176 Togetic" display="https://pokemondb.net/pokedex/togetic" xr:uid="{66CE6CF0-7543-41F7-8C80-BBBB23294FF1}"/>
    <hyperlink ref="C35" r:id="rId60" display="https://pokemondb.net/type/fairy" xr:uid="{45780EDD-E4AC-4021-B505-9852F9CB2C7E}"/>
    <hyperlink ref="C36" r:id="rId61" display="https://pokemondb.net/type/flying" xr:uid="{4CE3145C-7E8A-44E4-9DDE-101BD6A96139}"/>
    <hyperlink ref="B37" r:id="rId62" tooltip="View Pokedex for #177 Natu" display="https://pokemondb.net/pokedex/natu" xr:uid="{D81D8475-059B-4D3C-A538-0A5F45A1AFFE}"/>
    <hyperlink ref="C37" r:id="rId63" display="https://pokemondb.net/type/psychic" xr:uid="{A02BA4FE-BFD1-47C9-B1CE-874763404182}"/>
    <hyperlink ref="C38" r:id="rId64" display="https://pokemondb.net/type/flying" xr:uid="{126F323B-A850-4639-9BA9-2B261D0A657C}"/>
    <hyperlink ref="B39" r:id="rId65" tooltip="View Pokedex for #178 Xatu" display="https://pokemondb.net/pokedex/xatu" xr:uid="{4A25E601-F31E-4639-8225-CB062C0CEFF1}"/>
    <hyperlink ref="C39" r:id="rId66" display="https://pokemondb.net/type/psychic" xr:uid="{108159A9-58BF-4254-B6F2-0577F80B1277}"/>
    <hyperlink ref="C40" r:id="rId67" display="https://pokemondb.net/type/flying" xr:uid="{22F29BB6-C6B4-4DCB-B726-C74F1B2C54A4}"/>
    <hyperlink ref="B41" r:id="rId68" tooltip="View Pokedex for #179 Mareep" display="https://pokemondb.net/pokedex/mareep" xr:uid="{09AF3101-B084-4A1F-A54E-138103F9D095}"/>
    <hyperlink ref="C41" r:id="rId69" display="https://pokemondb.net/type/electric" xr:uid="{FCEBB3AA-DF81-4276-81FE-A992EA25C518}"/>
    <hyperlink ref="B42" r:id="rId70" tooltip="View Pokedex for #180 Flaaffy" display="https://pokemondb.net/pokedex/flaaffy" xr:uid="{005E3139-DC1F-4564-8A98-65A481CF6254}"/>
    <hyperlink ref="C42" r:id="rId71" display="https://pokemondb.net/type/electric" xr:uid="{DF8146CA-AA9B-4C5E-8F4B-74933D7005DB}"/>
    <hyperlink ref="B43" r:id="rId72" tooltip="View Pokedex for #181 Ampharos" display="https://pokemondb.net/pokedex/ampharos" xr:uid="{6B11EA46-6DCA-44C1-A41D-FFA624B1EDD1}"/>
    <hyperlink ref="C43" r:id="rId73" display="https://pokemondb.net/type/electric" xr:uid="{6990C6C8-60E0-47DA-B1CA-6D03DA218DF4}"/>
    <hyperlink ref="B44" r:id="rId74" tooltip="View Pokedex for #181 Ampharos" display="https://pokemondb.net/pokedex/ampharos" xr:uid="{A0EB5199-184E-48B6-BA09-4F100FE52CED}"/>
    <hyperlink ref="C44" r:id="rId75" display="https://pokemondb.net/type/electric" xr:uid="{ED166F3E-99C9-4BED-B929-3DCA5F724A5D}"/>
    <hyperlink ref="C45" r:id="rId76" display="https://pokemondb.net/type/dragon" xr:uid="{380D2A47-EDC5-4470-ABFA-A235A75566F2}"/>
    <hyperlink ref="B46" r:id="rId77" tooltip="View Pokedex for #182 Bellossom" display="https://pokemondb.net/pokedex/bellossom" xr:uid="{FDA19513-AB01-4E56-91D4-F83E38BFCED4}"/>
    <hyperlink ref="C46" r:id="rId78" display="https://pokemondb.net/type/grass" xr:uid="{305A0439-30EC-4FAE-A7EC-056408879DEF}"/>
    <hyperlink ref="B47" r:id="rId79" tooltip="View Pokedex for #183 Marill" display="https://pokemondb.net/pokedex/marill" xr:uid="{BB06095F-8595-46CA-A9EE-E4E78952108C}"/>
    <hyperlink ref="C47" r:id="rId80" display="https://pokemondb.net/type/water" xr:uid="{240F7816-C56E-4063-AFF5-E452B89C076E}"/>
    <hyperlink ref="C48" r:id="rId81" display="https://pokemondb.net/type/fairy" xr:uid="{6A95DEAF-EB8A-43E8-AEA7-95A87DE65E84}"/>
    <hyperlink ref="B49" r:id="rId82" tooltip="View Pokedex for #184 Azumarill" display="https://pokemondb.net/pokedex/azumarill" xr:uid="{0E85ECE7-D921-4C52-8E84-A102D53712C1}"/>
    <hyperlink ref="C49" r:id="rId83" display="https://pokemondb.net/type/water" xr:uid="{4C7AE3FC-4544-42DC-B239-62F238389F9A}"/>
    <hyperlink ref="C50" r:id="rId84" display="https://pokemondb.net/type/fairy" xr:uid="{3695DDA7-8BE2-44B9-B7DD-3343EAA2D36C}"/>
    <hyperlink ref="B51" r:id="rId85" tooltip="View Pokedex for #185 Sudowoodo" display="https://pokemondb.net/pokedex/sudowoodo" xr:uid="{F5635B9F-B66C-4DBF-84C9-8E91B5835368}"/>
    <hyperlink ref="C51" r:id="rId86" display="https://pokemondb.net/type/rock" xr:uid="{D65899A7-6BC8-420D-AD94-0C03AD983D06}"/>
    <hyperlink ref="B52" r:id="rId87" tooltip="View Pokedex for #186 Politoed" display="https://pokemondb.net/pokedex/politoed" xr:uid="{430656E5-0638-4EC4-8D2E-9B538EF894E0}"/>
    <hyperlink ref="C52" r:id="rId88" display="https://pokemondb.net/type/water" xr:uid="{256DACE7-F58C-46F6-8861-B4765FBCB55D}"/>
    <hyperlink ref="B53" r:id="rId89" tooltip="View Pokedex for #187 Hoppip" display="https://pokemondb.net/pokedex/hoppip" xr:uid="{CB3878F6-898F-4F8D-9375-11FF565FE9E6}"/>
    <hyperlink ref="C53" r:id="rId90" display="https://pokemondb.net/type/grass" xr:uid="{2AC119C3-9962-4E76-93A4-F9BB5F66A80C}"/>
    <hyperlink ref="C54" r:id="rId91" display="https://pokemondb.net/type/flying" xr:uid="{28AC0791-5C0C-460A-91A0-145BA301C3A8}"/>
    <hyperlink ref="B55" r:id="rId92" tooltip="View Pokedex for #188 Skiploom" display="https://pokemondb.net/pokedex/skiploom" xr:uid="{17C1CA63-468C-4382-B52E-27ADAE52DA0C}"/>
    <hyperlink ref="C55" r:id="rId93" display="https://pokemondb.net/type/grass" xr:uid="{6B2A92C3-8B4A-4E7B-BF2E-CDC489998B82}"/>
    <hyperlink ref="C56" r:id="rId94" display="https://pokemondb.net/type/flying" xr:uid="{41D4C975-7C07-419A-BCA5-73B996B4D2C9}"/>
    <hyperlink ref="B57" r:id="rId95" tooltip="View Pokedex for #189 Jumpluff" display="https://pokemondb.net/pokedex/jumpluff" xr:uid="{598317D2-1484-479F-B518-B29D0C1514EE}"/>
    <hyperlink ref="C57" r:id="rId96" display="https://pokemondb.net/type/grass" xr:uid="{17F12BBD-CD62-4079-98D9-1C886756E750}"/>
    <hyperlink ref="C58" r:id="rId97" display="https://pokemondb.net/type/flying" xr:uid="{E2B9BDD5-ABE3-4074-8F22-842F59B70899}"/>
    <hyperlink ref="B59" r:id="rId98" tooltip="View Pokedex for #190 Aipom" display="https://pokemondb.net/pokedex/aipom" xr:uid="{3FFA25F8-F058-4CCD-906D-CD64C22B58FE}"/>
    <hyperlink ref="C59" r:id="rId99" display="https://pokemondb.net/type/normal" xr:uid="{86AEA129-8FDB-4189-B099-63BAE3FA542C}"/>
    <hyperlink ref="B60" r:id="rId100" tooltip="View Pokedex for #191 Sunkern" display="https://pokemondb.net/pokedex/sunkern" xr:uid="{939DF25F-6328-41EF-B62A-23102F3A8D86}"/>
    <hyperlink ref="C60" r:id="rId101" display="https://pokemondb.net/type/grass" xr:uid="{8B10B940-73C0-441C-B90E-2B06296D1EB3}"/>
    <hyperlink ref="B61" r:id="rId102" tooltip="View Pokedex for #192 Sunflora" display="https://pokemondb.net/pokedex/sunflora" xr:uid="{8859F5E2-E2D8-4711-A836-2ECA557E58E5}"/>
    <hyperlink ref="C61" r:id="rId103" display="https://pokemondb.net/type/grass" xr:uid="{6CBFB04D-A5BB-452A-A8F5-4BE20C0CEF13}"/>
    <hyperlink ref="B62" r:id="rId104" tooltip="View Pokedex for #193 Yanma" display="https://pokemondb.net/pokedex/yanma" xr:uid="{9F292603-757B-4B4E-B875-468D6E70F62C}"/>
    <hyperlink ref="C62" r:id="rId105" display="https://pokemondb.net/type/bug" xr:uid="{10D3B4E2-3D92-45D1-B61F-A55FE5F003F8}"/>
    <hyperlink ref="C63" r:id="rId106" display="https://pokemondb.net/type/flying" xr:uid="{4D894D2A-7F74-44F5-8349-657093EB0EA0}"/>
    <hyperlink ref="B64" r:id="rId107" tooltip="View Pokedex for #194 Wooper" display="https://pokemondb.net/pokedex/wooper" xr:uid="{0F7575C6-7CB0-41EE-A59B-E5EEDF726105}"/>
    <hyperlink ref="C64" r:id="rId108" display="https://pokemondb.net/type/water" xr:uid="{DC5E57CF-1BEF-462A-B86D-A7B5BFFFEADC}"/>
    <hyperlink ref="C65" r:id="rId109" display="https://pokemondb.net/type/ground" xr:uid="{828712E1-A487-4829-8907-F7ED96F5293D}"/>
    <hyperlink ref="B66" r:id="rId110" tooltip="View Pokedex for #195 Quagsire" display="https://pokemondb.net/pokedex/quagsire" xr:uid="{EE438CFB-952B-44EF-B2BA-B068D4A0DFC1}"/>
    <hyperlink ref="C66" r:id="rId111" display="https://pokemondb.net/type/water" xr:uid="{9BC9593E-902C-4630-A5CE-B0FD3EA2D24D}"/>
    <hyperlink ref="C67" r:id="rId112" display="https://pokemondb.net/type/ground" xr:uid="{7A694150-86C6-4AEE-8506-A8D9E9ADDE50}"/>
    <hyperlink ref="B68" r:id="rId113" tooltip="View Pokedex for #196 Espeon" display="https://pokemondb.net/pokedex/espeon" xr:uid="{DE2ACDF8-4E25-4C78-9A75-5C50D91394C6}"/>
    <hyperlink ref="C68" r:id="rId114" display="https://pokemondb.net/type/psychic" xr:uid="{AB03292B-4E9E-4211-85C0-CC7437478CC4}"/>
    <hyperlink ref="B69" r:id="rId115" tooltip="View Pokedex for #197 Umbreon" display="https://pokemondb.net/pokedex/umbreon" xr:uid="{F08BD12D-0267-4FED-B28F-E8FA30C62BB5}"/>
    <hyperlink ref="C69" r:id="rId116" display="https://pokemondb.net/type/dark" xr:uid="{0BAC491F-9D2E-4E37-9907-BE7592E1ABE8}"/>
    <hyperlink ref="B70" r:id="rId117" tooltip="View Pokedex for #198 Murkrow" display="https://pokemondb.net/pokedex/murkrow" xr:uid="{3CDA7BE2-2D8D-4905-8CB2-73D6FA2185E5}"/>
    <hyperlink ref="C70" r:id="rId118" display="https://pokemondb.net/type/dark" xr:uid="{C099481B-23D6-4616-AB89-7036EF49514F}"/>
    <hyperlink ref="C71" r:id="rId119" display="https://pokemondb.net/type/flying" xr:uid="{B71BC290-B9CF-49CA-8705-F29EEEA0D2CF}"/>
    <hyperlink ref="B72" r:id="rId120" tooltip="View Pokedex for #199 Slowking" display="https://pokemondb.net/pokedex/slowking" xr:uid="{567408B0-2A48-4EA7-BAD8-3400C2AA140F}"/>
    <hyperlink ref="C72" r:id="rId121" display="https://pokemondb.net/type/water" xr:uid="{C5D9B769-E00D-41C6-802F-8069274FC7CE}"/>
    <hyperlink ref="C73" r:id="rId122" display="https://pokemondb.net/type/psychic" xr:uid="{5407AD91-390B-402E-BADB-EEF0BD0CE977}"/>
    <hyperlink ref="B74" r:id="rId123" tooltip="View Pokedex for #199 Slowking" display="https://pokemondb.net/pokedex/slowking" xr:uid="{7B4A78C9-F526-4F91-96B8-4CBE7539FAD5}"/>
    <hyperlink ref="C74" r:id="rId124" display="https://pokemondb.net/type/poison" xr:uid="{B7BA6085-F9A6-42A1-A3A9-9BC2B1937FA4}"/>
    <hyperlink ref="C75" r:id="rId125" display="https://pokemondb.net/type/psychic" xr:uid="{AD8CD052-C714-4B44-B282-7CE7620E8095}"/>
    <hyperlink ref="B76" r:id="rId126" tooltip="View Pokedex for #200 Misdreavus" display="https://pokemondb.net/pokedex/misdreavus" xr:uid="{28C28DF7-845D-4077-951F-82FA262C9538}"/>
    <hyperlink ref="C76" r:id="rId127" display="https://pokemondb.net/type/ghost" xr:uid="{10B552C9-F499-4828-8479-39371E066E19}"/>
    <hyperlink ref="B77" r:id="rId128" tooltip="View Pokedex for #201 Unown" display="https://pokemondb.net/pokedex/unown" xr:uid="{44AB0AF7-0FCA-4B14-A45E-EA502DCFBD06}"/>
    <hyperlink ref="C77" r:id="rId129" display="https://pokemondb.net/type/psychic" xr:uid="{A47AEEF7-E3FB-4DCB-8A00-0B6F0C386A71}"/>
    <hyperlink ref="B78" r:id="rId130" tooltip="View Pokedex for #202 Wobbuffet" display="https://pokemondb.net/pokedex/wobbuffet" xr:uid="{32E5BD83-55DB-4B1D-9C4D-5A2610D7013C}"/>
    <hyperlink ref="C78" r:id="rId131" display="https://pokemondb.net/type/psychic" xr:uid="{5218DE9C-51B4-4671-990E-61FED63C4E9C}"/>
    <hyperlink ref="B79" r:id="rId132" tooltip="View Pokedex for #203 Girafarig" display="https://pokemondb.net/pokedex/girafarig" xr:uid="{5D9969AF-9ECE-45AA-A0FB-826855D2D9E5}"/>
    <hyperlink ref="C79" r:id="rId133" display="https://pokemondb.net/type/normal" xr:uid="{82696A5A-D6D2-473B-9E7F-97B5DB061564}"/>
    <hyperlink ref="C80" r:id="rId134" display="https://pokemondb.net/type/psychic" xr:uid="{D8944576-84F1-4733-8D71-C568C4B79D85}"/>
    <hyperlink ref="B81" r:id="rId135" tooltip="View Pokedex for #204 Pineco" display="https://pokemondb.net/pokedex/pineco" xr:uid="{707635C3-2091-4C38-83CB-BE506A22F7D9}"/>
    <hyperlink ref="C81" r:id="rId136" display="https://pokemondb.net/type/bug" xr:uid="{4908E8BC-7781-43A0-B531-A7EA1D75FD69}"/>
    <hyperlink ref="B82" r:id="rId137" tooltip="View Pokedex for #205 Forretress" display="https://pokemondb.net/pokedex/forretress" xr:uid="{B9F24788-E52C-4E6D-B5E8-12C69356C947}"/>
    <hyperlink ref="C82" r:id="rId138" display="https://pokemondb.net/type/bug" xr:uid="{73D7B580-4B36-4677-BF27-16A0DE0F0CE8}"/>
    <hyperlink ref="C83" r:id="rId139" display="https://pokemondb.net/type/steel" xr:uid="{215E6FEC-AE74-4D1B-B690-08B880F189BE}"/>
    <hyperlink ref="B84" r:id="rId140" tooltip="View Pokedex for #206 Dunsparce" display="https://pokemondb.net/pokedex/dunsparce" xr:uid="{3C57EAB0-E3A5-4699-8A3D-F229246A0663}"/>
    <hyperlink ref="C84" r:id="rId141" display="https://pokemondb.net/type/normal" xr:uid="{EB5689C2-E375-4FDE-AFB7-2F1B2E03B981}"/>
    <hyperlink ref="B85" r:id="rId142" tooltip="View Pokedex for #207 Gligar" display="https://pokemondb.net/pokedex/gligar" xr:uid="{568812D2-603C-4215-BD72-225B79E75E8E}"/>
    <hyperlink ref="C85" r:id="rId143" display="https://pokemondb.net/type/ground" xr:uid="{2D9FB93B-DFA9-457A-A030-7463329F1C77}"/>
    <hyperlink ref="C86" r:id="rId144" display="https://pokemondb.net/type/flying" xr:uid="{0B51129B-F52E-42E1-ACB5-97C8B4EE19BB}"/>
    <hyperlink ref="B87" r:id="rId145" tooltip="View Pokedex for #208 Steelix" display="https://pokemondb.net/pokedex/steelix" xr:uid="{BCBEA9D7-C12D-4909-AC3B-0F32DCA21A37}"/>
    <hyperlink ref="C87" r:id="rId146" display="https://pokemondb.net/type/steel" xr:uid="{F57D2AA9-3AB7-4ED6-A605-E97382C28F49}"/>
    <hyperlink ref="C88" r:id="rId147" display="https://pokemondb.net/type/ground" xr:uid="{FD4DBBF8-0A10-4361-96CA-739514928F28}"/>
    <hyperlink ref="B89" r:id="rId148" tooltip="View Pokedex for #208 Steelix" display="https://pokemondb.net/pokedex/steelix" xr:uid="{BF73D01F-4EEB-4498-8341-985FDE237F99}"/>
    <hyperlink ref="C89" r:id="rId149" display="https://pokemondb.net/type/steel" xr:uid="{65DC4CF6-D294-4915-97A9-F8D66E145007}"/>
    <hyperlink ref="C90" r:id="rId150" display="https://pokemondb.net/type/ground" xr:uid="{1B57942B-CF4B-43D8-9637-0956F50C6292}"/>
    <hyperlink ref="B91" r:id="rId151" tooltip="View Pokedex for #209 Snubbull" display="https://pokemondb.net/pokedex/snubbull" xr:uid="{219B4C39-F75A-4984-BB9B-8613F4A4DBA5}"/>
    <hyperlink ref="C91" r:id="rId152" display="https://pokemondb.net/type/fairy" xr:uid="{73745EB3-4CC1-4D27-989A-1CBD2D0BF290}"/>
    <hyperlink ref="B92" r:id="rId153" tooltip="View Pokedex for #210 Granbull" display="https://pokemondb.net/pokedex/granbull" xr:uid="{30AD4126-9A3F-45FF-89FA-EC81CB51F2F4}"/>
    <hyperlink ref="C92" r:id="rId154" display="https://pokemondb.net/type/fairy" xr:uid="{28520219-54C1-4E59-AA5F-F32D66F14832}"/>
    <hyperlink ref="B93" r:id="rId155" tooltip="View Pokedex for #211 Qwilfish" display="https://pokemondb.net/pokedex/qwilfish" xr:uid="{0202E0B1-9CB6-4FCE-B4DE-D0BBBB21B33F}"/>
    <hyperlink ref="C93" r:id="rId156" display="https://pokemondb.net/type/water" xr:uid="{CFCCA29D-EBC6-40AE-97D5-062C095C04B1}"/>
    <hyperlink ref="C94" r:id="rId157" display="https://pokemondb.net/type/poison" xr:uid="{2601C989-4FE8-4F1E-A25C-A3272C99596B}"/>
    <hyperlink ref="B95" r:id="rId158" tooltip="View Pokedex for #212 Scizor" display="https://pokemondb.net/pokedex/scizor" xr:uid="{6A60BEA0-C146-471F-ACA4-609269AC9071}"/>
    <hyperlink ref="C95" r:id="rId159" display="https://pokemondb.net/type/bug" xr:uid="{398A44DE-12D3-446A-9545-2AB027DDF2D9}"/>
    <hyperlink ref="C96" r:id="rId160" display="https://pokemondb.net/type/steel" xr:uid="{3E484359-CE75-4BE6-A3E8-3A47B5A8316D}"/>
    <hyperlink ref="B97" r:id="rId161" tooltip="View Pokedex for #212 Scizor" display="https://pokemondb.net/pokedex/scizor" xr:uid="{E128EEAC-1C0D-472D-AB80-0531870C065F}"/>
    <hyperlink ref="C97" r:id="rId162" display="https://pokemondb.net/type/bug" xr:uid="{C0CE9B52-1B36-42A5-BD7C-2914DD7E7780}"/>
    <hyperlink ref="C98" r:id="rId163" display="https://pokemondb.net/type/steel" xr:uid="{55A7C5F0-1F53-4835-8EF4-1274EC05C000}"/>
    <hyperlink ref="B99" r:id="rId164" tooltip="View Pokedex for #213 Shuckle" display="https://pokemondb.net/pokedex/shuckle" xr:uid="{44CC4FE1-4F72-4A3C-A30A-8A155CA91674}"/>
    <hyperlink ref="C99" r:id="rId165" display="https://pokemondb.net/type/bug" xr:uid="{3F20B845-D11B-4F29-A98A-9D9B006003C6}"/>
    <hyperlink ref="C100" r:id="rId166" display="https://pokemondb.net/type/rock" xr:uid="{937BE8DC-C876-4EAF-B5AC-71E7FFA27064}"/>
    <hyperlink ref="B101" r:id="rId167" tooltip="View Pokedex for #214 Heracross" display="https://pokemondb.net/pokedex/heracross" xr:uid="{FC36FE6B-4BC7-4AC7-A210-8AE6637B06EE}"/>
    <hyperlink ref="C101" r:id="rId168" display="https://pokemondb.net/type/bug" xr:uid="{9D160A44-3BAF-4C01-ACF0-F28836FF04F5}"/>
    <hyperlink ref="C102" r:id="rId169" display="https://pokemondb.net/type/fighting" xr:uid="{DB2907A6-60AE-4369-851C-F6D303901BD6}"/>
    <hyperlink ref="B103" r:id="rId170" tooltip="View Pokedex for #214 Heracross" display="https://pokemondb.net/pokedex/heracross" xr:uid="{CE91346C-E834-4381-A889-18CE9E59D12F}"/>
    <hyperlink ref="C103" r:id="rId171" display="https://pokemondb.net/type/bug" xr:uid="{12A1B9D6-A12E-461F-9132-D02687DA0751}"/>
    <hyperlink ref="C104" r:id="rId172" display="https://pokemondb.net/type/fighting" xr:uid="{8E5F8632-10CB-4004-AC9E-6E2AF9BC371B}"/>
    <hyperlink ref="B105" r:id="rId173" tooltip="View Pokedex for #215 Sneasel" display="https://pokemondb.net/pokedex/sneasel" xr:uid="{BBE39081-6072-490A-9F96-D0CF87122B8C}"/>
    <hyperlink ref="C105" r:id="rId174" display="https://pokemondb.net/type/dark" xr:uid="{B2EBE7FE-C464-4219-9C7E-5A5B8D155323}"/>
    <hyperlink ref="C106" r:id="rId175" display="https://pokemondb.net/type/ice" xr:uid="{4400EA2B-A69C-4BAB-84E5-9896EFB5EBAD}"/>
    <hyperlink ref="B107" r:id="rId176" tooltip="View Pokedex for #216 Teddiursa" display="https://pokemondb.net/pokedex/teddiursa" xr:uid="{A8C74C2D-F8F9-46C5-93AF-8E8E55C3DE7F}"/>
    <hyperlink ref="C107" r:id="rId177" display="https://pokemondb.net/type/normal" xr:uid="{59CD6C82-65DD-4057-A97E-567CEFD38B78}"/>
    <hyperlink ref="B108" r:id="rId178" tooltip="View Pokedex for #217 Ursaring" display="https://pokemondb.net/pokedex/ursaring" xr:uid="{DA04042C-E687-446F-86EB-77276181B51F}"/>
    <hyperlink ref="C108" r:id="rId179" display="https://pokemondb.net/type/normal" xr:uid="{D21DA346-5511-43EE-B8F6-765D6B0A23B3}"/>
    <hyperlink ref="B109" r:id="rId180" tooltip="View Pokedex for #218 Slugma" display="https://pokemondb.net/pokedex/slugma" xr:uid="{50D5F486-F42A-4491-B90D-97091FB8429F}"/>
    <hyperlink ref="C109" r:id="rId181" display="https://pokemondb.net/type/fire" xr:uid="{7521B9AA-B764-4E2F-8B94-F8C0303F1B7E}"/>
    <hyperlink ref="B110" r:id="rId182" tooltip="View Pokedex for #219 Magcargo" display="https://pokemondb.net/pokedex/magcargo" xr:uid="{48291BF5-67CC-40C0-BD78-9BB674E6C598}"/>
    <hyperlink ref="C110" r:id="rId183" display="https://pokemondb.net/type/fire" xr:uid="{0C182651-075A-422F-8938-61391496E516}"/>
    <hyperlink ref="C111" r:id="rId184" display="https://pokemondb.net/type/rock" xr:uid="{86FF6ABB-C352-4681-9ABB-07525BC7F212}"/>
    <hyperlink ref="B112" r:id="rId185" tooltip="View Pokedex for #220 Swinub" display="https://pokemondb.net/pokedex/swinub" xr:uid="{DF7B0E36-7D19-4077-929B-B043FFCBF368}"/>
    <hyperlink ref="C112" r:id="rId186" display="https://pokemondb.net/type/ice" xr:uid="{C432BCEC-D5F9-472A-AC48-A519DEFE51E0}"/>
    <hyperlink ref="C113" r:id="rId187" display="https://pokemondb.net/type/ground" xr:uid="{10C4D274-9E67-42C2-B2D9-6C133E055FE4}"/>
    <hyperlink ref="B114" r:id="rId188" tooltip="View Pokedex for #221 Piloswine" display="https://pokemondb.net/pokedex/piloswine" xr:uid="{AD2819E8-5CB5-42B0-863A-CADD6E58DFE1}"/>
    <hyperlink ref="C114" r:id="rId189" display="https://pokemondb.net/type/ice" xr:uid="{E270DBA0-33B5-45FB-A46E-9D668B95186D}"/>
    <hyperlink ref="C115" r:id="rId190" display="https://pokemondb.net/type/ground" xr:uid="{8402C8A0-B79B-4465-B53E-797BC81DFE11}"/>
    <hyperlink ref="B116" r:id="rId191" tooltip="View Pokedex for #222 Corsola" display="https://pokemondb.net/pokedex/corsola" xr:uid="{04B9FDA9-C6FA-4FEE-B3BD-A11B4DCE2ACA}"/>
    <hyperlink ref="C116" r:id="rId192" display="https://pokemondb.net/type/water" xr:uid="{21891A3A-8E62-4114-BB68-9904A25E8DF8}"/>
    <hyperlink ref="C117" r:id="rId193" display="https://pokemondb.net/type/rock" xr:uid="{C4F54688-AC92-4BA3-B1EA-3EAAB2B74254}"/>
    <hyperlink ref="B118" r:id="rId194" tooltip="View Pokedex for #222 Corsola" display="https://pokemondb.net/pokedex/corsola" xr:uid="{34FCD642-7703-4795-AB38-0A2A7F59FE25}"/>
    <hyperlink ref="C118" r:id="rId195" display="https://pokemondb.net/type/ghost" xr:uid="{8897E39F-E4F6-45A8-A086-5E0136A37919}"/>
    <hyperlink ref="B120" r:id="rId196" tooltip="View Pokedex for #223 Remoraid" display="https://pokemondb.net/pokedex/remoraid" xr:uid="{CA6FE160-0E51-46EF-AE67-7B40C999327F}"/>
    <hyperlink ref="C120" r:id="rId197" display="https://pokemondb.net/type/water" xr:uid="{3D5E446E-E7B1-4BD8-8E09-679E74B72B78}"/>
    <hyperlink ref="B121" r:id="rId198" tooltip="View Pokedex for #224 Octillery" display="https://pokemondb.net/pokedex/octillery" xr:uid="{AC5633D5-650C-4721-B902-41A5429246BC}"/>
    <hyperlink ref="C121" r:id="rId199" display="https://pokemondb.net/type/water" xr:uid="{5DF02C77-7498-4E28-88FC-103707127E52}"/>
    <hyperlink ref="B122" r:id="rId200" tooltip="View Pokedex for #225 Delibird" display="https://pokemondb.net/pokedex/delibird" xr:uid="{B634BE58-2A92-4E6D-B240-F11A57FEB7B5}"/>
    <hyperlink ref="C122" r:id="rId201" display="https://pokemondb.net/type/ice" xr:uid="{8916BE32-31F2-4AA2-982E-C82797D59901}"/>
    <hyperlink ref="C123" r:id="rId202" display="https://pokemondb.net/type/flying" xr:uid="{A5F6C9BC-C99B-4894-8592-4D45A26FF294}"/>
    <hyperlink ref="B124" r:id="rId203" tooltip="View Pokedex for #226 Mantine" display="https://pokemondb.net/pokedex/mantine" xr:uid="{95932E92-9FFA-48A3-95B5-F3DE008A4CB8}"/>
    <hyperlink ref="C124" r:id="rId204" display="https://pokemondb.net/type/water" xr:uid="{991A4264-18DE-4699-AF04-655E3F451FC6}"/>
    <hyperlink ref="C125" r:id="rId205" display="https://pokemondb.net/type/flying" xr:uid="{988CA392-24B3-43B9-A856-51EF431458EE}"/>
    <hyperlink ref="B126" r:id="rId206" tooltip="View Pokedex for #227 Skarmory" display="https://pokemondb.net/pokedex/skarmory" xr:uid="{6F45C447-FA0E-442E-A7E4-7BC8E8EE006A}"/>
    <hyperlink ref="C126" r:id="rId207" display="https://pokemondb.net/type/steel" xr:uid="{A8E70145-AE52-4CAF-A2FC-8FEC968DE124}"/>
    <hyperlink ref="C127" r:id="rId208" display="https://pokemondb.net/type/flying" xr:uid="{1AEC26B5-93C2-4F0D-98BE-D59A250AC6B3}"/>
    <hyperlink ref="B128" r:id="rId209" tooltip="View Pokedex for #228 Houndour" display="https://pokemondb.net/pokedex/houndour" xr:uid="{BD8066C8-E69D-413C-B667-5112E0EEB3B7}"/>
    <hyperlink ref="C128" r:id="rId210" display="https://pokemondb.net/type/dark" xr:uid="{6163FC7B-3E78-48AD-B244-71244430AC55}"/>
    <hyperlink ref="C129" r:id="rId211" display="https://pokemondb.net/type/fire" xr:uid="{528F0E6B-9D5E-4814-8AC8-E36C31C9913D}"/>
    <hyperlink ref="B130" r:id="rId212" tooltip="View Pokedex for #229 Houndoom" display="https://pokemondb.net/pokedex/houndoom" xr:uid="{9CE45369-7A9F-4741-A6EB-36406D4BEF48}"/>
    <hyperlink ref="C130" r:id="rId213" display="https://pokemondb.net/type/dark" xr:uid="{079F9D35-6796-41E5-865A-6E929EC972E3}"/>
    <hyperlink ref="C131" r:id="rId214" display="https://pokemondb.net/type/fire" xr:uid="{67118253-92A4-4755-9353-B87AA0C3ECD7}"/>
    <hyperlink ref="B132" r:id="rId215" tooltip="View Pokedex for #229 Houndoom" display="https://pokemondb.net/pokedex/houndoom" xr:uid="{1D6EFFC2-6B59-4552-8DE1-46EF807D3F47}"/>
    <hyperlink ref="C132" r:id="rId216" display="https://pokemondb.net/type/dark" xr:uid="{B71CD0A1-6158-496C-A90D-E3C5726BD6CC}"/>
    <hyperlink ref="C133" r:id="rId217" display="https://pokemondb.net/type/fire" xr:uid="{1945E0A4-53F9-4194-AD58-54D6D3CE7A2B}"/>
    <hyperlink ref="B134" r:id="rId218" tooltip="View Pokedex for #230 Kingdra" display="https://pokemondb.net/pokedex/kingdra" xr:uid="{6D378016-218A-49BF-BD41-F7ED3462E416}"/>
    <hyperlink ref="C134" r:id="rId219" display="https://pokemondb.net/type/water" xr:uid="{E58DC337-E787-475E-A454-33E05AA5862E}"/>
    <hyperlink ref="C135" r:id="rId220" display="https://pokemondb.net/type/dragon" xr:uid="{975EBBF3-896D-4F04-A74D-9BE2EDC8AF8C}"/>
    <hyperlink ref="B136" r:id="rId221" tooltip="View Pokedex for #231 Phanpy" display="https://pokemondb.net/pokedex/phanpy" xr:uid="{CD7C88CD-1414-4542-BF2F-12DED39B7F4D}"/>
    <hyperlink ref="C136" r:id="rId222" display="https://pokemondb.net/type/ground" xr:uid="{C61B4168-9002-4322-90BA-B483FB7A3FB1}"/>
    <hyperlink ref="B137" r:id="rId223" tooltip="View Pokedex for #232 Donphan" display="https://pokemondb.net/pokedex/donphan" xr:uid="{22C8B586-D9D0-4490-A891-8885C7F7B8CF}"/>
    <hyperlink ref="C137" r:id="rId224" display="https://pokemondb.net/type/ground" xr:uid="{6EDDF6BC-E3FB-4865-9CD4-CE3F621C18E3}"/>
    <hyperlink ref="B138" r:id="rId225" tooltip="View Pokedex for #233 Porygon2" display="https://pokemondb.net/pokedex/porygon2" xr:uid="{9A6AFA4D-9084-4AA1-9EA4-57237B38784E}"/>
    <hyperlink ref="C138" r:id="rId226" display="https://pokemondb.net/type/normal" xr:uid="{DA876D40-EB39-4CD0-8390-FA7AB3727C63}"/>
    <hyperlink ref="B139" r:id="rId227" tooltip="View Pokedex for #234 Stantler" display="https://pokemondb.net/pokedex/stantler" xr:uid="{02B6DAB9-B9EB-4C7C-B583-592A6A7EEDF9}"/>
    <hyperlink ref="C139" r:id="rId228" display="https://pokemondb.net/type/normal" xr:uid="{13F70E03-5F73-43EE-BA34-A48C20F77B28}"/>
    <hyperlink ref="B140" r:id="rId229" tooltip="View Pokedex for #235 Smeargle" display="https://pokemondb.net/pokedex/smeargle" xr:uid="{32E78F50-A251-45A3-B26D-0E7689776C33}"/>
    <hyperlink ref="C140" r:id="rId230" display="https://pokemondb.net/type/normal" xr:uid="{1E767E7A-FE92-4479-A043-D6D5FD488E7E}"/>
    <hyperlink ref="B141" r:id="rId231" tooltip="View Pokedex for #236 Tyrogue" display="https://pokemondb.net/pokedex/tyrogue" xr:uid="{30C56F3E-8E39-44F6-8B80-DDE58F1931CA}"/>
    <hyperlink ref="C141" r:id="rId232" display="https://pokemondb.net/type/fighting" xr:uid="{617FD554-1536-4943-8E3B-1D4E26D39B29}"/>
    <hyperlink ref="B142" r:id="rId233" tooltip="View Pokedex for #237 Hitmontop" display="https://pokemondb.net/pokedex/hitmontop" xr:uid="{7CBF7DFB-1E86-43C8-B9DB-F0156D2CB3C5}"/>
    <hyperlink ref="C142" r:id="rId234" display="https://pokemondb.net/type/fighting" xr:uid="{0F7DC777-75F3-4216-A718-A1454F5A2711}"/>
    <hyperlink ref="B143" r:id="rId235" tooltip="View Pokedex for #238 Smoochum" display="https://pokemondb.net/pokedex/smoochum" xr:uid="{3389942E-DD26-4BAC-BCF5-1D0C084802C8}"/>
    <hyperlink ref="C143" r:id="rId236" display="https://pokemondb.net/type/ice" xr:uid="{E65DC0F1-0413-4B52-92EE-FF4447451FCC}"/>
    <hyperlink ref="C144" r:id="rId237" display="https://pokemondb.net/type/psychic" xr:uid="{7DB1A106-C9CB-4A75-A4BC-E1AA003B34A6}"/>
    <hyperlink ref="B145" r:id="rId238" tooltip="View Pokedex for #239 Elekid" display="https://pokemondb.net/pokedex/elekid" xr:uid="{14B442D9-BBA7-426A-AD43-759A290A2E62}"/>
    <hyperlink ref="C145" r:id="rId239" display="https://pokemondb.net/type/electric" xr:uid="{464CE0D8-3FCA-4D44-835A-70076BF8C741}"/>
    <hyperlink ref="B146" r:id="rId240" tooltip="View Pokedex for #240 Magby" display="https://pokemondb.net/pokedex/magby" xr:uid="{F24F646F-2116-4FC4-8A9A-21173EFFEB7D}"/>
    <hyperlink ref="C146" r:id="rId241" display="https://pokemondb.net/type/fire" xr:uid="{67941F6F-9C66-4218-91B4-7C8845241E73}"/>
    <hyperlink ref="B147" r:id="rId242" tooltip="View Pokedex for #241 Miltank" display="https://pokemondb.net/pokedex/miltank" xr:uid="{9890506A-1788-46F0-96EC-B97EEF43ABD0}"/>
    <hyperlink ref="C147" r:id="rId243" display="https://pokemondb.net/type/normal" xr:uid="{2ADFFE70-F126-4707-98BB-55C9AA162012}"/>
    <hyperlink ref="B148" r:id="rId244" tooltip="View Pokedex for #242 Blissey" display="https://pokemondb.net/pokedex/blissey" xr:uid="{6FFCC4B6-D0E2-44B8-BE98-AE44FF3FC7F8}"/>
    <hyperlink ref="C148" r:id="rId245" display="https://pokemondb.net/type/normal" xr:uid="{4AAB4E91-1122-4801-B174-2B3EC6C3FDCF}"/>
    <hyperlink ref="B149" r:id="rId246" tooltip="View Pokedex for #243 Raikou" display="https://pokemondb.net/pokedex/raikou" xr:uid="{620AC6D6-5B2E-4AF3-80F5-0FDFB4F63459}"/>
    <hyperlink ref="C149" r:id="rId247" display="https://pokemondb.net/type/electric" xr:uid="{0615373B-5BFF-4734-B006-B5FAC7DFCFE7}"/>
    <hyperlink ref="B150" r:id="rId248" tooltip="View Pokedex for #244 Entei" display="https://pokemondb.net/pokedex/entei" xr:uid="{BF3DB02D-512F-4A0F-BD5E-B3F7C2DF222E}"/>
    <hyperlink ref="C150" r:id="rId249" display="https://pokemondb.net/type/fire" xr:uid="{09CBA27E-3575-4DAD-AA63-55E58905DED2}"/>
    <hyperlink ref="B151" r:id="rId250" tooltip="View Pokedex for #245 Suicune" display="https://pokemondb.net/pokedex/suicune" xr:uid="{71B54425-C327-4BF4-9AF5-0D11AAC823EB}"/>
    <hyperlink ref="C151" r:id="rId251" display="https://pokemondb.net/type/water" xr:uid="{EA801A4E-B6B1-484F-A7EE-DEDA0E2CE1BD}"/>
    <hyperlink ref="B152" r:id="rId252" tooltip="View Pokedex for #246 Larvitar" display="https://pokemondb.net/pokedex/larvitar" xr:uid="{55926350-C730-49AA-B588-26EB735E56E8}"/>
    <hyperlink ref="C152" r:id="rId253" display="https://pokemondb.net/type/rock" xr:uid="{10C8C06D-A8BD-435B-84EC-940B3190A5CE}"/>
    <hyperlink ref="C153" r:id="rId254" display="https://pokemondb.net/type/ground" xr:uid="{467E3A23-4101-4DBF-BA61-9BCDC5BF5302}"/>
    <hyperlink ref="B154" r:id="rId255" tooltip="View Pokedex for #247 Pupitar" display="https://pokemondb.net/pokedex/pupitar" xr:uid="{AC929279-1FE1-4B65-B9BF-A8BBD583C106}"/>
    <hyperlink ref="C154" r:id="rId256" display="https://pokemondb.net/type/rock" xr:uid="{C7CA5793-EBAD-412A-8D8E-9D10B79BF0C7}"/>
    <hyperlink ref="C155" r:id="rId257" display="https://pokemondb.net/type/ground" xr:uid="{2A2D8EA1-CE27-467A-9F04-24A4A50DB4F4}"/>
    <hyperlink ref="B156" r:id="rId258" tooltip="View Pokedex for #248 Tyranitar" display="https://pokemondb.net/pokedex/tyranitar" xr:uid="{3A319873-5B5D-4163-A63C-AEBB80BD6852}"/>
    <hyperlink ref="C156" r:id="rId259" display="https://pokemondb.net/type/rock" xr:uid="{DB5405A4-A40D-49EB-9581-30B761C3EB6F}"/>
    <hyperlink ref="C157" r:id="rId260" display="https://pokemondb.net/type/dark" xr:uid="{C7D2CF2C-3DE6-4B88-9B4B-0EC712AA2176}"/>
    <hyperlink ref="B158" r:id="rId261" tooltip="View Pokedex for #248 Tyranitar" display="https://pokemondb.net/pokedex/tyranitar" xr:uid="{AE12C122-D348-46B7-9DEE-E7BC5ABCE4E2}"/>
    <hyperlink ref="C158" r:id="rId262" display="https://pokemondb.net/type/rock" xr:uid="{E986104B-B931-4B42-ABF6-226EBECED743}"/>
    <hyperlink ref="C159" r:id="rId263" display="https://pokemondb.net/type/dark" xr:uid="{6A33F02E-3117-4EB4-9290-4CAA04B2609A}"/>
    <hyperlink ref="B160" r:id="rId264" tooltip="View Pokedex for #249 Lugia" display="https://pokemondb.net/pokedex/lugia" xr:uid="{C2C6CDAE-BC38-405F-9019-F5001EF9CC94}"/>
    <hyperlink ref="C160" r:id="rId265" display="https://pokemondb.net/type/psychic" xr:uid="{B72429B0-D3A8-4EBF-89B2-1095C2535A46}"/>
    <hyperlink ref="C161" r:id="rId266" display="https://pokemondb.net/type/flying" xr:uid="{05C61D9D-4FC5-49BD-B5E7-71150CEC2157}"/>
    <hyperlink ref="B162" r:id="rId267" tooltip="View Pokedex for #250 Ho-oh" display="https://pokemondb.net/pokedex/ho-oh" xr:uid="{2961CA59-8551-4FC3-9D56-1EF9C2E02446}"/>
    <hyperlink ref="C162" r:id="rId268" display="https://pokemondb.net/type/fire" xr:uid="{9B819FEE-BB58-4E2E-A257-684D34799F0C}"/>
    <hyperlink ref="C163" r:id="rId269" display="https://pokemondb.net/type/flying" xr:uid="{B75321A0-3755-4DDA-A8FF-2316EE1209ED}"/>
    <hyperlink ref="B164" r:id="rId270" tooltip="View Pokedex for #251 Celebi" display="https://pokemondb.net/pokedex/celebi" xr:uid="{6C92BC17-9303-43B0-A900-5E6E75CE55F0}"/>
    <hyperlink ref="C164" r:id="rId271" display="https://pokemondb.net/type/psychic" xr:uid="{4A762DCC-F2C4-4F77-BC8A-705D6A1BBAC1}"/>
    <hyperlink ref="C165" r:id="rId272" display="https://pokemondb.net/type/grass" xr:uid="{476AAAD4-12A3-4789-A05D-953969992253}"/>
    <hyperlink ref="B166" r:id="rId273" tooltip="View Pokedex for #252 Treecko" display="https://pokemondb.net/pokedex/treecko" xr:uid="{C5348207-5425-4273-8151-E51E9F5D2167}"/>
    <hyperlink ref="C166" r:id="rId274" display="https://pokemondb.net/type/grass" xr:uid="{CD9B7516-EBED-4C91-AEAB-E64F7C696305}"/>
    <hyperlink ref="B167" r:id="rId275" tooltip="View Pokedex for #253 Grovyle" display="https://pokemondb.net/pokedex/grovyle" xr:uid="{A03A2344-DC62-48F4-8432-326CFE57CFE7}"/>
    <hyperlink ref="C167" r:id="rId276" display="https://pokemondb.net/type/grass" xr:uid="{87E77F9A-C59C-4F0D-BB46-55ECA47070DD}"/>
  </hyperlinks>
  <pageMargins left="0.7" right="0.7" top="0.75" bottom="0.75" header="0.3" footer="0.3"/>
  <drawing r:id="rId2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295"/>
  <sheetViews>
    <sheetView tabSelected="1" topLeftCell="A106" zoomScaleNormal="100" workbookViewId="0">
      <selection activeCell="I116" sqref="I116"/>
    </sheetView>
  </sheetViews>
  <sheetFormatPr defaultRowHeight="15" x14ac:dyDescent="0.25"/>
  <cols>
    <col min="1" max="1" width="16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134</v>
      </c>
      <c r="B1" t="s">
        <v>94</v>
      </c>
      <c r="C1" s="2" t="s">
        <v>102</v>
      </c>
      <c r="D1" s="1" t="s">
        <v>95</v>
      </c>
      <c r="E1" t="s">
        <v>76</v>
      </c>
      <c r="F1" t="s">
        <v>169</v>
      </c>
      <c r="G1" t="s">
        <v>209</v>
      </c>
      <c r="H1" t="s">
        <v>210</v>
      </c>
      <c r="I1" t="s">
        <v>226</v>
      </c>
    </row>
    <row r="2" spans="1:9" x14ac:dyDescent="0.25">
      <c r="A2" t="s">
        <v>172</v>
      </c>
      <c r="B2" s="4" t="s">
        <v>181</v>
      </c>
      <c r="C2" s="2" t="s">
        <v>137</v>
      </c>
      <c r="D2" s="1" t="str">
        <f>IF(NOT(ISBLANK(C2)), IF(ISNUMBER(C2), ROUND((C2 - 5)/20, 0), C2), "")</f>
        <v>?</v>
      </c>
      <c r="E2" t="s">
        <v>323</v>
      </c>
      <c r="F2">
        <v>1</v>
      </c>
      <c r="G2" t="e" cm="1">
        <f t="array" ref="G2">MIN(IF($A2=pokemon!#REF!, pokemon!#REF!))</f>
        <v>#REF!</v>
      </c>
      <c r="H2" t="e" cm="1">
        <f t="array" ref="H2">MAX(IF($A2=pokemon!#REF!, pokemon!#REF!))</f>
        <v>#REF!</v>
      </c>
      <c r="I2" t="e">
        <f>H2-G2</f>
        <v>#REF!</v>
      </c>
    </row>
    <row r="3" spans="1:9" s="11" customFormat="1" x14ac:dyDescent="0.25">
      <c r="A3" s="11" t="s">
        <v>439</v>
      </c>
      <c r="B3" s="14" t="s">
        <v>181</v>
      </c>
      <c r="C3" s="13" t="s">
        <v>137</v>
      </c>
      <c r="D3" s="13" t="s">
        <v>137</v>
      </c>
      <c r="E3" s="13" t="s">
        <v>440</v>
      </c>
      <c r="F3" s="11">
        <v>1</v>
      </c>
      <c r="G3" s="11" t="e" cm="1">
        <f t="array" ref="G3">MIN(IF($A3=pokemon!#REF!, pokemon!#REF!))</f>
        <v>#REF!</v>
      </c>
      <c r="H3" s="11" t="e" cm="1">
        <f t="array" ref="H3">MAX(IF($A3=pokemon!#REF!, pokemon!#REF!))</f>
        <v>#REF!</v>
      </c>
      <c r="I3" s="11" t="e">
        <f>H3-G3</f>
        <v>#REF!</v>
      </c>
    </row>
    <row r="4" spans="1:9" s="11" customFormat="1" x14ac:dyDescent="0.25">
      <c r="A4" s="11" t="s">
        <v>441</v>
      </c>
      <c r="B4" s="14" t="s">
        <v>181</v>
      </c>
      <c r="C4" s="13" t="s">
        <v>137</v>
      </c>
      <c r="D4" s="13" t="s">
        <v>137</v>
      </c>
      <c r="E4" s="11" t="s">
        <v>654</v>
      </c>
      <c r="F4" s="11">
        <v>1</v>
      </c>
      <c r="G4" s="11" t="e" cm="1">
        <f t="array" ref="G4">MIN(IF($A4=pokemon!#REF!, pokemon!#REF!))</f>
        <v>#REF!</v>
      </c>
      <c r="H4" s="11" t="e" cm="1">
        <f t="array" ref="H4">MAX(IF($A4=pokemon!#REF!, pokemon!#REF!))</f>
        <v>#REF!</v>
      </c>
      <c r="I4" s="11" t="e">
        <f>H4-G4</f>
        <v>#REF!</v>
      </c>
    </row>
    <row r="5" spans="1:9" x14ac:dyDescent="0.25">
      <c r="A5" t="s">
        <v>146</v>
      </c>
      <c r="B5" s="4" t="s">
        <v>181</v>
      </c>
      <c r="C5" s="2" t="s">
        <v>137</v>
      </c>
      <c r="D5" s="1" t="str">
        <f t="shared" ref="D5:D88" si="0">IF(NOT(ISBLANK(C5)), IF(ISNUMBER(C5), ROUND((C5 - 5)/20, 0), C5), "")</f>
        <v>?</v>
      </c>
      <c r="E5" t="s">
        <v>285</v>
      </c>
      <c r="F5" s="11">
        <v>1</v>
      </c>
      <c r="G5" t="e" cm="1">
        <f t="array" ref="G5">MIN(IF($A5=pokemon!#REF!, pokemon!#REF!))</f>
        <v>#REF!</v>
      </c>
      <c r="H5" t="e" cm="1">
        <f t="array" ref="H5">MAX(IF($A5=pokemon!#REF!, pokemon!#REF!))</f>
        <v>#REF!</v>
      </c>
      <c r="I5" t="e">
        <f t="shared" ref="I5:I88" si="1">H5-G5</f>
        <v>#REF!</v>
      </c>
    </row>
    <row r="6" spans="1:9" s="11" customFormat="1" x14ac:dyDescent="0.25">
      <c r="A6" s="14" t="s">
        <v>629</v>
      </c>
      <c r="B6" s="14" t="s">
        <v>181</v>
      </c>
      <c r="C6" s="13" t="s">
        <v>137</v>
      </c>
      <c r="D6" s="12" t="str">
        <f t="shared" ref="D6" si="2">IF(NOT(ISBLANK(C6)), IF(ISNUMBER(C6), ROUND((C6 - 5)/20, 0), C6), "")</f>
        <v>?</v>
      </c>
      <c r="E6" s="11" t="s">
        <v>658</v>
      </c>
      <c r="F6" s="11">
        <v>1</v>
      </c>
      <c r="G6" s="11" t="e" cm="1">
        <f t="array" ref="G6">MIN(IF($A6=pokemon!#REF!, pokemon!#REF!))</f>
        <v>#REF!</v>
      </c>
      <c r="H6" s="11" t="e" cm="1">
        <f t="array" ref="H6">MAX(IF($A6=pokemon!#REF!, pokemon!#REF!))</f>
        <v>#REF!</v>
      </c>
      <c r="I6" s="11" t="e">
        <f t="shared" ref="I6" si="3">H6-G6</f>
        <v>#REF!</v>
      </c>
    </row>
    <row r="7" spans="1:9" x14ac:dyDescent="0.25">
      <c r="A7" t="s">
        <v>167</v>
      </c>
      <c r="B7" s="4" t="s">
        <v>181</v>
      </c>
      <c r="C7" s="2">
        <v>60</v>
      </c>
      <c r="D7" s="1">
        <f t="shared" si="0"/>
        <v>3</v>
      </c>
      <c r="E7" t="s">
        <v>187</v>
      </c>
      <c r="F7" s="11">
        <v>1</v>
      </c>
      <c r="G7" t="e" cm="1">
        <f t="array" ref="G7">MIN(IF($A7=pokemon!#REF!, pokemon!#REF!))</f>
        <v>#REF!</v>
      </c>
      <c r="H7" t="e" cm="1">
        <f t="array" ref="H7">MAX(IF($A7=pokemon!#REF!, pokemon!#REF!))</f>
        <v>#REF!</v>
      </c>
      <c r="I7" t="e">
        <f t="shared" si="1"/>
        <v>#REF!</v>
      </c>
    </row>
    <row r="8" spans="1:9" x14ac:dyDescent="0.25">
      <c r="A8" t="s">
        <v>177</v>
      </c>
      <c r="B8" s="4" t="s">
        <v>181</v>
      </c>
      <c r="C8" s="2">
        <v>100</v>
      </c>
      <c r="D8" s="1">
        <f t="shared" si="0"/>
        <v>5</v>
      </c>
      <c r="E8" t="s">
        <v>286</v>
      </c>
      <c r="F8" s="11">
        <v>1</v>
      </c>
      <c r="G8" t="e" cm="1">
        <f t="array" ref="G8">MIN(IF($A8=pokemon!#REF!, pokemon!#REF!))</f>
        <v>#REF!</v>
      </c>
      <c r="H8" t="e" cm="1">
        <f t="array" ref="H8">MAX(IF($A8=pokemon!#REF!, pokemon!#REF!))</f>
        <v>#REF!</v>
      </c>
      <c r="I8" t="e">
        <f t="shared" si="1"/>
        <v>#REF!</v>
      </c>
    </row>
    <row r="9" spans="1:9" x14ac:dyDescent="0.25">
      <c r="A9" t="s">
        <v>182</v>
      </c>
      <c r="B9" s="9" t="s">
        <v>8</v>
      </c>
      <c r="C9" s="2">
        <v>20</v>
      </c>
      <c r="D9" s="1">
        <f t="shared" si="0"/>
        <v>1</v>
      </c>
      <c r="E9" t="s">
        <v>238</v>
      </c>
      <c r="F9" s="11">
        <v>1</v>
      </c>
      <c r="G9" t="e" cm="1">
        <f t="array" ref="G9">MIN(IF($A9=pokemon!#REF!, pokemon!#REF!))</f>
        <v>#REF!</v>
      </c>
      <c r="H9" t="e" cm="1">
        <f t="array" ref="H9">MAX(IF($A9=pokemon!#REF!, pokemon!#REF!))</f>
        <v>#REF!</v>
      </c>
      <c r="I9" t="e">
        <f t="shared" si="1"/>
        <v>#REF!</v>
      </c>
    </row>
    <row r="10" spans="1:9" s="11" customFormat="1" x14ac:dyDescent="0.25">
      <c r="A10" s="11" t="s">
        <v>331</v>
      </c>
      <c r="B10" s="15" t="s">
        <v>8</v>
      </c>
      <c r="C10" s="13">
        <v>20</v>
      </c>
      <c r="D10" s="12">
        <f t="shared" si="0"/>
        <v>1</v>
      </c>
      <c r="E10" s="11" t="s">
        <v>332</v>
      </c>
      <c r="F10" s="11">
        <v>1</v>
      </c>
      <c r="G10" s="11" t="e" cm="1">
        <f t="array" ref="G10">MIN(IF($A10=pokemon!#REF!, pokemon!#REF!))</f>
        <v>#REF!</v>
      </c>
      <c r="H10" s="11" t="e" cm="1">
        <f t="array" ref="H10">MAX(IF($A10=pokemon!#REF!, pokemon!#REF!))</f>
        <v>#REF!</v>
      </c>
      <c r="I10" s="11" t="e">
        <f t="shared" si="1"/>
        <v>#REF!</v>
      </c>
    </row>
    <row r="11" spans="1:9" x14ac:dyDescent="0.25">
      <c r="A11" t="s">
        <v>174</v>
      </c>
      <c r="B11" s="9" t="s">
        <v>8</v>
      </c>
      <c r="C11" s="2">
        <v>20</v>
      </c>
      <c r="D11" s="1">
        <f t="shared" si="0"/>
        <v>1</v>
      </c>
      <c r="E11" t="s">
        <v>246</v>
      </c>
      <c r="F11" s="11">
        <v>1</v>
      </c>
      <c r="G11" t="e" cm="1">
        <f t="array" ref="G11">MIN(IF($A11=pokemon!#REF!, pokemon!#REF!))</f>
        <v>#REF!</v>
      </c>
      <c r="H11" t="e" cm="1">
        <f t="array" ref="H11">MAX(IF($A11=pokemon!#REF!, pokemon!#REF!))</f>
        <v>#REF!</v>
      </c>
      <c r="I11" t="e">
        <f t="shared" si="1"/>
        <v>#REF!</v>
      </c>
    </row>
    <row r="12" spans="1:9" x14ac:dyDescent="0.25">
      <c r="A12" t="s">
        <v>175</v>
      </c>
      <c r="B12" s="9" t="s">
        <v>8</v>
      </c>
      <c r="C12" s="2">
        <v>20</v>
      </c>
      <c r="D12" s="1">
        <f t="shared" si="0"/>
        <v>1</v>
      </c>
      <c r="E12" t="s">
        <v>248</v>
      </c>
      <c r="F12" s="11">
        <v>1</v>
      </c>
      <c r="G12" t="e" cm="1">
        <f t="array" ref="G12">MIN(IF($A12=pokemon!#REF!, pokemon!#REF!))</f>
        <v>#REF!</v>
      </c>
      <c r="H12" t="e" cm="1">
        <f t="array" ref="H12">MAX(IF($A12=pokemon!#REF!, pokemon!#REF!))</f>
        <v>#REF!</v>
      </c>
      <c r="I12" t="e">
        <f t="shared" si="1"/>
        <v>#REF!</v>
      </c>
    </row>
    <row r="13" spans="1:9" s="11" customFormat="1" x14ac:dyDescent="0.25">
      <c r="A13" s="11" t="s">
        <v>431</v>
      </c>
      <c r="B13" s="15" t="s">
        <v>8</v>
      </c>
      <c r="C13" s="13">
        <v>40</v>
      </c>
      <c r="D13" s="12">
        <f t="shared" si="0"/>
        <v>2</v>
      </c>
      <c r="E13" s="11" t="s">
        <v>424</v>
      </c>
      <c r="F13" s="11">
        <v>1</v>
      </c>
      <c r="G13" s="11" t="e" cm="1">
        <f t="array" ref="G13">MIN(IF($A13=pokemon!#REF!, pokemon!#REF!))</f>
        <v>#REF!</v>
      </c>
      <c r="H13" s="11" t="e" cm="1">
        <f t="array" ref="H13">MAX(IF($A13=pokemon!#REF!, pokemon!#REF!))</f>
        <v>#REF!</v>
      </c>
      <c r="I13" s="11" t="e">
        <f t="shared" ref="I13" si="4">H13-G13</f>
        <v>#REF!</v>
      </c>
    </row>
    <row r="14" spans="1:9" x14ac:dyDescent="0.25">
      <c r="A14" t="s">
        <v>135</v>
      </c>
      <c r="B14" s="9" t="s">
        <v>8</v>
      </c>
      <c r="C14" s="2">
        <v>40</v>
      </c>
      <c r="D14" s="1">
        <f t="shared" si="0"/>
        <v>2</v>
      </c>
      <c r="E14" s="11" t="s">
        <v>293</v>
      </c>
      <c r="F14" s="11">
        <v>1</v>
      </c>
      <c r="G14" t="e" cm="1">
        <f t="array" ref="G14">MIN(IF($A14=pokemon!#REF!, pokemon!#REF!))</f>
        <v>#REF!</v>
      </c>
      <c r="H14" t="e" cm="1">
        <f t="array" ref="H14">MAX(IF($A14=pokemon!#REF!, pokemon!#REF!))</f>
        <v>#REF!</v>
      </c>
      <c r="I14" t="e">
        <f t="shared" si="1"/>
        <v>#REF!</v>
      </c>
    </row>
    <row r="15" spans="1:9" ht="15.75" thickBot="1" x14ac:dyDescent="0.3">
      <c r="A15" t="s">
        <v>87</v>
      </c>
      <c r="B15" s="9" t="s">
        <v>8</v>
      </c>
      <c r="C15" s="2">
        <v>35</v>
      </c>
      <c r="D15" s="1">
        <f t="shared" si="0"/>
        <v>2</v>
      </c>
      <c r="E15" t="s">
        <v>194</v>
      </c>
      <c r="F15" s="11">
        <v>1</v>
      </c>
      <c r="G15" t="e" cm="1">
        <f t="array" ref="G15">MIN(IF($A15=pokemon!#REF!, pokemon!#REF!))</f>
        <v>#REF!</v>
      </c>
      <c r="H15" t="e" cm="1">
        <f t="array" ref="H15">MAX(IF($A15=pokemon!#REF!, pokemon!#REF!))</f>
        <v>#REF!</v>
      </c>
      <c r="I15" t="e">
        <f t="shared" si="1"/>
        <v>#REF!</v>
      </c>
    </row>
    <row r="16" spans="1:9" ht="15.75" thickBot="1" x14ac:dyDescent="0.3">
      <c r="A16" s="38" t="s">
        <v>628</v>
      </c>
      <c r="B16" s="156" t="s">
        <v>8</v>
      </c>
      <c r="C16" s="39">
        <v>60</v>
      </c>
      <c r="D16" s="40">
        <v>3</v>
      </c>
      <c r="E16" s="38" t="s">
        <v>630</v>
      </c>
      <c r="F16" s="11">
        <v>1</v>
      </c>
      <c r="G16" s="36">
        <v>13</v>
      </c>
      <c r="H16" s="36">
        <v>13</v>
      </c>
      <c r="I16" s="37">
        <v>0</v>
      </c>
    </row>
    <row r="17" spans="1:9" s="11" customFormat="1" ht="15.75" thickBot="1" x14ac:dyDescent="0.3">
      <c r="A17" s="38" t="s">
        <v>627</v>
      </c>
      <c r="B17" s="156" t="s">
        <v>8</v>
      </c>
      <c r="C17" s="39">
        <v>60</v>
      </c>
      <c r="D17" s="40">
        <v>3</v>
      </c>
      <c r="E17" s="38" t="s">
        <v>632</v>
      </c>
      <c r="F17" s="11">
        <v>1</v>
      </c>
      <c r="G17" s="36">
        <v>17</v>
      </c>
      <c r="H17" s="36">
        <v>17</v>
      </c>
      <c r="I17" s="37">
        <v>0</v>
      </c>
    </row>
    <row r="18" spans="1:9" x14ac:dyDescent="0.25">
      <c r="A18" t="s">
        <v>142</v>
      </c>
      <c r="B18" s="9" t="s">
        <v>8</v>
      </c>
      <c r="C18" s="2">
        <v>60</v>
      </c>
      <c r="D18" s="1">
        <f t="shared" si="0"/>
        <v>3</v>
      </c>
      <c r="E18" t="s">
        <v>258</v>
      </c>
      <c r="F18" s="11">
        <v>1</v>
      </c>
      <c r="G18" t="e" cm="1">
        <f t="array" ref="G18">MIN(IF($A18=pokemon!#REF!, pokemon!#REF!))</f>
        <v>#REF!</v>
      </c>
      <c r="H18" t="e" cm="1">
        <f t="array" ref="H18">MAX(IF($A18=pokemon!#REF!, pokemon!#REF!))</f>
        <v>#REF!</v>
      </c>
      <c r="I18" t="e">
        <f t="shared" si="1"/>
        <v>#REF!</v>
      </c>
    </row>
    <row r="19" spans="1:9" x14ac:dyDescent="0.25">
      <c r="A19" t="s">
        <v>158</v>
      </c>
      <c r="B19" s="9" t="s">
        <v>8</v>
      </c>
      <c r="C19" s="2">
        <v>75</v>
      </c>
      <c r="D19" s="1">
        <f t="shared" si="0"/>
        <v>4</v>
      </c>
      <c r="E19" t="s">
        <v>213</v>
      </c>
      <c r="F19" s="11">
        <v>1</v>
      </c>
      <c r="G19" t="e" cm="1">
        <f t="array" ref="G19">MIN(IF($A19=pokemon!#REF!, pokemon!#REF!))</f>
        <v>#REF!</v>
      </c>
      <c r="H19" t="e" cm="1">
        <f t="array" ref="H19">MAX(IF($A19=pokemon!#REF!, pokemon!#REF!))</f>
        <v>#REF!</v>
      </c>
      <c r="I19" t="e">
        <f t="shared" si="1"/>
        <v>#REF!</v>
      </c>
    </row>
    <row r="20" spans="1:9" s="11" customFormat="1" x14ac:dyDescent="0.25">
      <c r="A20" s="11" t="s">
        <v>425</v>
      </c>
      <c r="B20" s="15" t="s">
        <v>8</v>
      </c>
      <c r="C20" s="13">
        <v>90</v>
      </c>
      <c r="D20" s="12">
        <f t="shared" si="0"/>
        <v>4</v>
      </c>
      <c r="E20" s="11" t="s">
        <v>426</v>
      </c>
      <c r="F20" s="11">
        <v>1</v>
      </c>
      <c r="G20" s="11" t="e" cm="1">
        <f t="array" ref="G20">MIN(IF($A20=pokemon!#REF!, pokemon!#REF!))</f>
        <v>#REF!</v>
      </c>
      <c r="H20" s="11" t="e" cm="1">
        <f t="array" ref="H20">MAX(IF($A20=pokemon!#REF!, pokemon!#REF!))</f>
        <v>#REF!</v>
      </c>
      <c r="I20" s="11" t="e">
        <f t="shared" si="1"/>
        <v>#REF!</v>
      </c>
    </row>
    <row r="21" spans="1:9" x14ac:dyDescent="0.25">
      <c r="A21" t="s">
        <v>159</v>
      </c>
      <c r="B21" s="9" t="s">
        <v>8</v>
      </c>
      <c r="C21" s="2">
        <v>80</v>
      </c>
      <c r="D21" s="1">
        <f t="shared" si="0"/>
        <v>4</v>
      </c>
      <c r="E21" t="s">
        <v>283</v>
      </c>
      <c r="F21" s="11">
        <v>1</v>
      </c>
      <c r="G21" s="11" t="e" cm="1">
        <f t="array" ref="G21">MIN(IF($A21=pokemon!#REF!, pokemon!#REF!))</f>
        <v>#REF!</v>
      </c>
      <c r="H21" s="11" t="e" cm="1">
        <f t="array" ref="H21">MAX(IF($A21=pokemon!#REF!, pokemon!#REF!))</f>
        <v>#REF!</v>
      </c>
      <c r="I21" t="e">
        <f t="shared" si="1"/>
        <v>#REF!</v>
      </c>
    </row>
    <row r="22" spans="1:9" x14ac:dyDescent="0.25">
      <c r="A22" t="s">
        <v>153</v>
      </c>
      <c r="B22" s="9" t="s">
        <v>8</v>
      </c>
      <c r="C22" s="2">
        <v>85</v>
      </c>
      <c r="D22" s="1">
        <f t="shared" si="0"/>
        <v>4</v>
      </c>
      <c r="E22" t="s">
        <v>242</v>
      </c>
      <c r="F22" s="11">
        <v>1</v>
      </c>
      <c r="G22" t="e" cm="1">
        <f t="array" ref="G22">MIN(IF($A22=pokemon!#REF!, pokemon!#REF!))</f>
        <v>#REF!</v>
      </c>
      <c r="H22" t="e" cm="1">
        <f t="array" ref="H22">MAX(IF($A22=pokemon!#REF!, pokemon!#REF!))</f>
        <v>#REF!</v>
      </c>
      <c r="I22" t="e">
        <f t="shared" si="1"/>
        <v>#REF!</v>
      </c>
    </row>
    <row r="23" spans="1:9" x14ac:dyDescent="0.25">
      <c r="A23" t="s">
        <v>231</v>
      </c>
      <c r="B23" s="9" t="s">
        <v>8</v>
      </c>
      <c r="C23" s="2">
        <v>70</v>
      </c>
      <c r="D23" s="1">
        <f t="shared" si="0"/>
        <v>3</v>
      </c>
      <c r="E23" s="11" t="s">
        <v>217</v>
      </c>
      <c r="F23" s="11">
        <v>1</v>
      </c>
      <c r="G23" t="e" cm="1">
        <f t="array" ref="G23">MIN(IF($A23=pokemon!#REF!, pokemon!#REF!))</f>
        <v>#REF!</v>
      </c>
      <c r="H23" t="e" cm="1">
        <f t="array" ref="H23">MAX(IF($A23=pokemon!#REF!, pokemon!#REF!))</f>
        <v>#REF!</v>
      </c>
      <c r="I23" t="e">
        <f t="shared" si="1"/>
        <v>#REF!</v>
      </c>
    </row>
    <row r="24" spans="1:9" x14ac:dyDescent="0.25">
      <c r="A24" t="s">
        <v>136</v>
      </c>
      <c r="B24" s="9" t="s">
        <v>8</v>
      </c>
      <c r="C24" s="2">
        <v>90</v>
      </c>
      <c r="D24" s="1">
        <f t="shared" si="0"/>
        <v>4</v>
      </c>
      <c r="E24" t="s">
        <v>261</v>
      </c>
      <c r="F24" s="11">
        <v>1</v>
      </c>
      <c r="G24" t="e" cm="1">
        <f t="array" ref="G24">MIN(IF($A24=pokemon!#REF!, pokemon!#REF!))</f>
        <v>#REF!</v>
      </c>
      <c r="H24" t="e" cm="1">
        <f t="array" ref="H24">MAX(IF($A24=pokemon!#REF!, pokemon!#REF!))</f>
        <v>#REF!</v>
      </c>
      <c r="I24" t="e">
        <f t="shared" si="1"/>
        <v>#REF!</v>
      </c>
    </row>
    <row r="25" spans="1:9" x14ac:dyDescent="0.25">
      <c r="A25" t="s">
        <v>229</v>
      </c>
      <c r="B25" s="9" t="s">
        <v>8</v>
      </c>
      <c r="C25" s="2">
        <v>120</v>
      </c>
      <c r="D25" s="1">
        <f t="shared" si="0"/>
        <v>6</v>
      </c>
      <c r="E25" t="s">
        <v>261</v>
      </c>
      <c r="F25" s="11">
        <v>1</v>
      </c>
      <c r="G25" t="e" cm="1">
        <f t="array" ref="G25">MIN(IF($A25=pokemon!#REF!, pokemon!#REF!))</f>
        <v>#REF!</v>
      </c>
      <c r="H25" t="e" cm="1">
        <f t="array" ref="H25">MAX(IF($A25=pokemon!#REF!, pokemon!#REF!))</f>
        <v>#REF!</v>
      </c>
      <c r="I25" t="e">
        <f t="shared" si="1"/>
        <v>#REF!</v>
      </c>
    </row>
    <row r="26" spans="1:9" x14ac:dyDescent="0.25">
      <c r="A26" t="s">
        <v>143</v>
      </c>
      <c r="B26" s="9" t="s">
        <v>8</v>
      </c>
      <c r="C26" s="2">
        <v>170</v>
      </c>
      <c r="D26" s="1">
        <f t="shared" si="0"/>
        <v>8</v>
      </c>
      <c r="E26" t="s">
        <v>249</v>
      </c>
      <c r="F26" s="11">
        <v>1</v>
      </c>
      <c r="G26" t="e" cm="1">
        <f t="array" ref="G26">MIN(IF($A26=pokemon!#REF!, pokemon!#REF!))</f>
        <v>#REF!</v>
      </c>
      <c r="H26" t="e" cm="1">
        <f t="array" ref="H26">MAX(IF($A26=pokemon!#REF!, pokemon!#REF!))</f>
        <v>#REF!</v>
      </c>
      <c r="I26" t="e">
        <f t="shared" si="1"/>
        <v>#REF!</v>
      </c>
    </row>
    <row r="27" spans="1:9" x14ac:dyDescent="0.25">
      <c r="A27" t="s">
        <v>198</v>
      </c>
      <c r="B27" s="9" t="s">
        <v>8</v>
      </c>
      <c r="C27" s="2">
        <v>120</v>
      </c>
      <c r="D27" s="1">
        <f t="shared" si="0"/>
        <v>6</v>
      </c>
      <c r="E27" t="s">
        <v>192</v>
      </c>
      <c r="F27" s="11">
        <v>1</v>
      </c>
      <c r="G27" t="e" cm="1">
        <f t="array" ref="G27">MIN(IF($A27=pokemon!#REF!, pokemon!#REF!))</f>
        <v>#REF!</v>
      </c>
      <c r="H27" t="e" cm="1">
        <f t="array" ref="H27">MAX(IF($A27=pokemon!#REF!, pokemon!#REF!))</f>
        <v>#REF!</v>
      </c>
      <c r="I27" t="e">
        <f t="shared" si="1"/>
        <v>#REF!</v>
      </c>
    </row>
    <row r="28" spans="1:9" x14ac:dyDescent="0.25">
      <c r="A28" t="s">
        <v>145</v>
      </c>
      <c r="B28" s="9" t="s">
        <v>8</v>
      </c>
      <c r="C28" s="2">
        <v>60</v>
      </c>
      <c r="D28" s="1">
        <f>IF(NOT(ISBLANK(C28)), IF(ISNUMBER(C28), ROUND((C28 - 5)/20, 0), C28), "")</f>
        <v>3</v>
      </c>
      <c r="E28" t="s">
        <v>316</v>
      </c>
      <c r="F28" s="11">
        <v>1</v>
      </c>
      <c r="G28" t="e" cm="1">
        <f t="array" ref="G28">MIN(IF($A28=pokemon!#REF!, pokemon!#REF!))</f>
        <v>#REF!</v>
      </c>
      <c r="H28" t="e" cm="1">
        <f t="array" ref="H28">MAX(IF($A28=pokemon!#REF!, pokemon!#REF!))</f>
        <v>#REF!</v>
      </c>
      <c r="I28" t="e">
        <f t="shared" si="1"/>
        <v>#REF!</v>
      </c>
    </row>
    <row r="29" spans="1:9" x14ac:dyDescent="0.25">
      <c r="A29" t="s">
        <v>150</v>
      </c>
      <c r="B29" s="9" t="s">
        <v>8</v>
      </c>
      <c r="C29" s="2">
        <v>40</v>
      </c>
      <c r="D29" s="1">
        <f>IF(NOT(ISBLANK(C29)), IF(ISNUMBER(C29), ROUND((C29 - 5)/20, 0), C29), "")</f>
        <v>2</v>
      </c>
      <c r="E29" t="s">
        <v>311</v>
      </c>
      <c r="F29" s="11">
        <v>1</v>
      </c>
      <c r="G29" t="e" cm="1">
        <f t="array" ref="G29">MIN(IF($A29=pokemon!#REF!, pokemon!#REF!))</f>
        <v>#REF!</v>
      </c>
      <c r="H29" t="e" cm="1">
        <f t="array" ref="H29">MAX(IF($A29=pokemon!#REF!, pokemon!#REF!))</f>
        <v>#REF!</v>
      </c>
      <c r="I29" t="e">
        <f t="shared" si="1"/>
        <v>#REF!</v>
      </c>
    </row>
    <row r="30" spans="1:9" x14ac:dyDescent="0.25">
      <c r="A30" t="s">
        <v>164</v>
      </c>
      <c r="B30" s="9" t="s">
        <v>8</v>
      </c>
      <c r="C30" s="2">
        <v>120</v>
      </c>
      <c r="D30" s="1">
        <f t="shared" si="0"/>
        <v>6</v>
      </c>
      <c r="E30" t="s">
        <v>211</v>
      </c>
      <c r="F30" s="11">
        <v>1</v>
      </c>
      <c r="G30" t="e" cm="1">
        <f t="array" ref="G30">MIN(IF($A30=pokemon!#REF!, pokemon!#REF!))</f>
        <v>#REF!</v>
      </c>
      <c r="H30" t="e" cm="1">
        <f t="array" ref="H30">MAX(IF($A30=pokemon!#REF!, pokemon!#REF!))</f>
        <v>#REF!</v>
      </c>
      <c r="I30" t="e">
        <f t="shared" si="1"/>
        <v>#REF!</v>
      </c>
    </row>
    <row r="31" spans="1:9" s="11" customFormat="1" ht="15.75" thickBot="1" x14ac:dyDescent="0.3">
      <c r="A31" s="11" t="s">
        <v>272</v>
      </c>
      <c r="B31" s="15" t="s">
        <v>8</v>
      </c>
      <c r="C31" s="13">
        <v>100</v>
      </c>
      <c r="D31" s="12">
        <f t="shared" si="0"/>
        <v>5</v>
      </c>
      <c r="E31" s="11" t="s">
        <v>317</v>
      </c>
      <c r="F31" s="11">
        <v>1</v>
      </c>
      <c r="G31" s="11" t="e" cm="1">
        <f t="array" ref="G31">MIN(IF($A31=pokemon!#REF!, pokemon!#REF!))</f>
        <v>#REF!</v>
      </c>
      <c r="H31" s="11" t="e" cm="1">
        <f t="array" ref="H31">MAX(IF($A31=pokemon!#REF!, pokemon!#REF!))</f>
        <v>#REF!</v>
      </c>
      <c r="I31" s="11" t="e">
        <f t="shared" si="1"/>
        <v>#REF!</v>
      </c>
    </row>
    <row r="32" spans="1:9" ht="15.75" thickTop="1" x14ac:dyDescent="0.25">
      <c r="A32" s="149" t="s">
        <v>421</v>
      </c>
      <c r="B32" s="153" t="s">
        <v>4</v>
      </c>
      <c r="C32" s="149">
        <v>40</v>
      </c>
      <c r="D32" s="149">
        <f>IF(NOT(ISBLANK(C32)), IF(ISNUMBER(C32), ROUND((C32 - 5)/20, 0), C32), "")</f>
        <v>2</v>
      </c>
      <c r="E32" s="149" t="s">
        <v>240</v>
      </c>
      <c r="F32" s="11">
        <v>1</v>
      </c>
      <c r="G32" s="149" t="e" cm="1">
        <f t="array" ref="G32">MIN(IF($A32=pokemon!#REF!, pokemon!#REF!))</f>
        <v>#REF!</v>
      </c>
      <c r="H32" s="149" t="e" cm="1">
        <f t="array" ref="H32">MAX(IF($A32=pokemon!#REF!, pokemon!#REF!))</f>
        <v>#REF!</v>
      </c>
      <c r="I32" s="149" t="e">
        <f>H32-G32</f>
        <v>#REF!</v>
      </c>
    </row>
    <row r="33" spans="1:9" x14ac:dyDescent="0.25">
      <c r="A33" s="80" t="s">
        <v>106</v>
      </c>
      <c r="B33" s="153" t="s">
        <v>4</v>
      </c>
      <c r="C33" s="81">
        <v>35</v>
      </c>
      <c r="D33" s="154">
        <v>2</v>
      </c>
      <c r="E33" s="80" t="s">
        <v>464</v>
      </c>
      <c r="F33" s="11">
        <v>1</v>
      </c>
      <c r="G33" s="82">
        <v>9</v>
      </c>
      <c r="H33" s="82">
        <v>11</v>
      </c>
      <c r="I33" s="155">
        <v>2</v>
      </c>
    </row>
    <row r="34" spans="1:9" s="11" customFormat="1" x14ac:dyDescent="0.25">
      <c r="A34" s="80" t="s">
        <v>604</v>
      </c>
      <c r="B34" s="153" t="s">
        <v>4</v>
      </c>
      <c r="C34" s="81">
        <v>40</v>
      </c>
      <c r="D34" s="154">
        <v>2</v>
      </c>
      <c r="E34" s="80" t="s">
        <v>605</v>
      </c>
      <c r="F34" s="11">
        <v>1</v>
      </c>
      <c r="G34" s="82">
        <v>0</v>
      </c>
      <c r="H34" s="82">
        <v>0</v>
      </c>
      <c r="I34" s="83">
        <v>0</v>
      </c>
    </row>
    <row r="35" spans="1:9" ht="15.75" thickBot="1" x14ac:dyDescent="0.3">
      <c r="A35" s="150" t="s">
        <v>606</v>
      </c>
      <c r="B35" s="146" t="s">
        <v>4</v>
      </c>
      <c r="C35" s="151">
        <v>50</v>
      </c>
      <c r="D35" s="147">
        <v>2</v>
      </c>
      <c r="E35" s="150" t="s">
        <v>626</v>
      </c>
      <c r="F35" s="11">
        <v>1</v>
      </c>
      <c r="G35" s="136">
        <v>11</v>
      </c>
      <c r="H35" s="136">
        <v>14</v>
      </c>
      <c r="I35" s="152">
        <v>3</v>
      </c>
    </row>
    <row r="36" spans="1:9" ht="15.75" thickBot="1" x14ac:dyDescent="0.3">
      <c r="A36" s="38" t="s">
        <v>607</v>
      </c>
      <c r="B36" s="142" t="s">
        <v>4</v>
      </c>
      <c r="C36" s="39">
        <v>60</v>
      </c>
      <c r="D36" s="40">
        <v>3</v>
      </c>
      <c r="E36" s="38" t="s">
        <v>608</v>
      </c>
      <c r="F36" s="11">
        <v>1</v>
      </c>
      <c r="G36" s="36">
        <v>10</v>
      </c>
      <c r="H36" s="36">
        <v>10</v>
      </c>
      <c r="I36" s="37">
        <v>0</v>
      </c>
    </row>
    <row r="37" spans="1:9" ht="15.75" thickBot="1" x14ac:dyDescent="0.3">
      <c r="A37" s="31" t="s">
        <v>327</v>
      </c>
      <c r="B37" s="142" t="s">
        <v>4</v>
      </c>
      <c r="C37" s="33">
        <v>65</v>
      </c>
      <c r="D37" s="40">
        <v>3</v>
      </c>
      <c r="E37" s="31" t="s">
        <v>240</v>
      </c>
      <c r="F37" s="11">
        <v>1</v>
      </c>
      <c r="G37" s="36">
        <v>11</v>
      </c>
      <c r="H37" s="36">
        <v>13</v>
      </c>
      <c r="I37" s="72">
        <v>2</v>
      </c>
    </row>
    <row r="38" spans="1:9" s="11" customFormat="1" ht="15.75" thickBot="1" x14ac:dyDescent="0.3">
      <c r="A38" s="38" t="s">
        <v>609</v>
      </c>
      <c r="B38" s="142" t="s">
        <v>4</v>
      </c>
      <c r="C38" s="46">
        <v>70</v>
      </c>
      <c r="D38" s="40">
        <v>3</v>
      </c>
      <c r="E38" s="38" t="s">
        <v>610</v>
      </c>
      <c r="F38" s="11">
        <v>1</v>
      </c>
      <c r="G38" s="36">
        <v>9</v>
      </c>
      <c r="H38" s="36">
        <v>17</v>
      </c>
      <c r="I38" s="143">
        <v>8</v>
      </c>
    </row>
    <row r="39" spans="1:9" ht="15.75" thickBot="1" x14ac:dyDescent="0.3">
      <c r="A39" s="31" t="s">
        <v>230</v>
      </c>
      <c r="B39" s="142" t="s">
        <v>4</v>
      </c>
      <c r="C39" s="33">
        <v>75</v>
      </c>
      <c r="D39" s="36">
        <v>4</v>
      </c>
      <c r="E39" s="31" t="s">
        <v>322</v>
      </c>
      <c r="F39" s="11">
        <v>1</v>
      </c>
      <c r="G39" s="36">
        <v>0</v>
      </c>
      <c r="H39" s="36">
        <v>0</v>
      </c>
      <c r="I39" s="37">
        <v>0</v>
      </c>
    </row>
    <row r="40" spans="1:9" ht="15.75" thickBot="1" x14ac:dyDescent="0.3">
      <c r="A40" s="38" t="s">
        <v>611</v>
      </c>
      <c r="B40" s="142" t="s">
        <v>4</v>
      </c>
      <c r="C40" s="39">
        <v>80</v>
      </c>
      <c r="D40" s="36">
        <v>4</v>
      </c>
      <c r="E40" s="38" t="s">
        <v>612</v>
      </c>
      <c r="F40" s="11">
        <v>1</v>
      </c>
      <c r="G40" s="36">
        <v>20</v>
      </c>
      <c r="H40" s="36">
        <v>20</v>
      </c>
      <c r="I40" s="37">
        <v>0</v>
      </c>
    </row>
    <row r="41" spans="1:9" s="11" customFormat="1" ht="15.75" thickBot="1" x14ac:dyDescent="0.3">
      <c r="A41" s="38" t="s">
        <v>613</v>
      </c>
      <c r="B41" s="142" t="s">
        <v>4</v>
      </c>
      <c r="C41" s="39">
        <v>80</v>
      </c>
      <c r="D41" s="36">
        <v>4</v>
      </c>
      <c r="E41" s="38" t="s">
        <v>244</v>
      </c>
      <c r="F41" s="11">
        <v>1</v>
      </c>
      <c r="G41" s="36">
        <v>17</v>
      </c>
      <c r="H41" s="36">
        <v>17</v>
      </c>
      <c r="I41" s="37">
        <v>0</v>
      </c>
    </row>
    <row r="42" spans="1:9" ht="15.75" thickBot="1" x14ac:dyDescent="0.3">
      <c r="A42" s="31" t="s">
        <v>92</v>
      </c>
      <c r="B42" s="142" t="s">
        <v>4</v>
      </c>
      <c r="C42" s="46">
        <v>90</v>
      </c>
      <c r="D42" s="36">
        <v>4</v>
      </c>
      <c r="E42" s="31" t="s">
        <v>314</v>
      </c>
      <c r="F42" s="11">
        <v>1</v>
      </c>
      <c r="G42" s="36">
        <v>19</v>
      </c>
      <c r="H42" s="36">
        <v>19</v>
      </c>
      <c r="I42" s="37">
        <v>0</v>
      </c>
    </row>
    <row r="43" spans="1:9" ht="15.75" thickBot="1" x14ac:dyDescent="0.3">
      <c r="A43" s="31" t="s">
        <v>98</v>
      </c>
      <c r="B43" s="142" t="s">
        <v>4</v>
      </c>
      <c r="C43" s="46">
        <v>90</v>
      </c>
      <c r="D43" s="36">
        <v>4</v>
      </c>
      <c r="E43" s="31" t="s">
        <v>240</v>
      </c>
      <c r="F43" s="11">
        <v>1</v>
      </c>
      <c r="G43" s="36">
        <v>14</v>
      </c>
      <c r="H43" s="36">
        <v>35</v>
      </c>
      <c r="I43" s="144">
        <v>21</v>
      </c>
    </row>
    <row r="44" spans="1:9" ht="15.75" thickBot="1" x14ac:dyDescent="0.3">
      <c r="A44" s="38" t="s">
        <v>614</v>
      </c>
      <c r="B44" s="142" t="s">
        <v>4</v>
      </c>
      <c r="C44" s="39">
        <v>95</v>
      </c>
      <c r="D44" s="44">
        <v>5</v>
      </c>
      <c r="E44" s="38" t="s">
        <v>615</v>
      </c>
      <c r="F44" s="11">
        <v>1</v>
      </c>
      <c r="G44" s="36">
        <v>0</v>
      </c>
      <c r="H44" s="36">
        <v>0</v>
      </c>
      <c r="I44" s="37">
        <v>0</v>
      </c>
    </row>
    <row r="45" spans="1:9" ht="15.75" thickBot="1" x14ac:dyDescent="0.3">
      <c r="A45" s="38" t="s">
        <v>422</v>
      </c>
      <c r="B45" s="142" t="s">
        <v>4</v>
      </c>
      <c r="C45" s="39">
        <v>120</v>
      </c>
      <c r="D45" s="47">
        <v>6</v>
      </c>
      <c r="E45" s="38" t="s">
        <v>616</v>
      </c>
      <c r="F45" s="11">
        <v>1</v>
      </c>
      <c r="G45" s="36">
        <v>15</v>
      </c>
      <c r="H45" s="36">
        <v>19</v>
      </c>
      <c r="I45" s="41">
        <v>4</v>
      </c>
    </row>
    <row r="46" spans="1:9" ht="15.75" thickBot="1" x14ac:dyDescent="0.3">
      <c r="A46" s="31" t="s">
        <v>163</v>
      </c>
      <c r="B46" s="142" t="s">
        <v>4</v>
      </c>
      <c r="C46" s="33">
        <v>100</v>
      </c>
      <c r="D46" s="44">
        <v>5</v>
      </c>
      <c r="E46" s="31" t="s">
        <v>464</v>
      </c>
      <c r="F46" s="11">
        <v>1</v>
      </c>
      <c r="G46" s="36">
        <v>20</v>
      </c>
      <c r="H46" s="36">
        <v>20</v>
      </c>
      <c r="I46" s="37">
        <v>0</v>
      </c>
    </row>
    <row r="47" spans="1:9" ht="15.75" thickBot="1" x14ac:dyDescent="0.3">
      <c r="A47" s="38" t="s">
        <v>617</v>
      </c>
      <c r="B47" s="142" t="s">
        <v>4</v>
      </c>
      <c r="C47" s="39">
        <v>100</v>
      </c>
      <c r="D47" s="44">
        <v>5</v>
      </c>
      <c r="E47" s="38" t="s">
        <v>618</v>
      </c>
      <c r="F47" s="11">
        <v>1</v>
      </c>
      <c r="G47" s="36">
        <v>23</v>
      </c>
      <c r="H47" s="36">
        <v>23</v>
      </c>
      <c r="I47" s="37">
        <v>0</v>
      </c>
    </row>
    <row r="48" spans="1:9" ht="15.75" thickBot="1" x14ac:dyDescent="0.3">
      <c r="A48" s="38" t="s">
        <v>619</v>
      </c>
      <c r="B48" s="142" t="s">
        <v>4</v>
      </c>
      <c r="C48" s="39">
        <v>100</v>
      </c>
      <c r="D48" s="44">
        <v>5</v>
      </c>
      <c r="E48" s="38" t="s">
        <v>620</v>
      </c>
      <c r="F48" s="11">
        <v>1</v>
      </c>
      <c r="G48" s="36">
        <v>20</v>
      </c>
      <c r="H48" s="36">
        <v>20</v>
      </c>
      <c r="I48" s="37">
        <v>0</v>
      </c>
    </row>
    <row r="49" spans="1:9" ht="15.75" thickBot="1" x14ac:dyDescent="0.3">
      <c r="A49" s="31" t="s">
        <v>96</v>
      </c>
      <c r="B49" s="142" t="s">
        <v>4</v>
      </c>
      <c r="C49" s="46">
        <v>110</v>
      </c>
      <c r="D49" s="44">
        <v>5</v>
      </c>
      <c r="E49" s="31" t="s">
        <v>189</v>
      </c>
      <c r="F49" s="11">
        <v>1</v>
      </c>
      <c r="G49" s="36">
        <v>18</v>
      </c>
      <c r="H49" s="36">
        <v>38</v>
      </c>
      <c r="I49" s="126">
        <v>20</v>
      </c>
    </row>
    <row r="50" spans="1:9" ht="15.75" thickBot="1" x14ac:dyDescent="0.3">
      <c r="A50" s="31" t="s">
        <v>328</v>
      </c>
      <c r="B50" s="142" t="s">
        <v>4</v>
      </c>
      <c r="C50" s="33">
        <v>120</v>
      </c>
      <c r="D50" s="47">
        <v>6</v>
      </c>
      <c r="E50" s="31" t="s">
        <v>492</v>
      </c>
      <c r="F50" s="11">
        <v>1</v>
      </c>
      <c r="G50" s="36">
        <v>18</v>
      </c>
      <c r="H50" s="36">
        <v>18</v>
      </c>
      <c r="I50" s="37">
        <v>0</v>
      </c>
    </row>
    <row r="51" spans="1:9" ht="15.75" thickBot="1" x14ac:dyDescent="0.3">
      <c r="A51" s="38" t="s">
        <v>621</v>
      </c>
      <c r="B51" s="142" t="s">
        <v>4</v>
      </c>
      <c r="C51" s="46">
        <v>130</v>
      </c>
      <c r="D51" s="47">
        <v>6</v>
      </c>
      <c r="E51" s="38" t="s">
        <v>622</v>
      </c>
      <c r="F51" s="11">
        <v>1</v>
      </c>
      <c r="G51" s="36">
        <v>23</v>
      </c>
      <c r="H51" s="36">
        <v>23</v>
      </c>
      <c r="I51" s="37">
        <v>0</v>
      </c>
    </row>
    <row r="52" spans="1:9" ht="15.75" thickBot="1" x14ac:dyDescent="0.3">
      <c r="A52" s="31" t="s">
        <v>201</v>
      </c>
      <c r="B52" s="142" t="s">
        <v>4</v>
      </c>
      <c r="C52" s="46">
        <v>150</v>
      </c>
      <c r="D52" s="95">
        <v>7</v>
      </c>
      <c r="E52" s="31" t="s">
        <v>216</v>
      </c>
      <c r="F52" s="11">
        <v>1</v>
      </c>
      <c r="G52" s="36">
        <v>0</v>
      </c>
      <c r="H52" s="36">
        <v>0</v>
      </c>
      <c r="I52" s="37">
        <v>0</v>
      </c>
    </row>
    <row r="53" spans="1:9" ht="15.75" thickBot="1" x14ac:dyDescent="0.3">
      <c r="A53" s="38" t="s">
        <v>623</v>
      </c>
      <c r="B53" s="142" t="s">
        <v>4</v>
      </c>
      <c r="C53" s="46">
        <v>150</v>
      </c>
      <c r="D53" s="95">
        <v>7</v>
      </c>
      <c r="E53" s="38" t="s">
        <v>603</v>
      </c>
      <c r="F53" s="11">
        <v>1</v>
      </c>
      <c r="G53" s="36">
        <v>15</v>
      </c>
      <c r="H53" s="36">
        <v>18</v>
      </c>
      <c r="I53" s="87">
        <v>3</v>
      </c>
    </row>
    <row r="54" spans="1:9" ht="15.75" thickBot="1" x14ac:dyDescent="0.3">
      <c r="A54" s="62" t="s">
        <v>624</v>
      </c>
      <c r="B54" s="145" t="s">
        <v>4</v>
      </c>
      <c r="C54" s="51">
        <v>150</v>
      </c>
      <c r="D54" s="52">
        <v>7</v>
      </c>
      <c r="E54" s="62" t="s">
        <v>625</v>
      </c>
      <c r="F54" s="11">
        <v>1</v>
      </c>
      <c r="G54" s="53">
        <v>19</v>
      </c>
      <c r="H54" s="53">
        <v>19</v>
      </c>
      <c r="I54" s="54">
        <v>0</v>
      </c>
    </row>
    <row r="55" spans="1:9" ht="16.5" thickTop="1" thickBot="1" x14ac:dyDescent="0.3">
      <c r="A55" s="25" t="s">
        <v>299</v>
      </c>
      <c r="B55" s="137" t="s">
        <v>6</v>
      </c>
      <c r="C55" s="27">
        <v>40</v>
      </c>
      <c r="D55" s="28">
        <v>2</v>
      </c>
      <c r="E55" s="25" t="s">
        <v>303</v>
      </c>
      <c r="F55" s="11">
        <v>1</v>
      </c>
      <c r="G55" s="29">
        <v>11</v>
      </c>
      <c r="H55" s="29">
        <v>14</v>
      </c>
      <c r="I55" s="138">
        <v>3</v>
      </c>
    </row>
    <row r="56" spans="1:9" s="11" customFormat="1" ht="15.75" thickBot="1" x14ac:dyDescent="0.3">
      <c r="A56" s="11" t="s">
        <v>639</v>
      </c>
      <c r="B56" s="158" t="s">
        <v>6</v>
      </c>
      <c r="C56" s="11">
        <v>40</v>
      </c>
      <c r="D56" s="11">
        <f t="shared" ref="D56" si="5">IF(NOT(ISBLANK(C56)), IF(ISNUMBER(C56), ROUND((C56 - 5)/20, 0), C56), "")</f>
        <v>2</v>
      </c>
      <c r="E56" s="11" t="s">
        <v>653</v>
      </c>
      <c r="F56" s="11">
        <v>1</v>
      </c>
      <c r="G56" s="11">
        <f t="array" ref="G56">MIN(IF($A56=[1]pokemon!$AA$5:$AA$256, [1]pokemon!$R$5:$R$256))</f>
        <v>18</v>
      </c>
      <c r="H56" s="11">
        <f t="array" ref="H56">MAX(IF($A56=[1]pokemon!$AA$5:$AA$256, [1]pokemon!$R$5:$R$256))</f>
        <v>18</v>
      </c>
      <c r="I56" s="11">
        <f t="shared" ref="I56" si="6">H56-G56</f>
        <v>0</v>
      </c>
    </row>
    <row r="57" spans="1:9" ht="15.75" thickBot="1" x14ac:dyDescent="0.3">
      <c r="A57" s="31" t="s">
        <v>262</v>
      </c>
      <c r="B57" s="139" t="s">
        <v>6</v>
      </c>
      <c r="C57" s="33">
        <v>40</v>
      </c>
      <c r="D57" s="34">
        <v>2</v>
      </c>
      <c r="E57" s="31" t="s">
        <v>288</v>
      </c>
      <c r="F57" s="11">
        <v>1</v>
      </c>
      <c r="G57" s="36">
        <v>10</v>
      </c>
      <c r="H57" s="36">
        <v>12</v>
      </c>
      <c r="I57" s="72">
        <v>2</v>
      </c>
    </row>
    <row r="58" spans="1:9" ht="15.75" thickBot="1" x14ac:dyDescent="0.3">
      <c r="A58" s="31" t="s">
        <v>284</v>
      </c>
      <c r="B58" s="139" t="s">
        <v>6</v>
      </c>
      <c r="C58" s="33">
        <v>60</v>
      </c>
      <c r="D58" s="40">
        <v>3</v>
      </c>
      <c r="E58" s="31" t="s">
        <v>290</v>
      </c>
      <c r="F58" s="11">
        <v>1</v>
      </c>
      <c r="G58" s="36">
        <v>0</v>
      </c>
      <c r="H58" s="36">
        <v>0</v>
      </c>
      <c r="I58" s="37">
        <v>0</v>
      </c>
    </row>
    <row r="59" spans="1:9" ht="15.75" thickBot="1" x14ac:dyDescent="0.3">
      <c r="A59" s="31" t="s">
        <v>173</v>
      </c>
      <c r="B59" s="139" t="s">
        <v>6</v>
      </c>
      <c r="C59" s="33">
        <v>60</v>
      </c>
      <c r="D59" s="40">
        <v>3</v>
      </c>
      <c r="E59" s="31" t="s">
        <v>241</v>
      </c>
      <c r="F59" s="11">
        <v>1</v>
      </c>
      <c r="G59" s="36">
        <v>3</v>
      </c>
      <c r="H59" s="36">
        <v>14</v>
      </c>
      <c r="I59" s="129">
        <v>11</v>
      </c>
    </row>
    <row r="60" spans="1:9" ht="15.75" thickBot="1" x14ac:dyDescent="0.3">
      <c r="A60" s="38" t="s">
        <v>438</v>
      </c>
      <c r="B60" s="139" t="s">
        <v>6</v>
      </c>
      <c r="C60" s="39">
        <v>65</v>
      </c>
      <c r="D60" s="40">
        <v>3</v>
      </c>
      <c r="E60" s="38" t="s">
        <v>446</v>
      </c>
      <c r="F60" s="11">
        <v>1</v>
      </c>
      <c r="G60" s="36">
        <v>10</v>
      </c>
      <c r="H60" s="36">
        <v>13</v>
      </c>
      <c r="I60" s="87">
        <v>3</v>
      </c>
    </row>
    <row r="61" spans="1:9" s="11" customFormat="1" ht="15.75" thickBot="1" x14ac:dyDescent="0.3">
      <c r="A61" s="31" t="s">
        <v>156</v>
      </c>
      <c r="B61" s="139" t="s">
        <v>6</v>
      </c>
      <c r="C61" s="33">
        <v>75</v>
      </c>
      <c r="D61" s="36">
        <v>4</v>
      </c>
      <c r="E61" s="31" t="s">
        <v>213</v>
      </c>
      <c r="F61" s="11">
        <v>1</v>
      </c>
      <c r="G61" s="36">
        <v>0</v>
      </c>
      <c r="H61" s="36">
        <v>0</v>
      </c>
      <c r="I61" s="37">
        <v>0</v>
      </c>
    </row>
    <row r="62" spans="1:9" s="11" customFormat="1" ht="15.75" thickBot="1" x14ac:dyDescent="0.3">
      <c r="A62" s="31" t="s">
        <v>101</v>
      </c>
      <c r="B62" s="139" t="s">
        <v>6</v>
      </c>
      <c r="C62" s="33">
        <v>80</v>
      </c>
      <c r="D62" s="36">
        <v>4</v>
      </c>
      <c r="E62" s="31" t="s">
        <v>240</v>
      </c>
      <c r="F62" s="11">
        <v>1</v>
      </c>
      <c r="G62" s="36">
        <v>17</v>
      </c>
      <c r="H62" s="36">
        <v>17</v>
      </c>
      <c r="I62" s="37">
        <v>0</v>
      </c>
    </row>
    <row r="63" spans="1:9" ht="15.75" thickBot="1" x14ac:dyDescent="0.3">
      <c r="A63" s="38" t="s">
        <v>592</v>
      </c>
      <c r="B63" s="139" t="s">
        <v>6</v>
      </c>
      <c r="C63" s="39">
        <v>85</v>
      </c>
      <c r="D63" s="36">
        <v>4</v>
      </c>
      <c r="E63" s="38" t="s">
        <v>450</v>
      </c>
      <c r="F63" s="11">
        <v>1</v>
      </c>
      <c r="G63" s="36">
        <v>8</v>
      </c>
      <c r="H63" s="36">
        <v>8</v>
      </c>
      <c r="I63" s="37">
        <v>0</v>
      </c>
    </row>
    <row r="64" spans="1:9" ht="15.75" thickBot="1" x14ac:dyDescent="0.3">
      <c r="A64" s="38" t="s">
        <v>423</v>
      </c>
      <c r="B64" s="139" t="s">
        <v>6</v>
      </c>
      <c r="C64" s="46">
        <v>90</v>
      </c>
      <c r="D64" s="36">
        <v>4</v>
      </c>
      <c r="E64" s="38" t="s">
        <v>593</v>
      </c>
      <c r="F64" s="11">
        <v>1</v>
      </c>
      <c r="G64" s="36">
        <v>14</v>
      </c>
      <c r="H64" s="36">
        <v>20</v>
      </c>
      <c r="I64" s="105">
        <v>6</v>
      </c>
    </row>
    <row r="65" spans="1:9" ht="15.75" thickBot="1" x14ac:dyDescent="0.3">
      <c r="A65" s="38" t="s">
        <v>594</v>
      </c>
      <c r="B65" s="139" t="s">
        <v>6</v>
      </c>
      <c r="C65" s="46">
        <v>90</v>
      </c>
      <c r="D65" s="36">
        <v>4</v>
      </c>
      <c r="E65" s="38" t="s">
        <v>595</v>
      </c>
      <c r="F65" s="11">
        <v>1</v>
      </c>
      <c r="G65" s="36">
        <v>13</v>
      </c>
      <c r="H65" s="36">
        <v>15</v>
      </c>
      <c r="I65" s="72">
        <v>2</v>
      </c>
    </row>
    <row r="66" spans="1:9" ht="15.75" thickBot="1" x14ac:dyDescent="0.3">
      <c r="A66" s="38" t="s">
        <v>596</v>
      </c>
      <c r="B66" s="139" t="s">
        <v>6</v>
      </c>
      <c r="C66" s="46">
        <v>90</v>
      </c>
      <c r="D66" s="36">
        <v>4</v>
      </c>
      <c r="E66" s="38" t="s">
        <v>316</v>
      </c>
      <c r="F66" s="11">
        <v>1</v>
      </c>
      <c r="G66" s="36">
        <v>18</v>
      </c>
      <c r="H66" s="36">
        <v>18</v>
      </c>
      <c r="I66" s="37">
        <v>0</v>
      </c>
    </row>
    <row r="67" spans="1:9" ht="15.75" thickBot="1" x14ac:dyDescent="0.3">
      <c r="A67" s="31" t="s">
        <v>224</v>
      </c>
      <c r="B67" s="139" t="s">
        <v>6</v>
      </c>
      <c r="C67" s="46">
        <v>90</v>
      </c>
      <c r="D67" s="36">
        <v>4</v>
      </c>
      <c r="E67" s="31" t="s">
        <v>259</v>
      </c>
      <c r="F67" s="11">
        <v>1</v>
      </c>
      <c r="G67" s="36">
        <v>17</v>
      </c>
      <c r="H67" s="36">
        <v>18</v>
      </c>
      <c r="I67" s="48">
        <v>1</v>
      </c>
    </row>
    <row r="68" spans="1:9" ht="15.75" thickBot="1" x14ac:dyDescent="0.3">
      <c r="A68" s="38" t="s">
        <v>597</v>
      </c>
      <c r="B68" s="139" t="s">
        <v>6</v>
      </c>
      <c r="C68" s="46">
        <v>90</v>
      </c>
      <c r="D68" s="36">
        <v>4</v>
      </c>
      <c r="E68" s="38" t="s">
        <v>598</v>
      </c>
      <c r="F68" s="11">
        <v>1</v>
      </c>
      <c r="G68" s="36">
        <v>16</v>
      </c>
      <c r="H68" s="36">
        <v>17</v>
      </c>
      <c r="I68" s="48">
        <v>1</v>
      </c>
    </row>
    <row r="69" spans="1:9" ht="15.75" thickBot="1" x14ac:dyDescent="0.3">
      <c r="A69" s="31" t="s">
        <v>97</v>
      </c>
      <c r="B69" s="139" t="s">
        <v>6</v>
      </c>
      <c r="C69" s="46">
        <v>110</v>
      </c>
      <c r="D69" s="44">
        <v>5</v>
      </c>
      <c r="E69" s="31" t="s">
        <v>217</v>
      </c>
      <c r="F69" s="11">
        <v>1</v>
      </c>
      <c r="G69" s="36">
        <v>17</v>
      </c>
      <c r="H69" s="36">
        <v>20</v>
      </c>
      <c r="I69" s="87">
        <v>3</v>
      </c>
    </row>
    <row r="70" spans="1:9" ht="15.75" thickBot="1" x14ac:dyDescent="0.3">
      <c r="A70" s="38" t="s">
        <v>599</v>
      </c>
      <c r="B70" s="139" t="s">
        <v>6</v>
      </c>
      <c r="C70" s="46">
        <v>110</v>
      </c>
      <c r="D70" s="44">
        <v>5</v>
      </c>
      <c r="E70" s="38" t="s">
        <v>600</v>
      </c>
      <c r="F70" s="11">
        <v>1</v>
      </c>
      <c r="G70" s="36">
        <v>23</v>
      </c>
      <c r="H70" s="36">
        <v>23</v>
      </c>
      <c r="I70" s="37">
        <v>0</v>
      </c>
    </row>
    <row r="71" spans="1:9" s="11" customFormat="1" ht="15.75" thickBot="1" x14ac:dyDescent="0.3">
      <c r="A71" s="38" t="s">
        <v>601</v>
      </c>
      <c r="B71" s="139" t="s">
        <v>6</v>
      </c>
      <c r="C71" s="46">
        <v>110</v>
      </c>
      <c r="D71" s="44">
        <v>5</v>
      </c>
      <c r="E71" s="38" t="s">
        <v>189</v>
      </c>
      <c r="F71" s="11">
        <v>1</v>
      </c>
      <c r="G71" s="36">
        <v>20</v>
      </c>
      <c r="H71" s="36">
        <v>20</v>
      </c>
      <c r="I71" s="37">
        <v>0</v>
      </c>
    </row>
    <row r="72" spans="1:9" s="11" customFormat="1" x14ac:dyDescent="0.25">
      <c r="A72" s="11" t="s">
        <v>634</v>
      </c>
      <c r="B72" s="158" t="s">
        <v>6</v>
      </c>
      <c r="C72" s="11">
        <v>120</v>
      </c>
      <c r="D72" s="11">
        <f t="shared" ref="D72:D74" si="7">IF(NOT(ISBLANK(C72)), IF(ISNUMBER(C72), ROUND((C72 - 5)/20, 0), C72), "")</f>
        <v>6</v>
      </c>
      <c r="E72" s="11" t="s">
        <v>261</v>
      </c>
      <c r="F72" s="11">
        <v>1</v>
      </c>
      <c r="G72" s="11">
        <f t="array" ref="G72">MIN(IF($A72=[1]pokemon!$AA$5:$AA$256, [1]pokemon!$R$5:$R$256))</f>
        <v>19</v>
      </c>
      <c r="H72" s="11">
        <f t="array" ref="H72">MAX(IF($A72=[1]pokemon!$AA$5:$AA$256, [1]pokemon!$R$5:$R$256))</f>
        <v>19</v>
      </c>
      <c r="I72" s="11">
        <f t="shared" ref="I72:I74" si="8">H72-G72</f>
        <v>0</v>
      </c>
    </row>
    <row r="73" spans="1:9" s="11" customFormat="1" x14ac:dyDescent="0.25">
      <c r="A73" s="11" t="s">
        <v>641</v>
      </c>
      <c r="B73" s="158" t="s">
        <v>6</v>
      </c>
      <c r="C73" s="11">
        <v>75</v>
      </c>
      <c r="D73" s="11">
        <f t="shared" si="7"/>
        <v>4</v>
      </c>
      <c r="E73" s="11" t="s">
        <v>244</v>
      </c>
      <c r="F73" s="11">
        <v>1</v>
      </c>
      <c r="G73" s="11">
        <f t="array" ref="G73">MIN(IF($A73=[1]pokemon!$AA$5:$AA$256, [1]pokemon!$R$5:$R$256))</f>
        <v>14</v>
      </c>
      <c r="H73" s="11">
        <f t="array" ref="H73">MAX(IF($A73=[1]pokemon!$AA$5:$AA$256, [1]pokemon!$R$5:$R$256))</f>
        <v>14</v>
      </c>
      <c r="I73" s="11">
        <f t="shared" si="8"/>
        <v>0</v>
      </c>
    </row>
    <row r="74" spans="1:9" ht="15.75" thickBot="1" x14ac:dyDescent="0.3">
      <c r="A74" s="11" t="s">
        <v>642</v>
      </c>
      <c r="B74" s="158" t="s">
        <v>6</v>
      </c>
      <c r="C74" s="11">
        <v>40</v>
      </c>
      <c r="D74" s="11">
        <f t="shared" si="7"/>
        <v>2</v>
      </c>
      <c r="E74" s="11" t="s">
        <v>643</v>
      </c>
      <c r="F74" s="11">
        <v>1</v>
      </c>
      <c r="G74" s="11">
        <f t="array" ref="G74">MIN(IF($A74=[1]pokemon!$AA$5:$AA$256, [1]pokemon!$R$5:$R$256))</f>
        <v>20</v>
      </c>
      <c r="H74" s="11">
        <f t="array" ref="H74">MAX(IF($A74=[1]pokemon!$AA$5:$AA$256, [1]pokemon!$R$5:$R$256))</f>
        <v>20</v>
      </c>
      <c r="I74" s="11">
        <f t="shared" si="8"/>
        <v>0</v>
      </c>
    </row>
    <row r="75" spans="1:9" ht="15.75" thickBot="1" x14ac:dyDescent="0.3">
      <c r="A75" s="31" t="s">
        <v>202</v>
      </c>
      <c r="B75" s="139" t="s">
        <v>6</v>
      </c>
      <c r="C75" s="46">
        <v>150</v>
      </c>
      <c r="D75" s="95">
        <v>7</v>
      </c>
      <c r="E75" s="31" t="s">
        <v>216</v>
      </c>
      <c r="F75" s="11">
        <v>1</v>
      </c>
      <c r="G75" s="36">
        <v>0</v>
      </c>
      <c r="H75" s="36">
        <v>0</v>
      </c>
      <c r="I75" s="37">
        <v>0</v>
      </c>
    </row>
    <row r="76" spans="1:9" s="11" customFormat="1" ht="15.75" thickBot="1" x14ac:dyDescent="0.3">
      <c r="A76" s="65" t="s">
        <v>671</v>
      </c>
      <c r="B76" s="139" t="s">
        <v>6</v>
      </c>
      <c r="C76" s="171">
        <v>9999</v>
      </c>
      <c r="D76" s="172">
        <v>999</v>
      </c>
      <c r="E76" s="65" t="s">
        <v>673</v>
      </c>
      <c r="F76" s="173">
        <v>1</v>
      </c>
      <c r="G76" s="67">
        <v>9999</v>
      </c>
      <c r="H76" s="67">
        <v>9999</v>
      </c>
      <c r="I76" s="68">
        <v>0</v>
      </c>
    </row>
    <row r="77" spans="1:9" ht="15.75" thickBot="1" x14ac:dyDescent="0.3">
      <c r="A77" s="62" t="s">
        <v>602</v>
      </c>
      <c r="B77" s="140" t="s">
        <v>6</v>
      </c>
      <c r="C77" s="51">
        <v>150</v>
      </c>
      <c r="D77" s="52">
        <v>7</v>
      </c>
      <c r="E77" s="62" t="s">
        <v>603</v>
      </c>
      <c r="F77" s="11">
        <v>1</v>
      </c>
      <c r="G77" s="53">
        <v>16</v>
      </c>
      <c r="H77" s="53">
        <v>18</v>
      </c>
      <c r="I77" s="141">
        <v>2</v>
      </c>
    </row>
    <row r="78" spans="1:9" ht="16.5" thickTop="1" thickBot="1" x14ac:dyDescent="0.3">
      <c r="A78" s="14" t="s">
        <v>429</v>
      </c>
      <c r="B78" s="6" t="s">
        <v>10</v>
      </c>
      <c r="C78" s="13">
        <v>40</v>
      </c>
      <c r="D78" s="12">
        <f t="shared" si="0"/>
        <v>2</v>
      </c>
      <c r="E78" s="11" t="s">
        <v>430</v>
      </c>
      <c r="F78" s="11">
        <v>1</v>
      </c>
      <c r="G78" s="53">
        <v>16</v>
      </c>
      <c r="H78" s="53">
        <v>18</v>
      </c>
      <c r="I78" s="11">
        <f t="shared" ref="I78" si="9">H78-G78</f>
        <v>2</v>
      </c>
    </row>
    <row r="79" spans="1:9" ht="16.5" thickTop="1" thickBot="1" x14ac:dyDescent="0.3">
      <c r="A79" s="11" t="s">
        <v>280</v>
      </c>
      <c r="B79" s="6" t="s">
        <v>10</v>
      </c>
      <c r="C79" s="13">
        <v>20</v>
      </c>
      <c r="D79" s="12">
        <f t="shared" si="0"/>
        <v>1</v>
      </c>
      <c r="E79" s="11" t="s">
        <v>296</v>
      </c>
      <c r="F79" s="11">
        <v>1</v>
      </c>
      <c r="G79" s="53">
        <v>16</v>
      </c>
      <c r="H79" s="53">
        <v>18</v>
      </c>
      <c r="I79" s="11">
        <f t="shared" si="1"/>
        <v>2</v>
      </c>
    </row>
    <row r="80" spans="1:9" ht="16.5" thickTop="1" thickBot="1" x14ac:dyDescent="0.3">
      <c r="A80" t="s">
        <v>199</v>
      </c>
      <c r="B80" s="6" t="s">
        <v>10</v>
      </c>
      <c r="C80" s="2">
        <v>40</v>
      </c>
      <c r="D80" s="1">
        <f t="shared" si="0"/>
        <v>2</v>
      </c>
      <c r="E80" t="s">
        <v>242</v>
      </c>
      <c r="F80" s="11">
        <v>1</v>
      </c>
      <c r="G80" s="53">
        <v>16</v>
      </c>
      <c r="H80" s="53">
        <v>18</v>
      </c>
      <c r="I80">
        <f t="shared" si="1"/>
        <v>2</v>
      </c>
    </row>
    <row r="81" spans="1:9" s="11" customFormat="1" ht="16.5" thickTop="1" thickBot="1" x14ac:dyDescent="0.3">
      <c r="A81" s="11" t="s">
        <v>304</v>
      </c>
      <c r="B81" s="6" t="s">
        <v>10</v>
      </c>
      <c r="C81" s="13">
        <v>60</v>
      </c>
      <c r="D81" s="12">
        <f t="shared" si="0"/>
        <v>3</v>
      </c>
      <c r="E81" s="11" t="s">
        <v>305</v>
      </c>
      <c r="F81" s="11">
        <v>1</v>
      </c>
      <c r="G81" s="53">
        <v>16</v>
      </c>
      <c r="H81" s="53">
        <v>18</v>
      </c>
      <c r="I81" s="11">
        <f t="shared" si="1"/>
        <v>2</v>
      </c>
    </row>
    <row r="82" spans="1:9" ht="16.5" thickTop="1" thickBot="1" x14ac:dyDescent="0.3">
      <c r="A82" t="s">
        <v>631</v>
      </c>
      <c r="B82" s="157" t="s">
        <v>10</v>
      </c>
      <c r="C82" s="39">
        <v>80</v>
      </c>
      <c r="D82" s="36">
        <v>4</v>
      </c>
      <c r="E82" s="38" t="s">
        <v>242</v>
      </c>
      <c r="F82" s="11">
        <v>1</v>
      </c>
      <c r="G82" s="53">
        <v>16</v>
      </c>
      <c r="H82" s="53">
        <v>18</v>
      </c>
      <c r="I82" s="41">
        <v>4</v>
      </c>
    </row>
    <row r="83" spans="1:9" ht="15.75" thickBot="1" x14ac:dyDescent="0.3">
      <c r="A83" t="s">
        <v>99</v>
      </c>
      <c r="B83" s="6" t="s">
        <v>10</v>
      </c>
      <c r="C83" s="2">
        <v>70</v>
      </c>
      <c r="D83" s="1">
        <f t="shared" si="0"/>
        <v>3</v>
      </c>
      <c r="E83" t="s">
        <v>290</v>
      </c>
      <c r="F83" s="11">
        <v>1</v>
      </c>
      <c r="G83" s="53">
        <v>16</v>
      </c>
      <c r="H83" s="53">
        <v>18</v>
      </c>
      <c r="I83">
        <f t="shared" si="1"/>
        <v>2</v>
      </c>
    </row>
    <row r="84" spans="1:9" ht="16.5" thickTop="1" thickBot="1" x14ac:dyDescent="0.3">
      <c r="A84" t="s">
        <v>104</v>
      </c>
      <c r="B84" s="6" t="s">
        <v>10</v>
      </c>
      <c r="C84" s="2">
        <v>90</v>
      </c>
      <c r="D84" s="1">
        <f t="shared" si="0"/>
        <v>4</v>
      </c>
      <c r="E84" t="s">
        <v>242</v>
      </c>
      <c r="F84" s="11">
        <v>1</v>
      </c>
      <c r="G84" s="53">
        <v>16</v>
      </c>
      <c r="H84" s="53">
        <v>18</v>
      </c>
      <c r="I84">
        <f t="shared" si="1"/>
        <v>2</v>
      </c>
    </row>
    <row r="85" spans="1:9" ht="16.5" thickTop="1" thickBot="1" x14ac:dyDescent="0.3">
      <c r="A85" s="11" t="s">
        <v>320</v>
      </c>
      <c r="B85" s="6" t="s">
        <v>10</v>
      </c>
      <c r="C85" s="13">
        <v>90</v>
      </c>
      <c r="D85" s="12">
        <f t="shared" si="0"/>
        <v>4</v>
      </c>
      <c r="E85" s="11" t="s">
        <v>321</v>
      </c>
      <c r="F85" s="11">
        <v>1</v>
      </c>
      <c r="G85" s="53">
        <v>16</v>
      </c>
      <c r="H85" s="53">
        <v>18</v>
      </c>
      <c r="I85" s="11">
        <f t="shared" si="1"/>
        <v>2</v>
      </c>
    </row>
    <row r="86" spans="1:9" ht="16.5" thickTop="1" thickBot="1" x14ac:dyDescent="0.3">
      <c r="A86" t="s">
        <v>105</v>
      </c>
      <c r="B86" s="6" t="s">
        <v>10</v>
      </c>
      <c r="C86" s="2">
        <v>110</v>
      </c>
      <c r="D86" s="1">
        <f t="shared" si="0"/>
        <v>5</v>
      </c>
      <c r="E86" t="s">
        <v>188</v>
      </c>
      <c r="F86" s="11">
        <v>1</v>
      </c>
      <c r="G86" s="53">
        <v>16</v>
      </c>
      <c r="H86" s="53">
        <v>18</v>
      </c>
      <c r="I86">
        <f t="shared" si="1"/>
        <v>2</v>
      </c>
    </row>
    <row r="87" spans="1:9" ht="16.5" thickTop="1" thickBot="1" x14ac:dyDescent="0.3">
      <c r="A87" t="s">
        <v>200</v>
      </c>
      <c r="B87" s="6" t="s">
        <v>10</v>
      </c>
      <c r="C87" s="2">
        <v>90</v>
      </c>
      <c r="D87" s="1">
        <f t="shared" si="0"/>
        <v>4</v>
      </c>
      <c r="E87" t="s">
        <v>313</v>
      </c>
      <c r="F87" s="11">
        <v>1</v>
      </c>
      <c r="G87" s="53">
        <v>16</v>
      </c>
      <c r="H87" s="53">
        <v>18</v>
      </c>
      <c r="I87">
        <f t="shared" si="1"/>
        <v>2</v>
      </c>
    </row>
    <row r="88" spans="1:9" ht="16.5" thickTop="1" thickBot="1" x14ac:dyDescent="0.3">
      <c r="A88" t="s">
        <v>206</v>
      </c>
      <c r="B88" s="6" t="s">
        <v>10</v>
      </c>
      <c r="C88" s="2">
        <v>130</v>
      </c>
      <c r="D88" s="1">
        <f t="shared" si="0"/>
        <v>6</v>
      </c>
      <c r="E88" t="s">
        <v>215</v>
      </c>
      <c r="F88" s="11">
        <v>1</v>
      </c>
      <c r="G88" s="53">
        <v>16</v>
      </c>
      <c r="H88" s="53">
        <v>18</v>
      </c>
      <c r="I88">
        <f t="shared" si="1"/>
        <v>2</v>
      </c>
    </row>
    <row r="89" spans="1:9" s="11" customFormat="1" ht="16.5" thickTop="1" thickBot="1" x14ac:dyDescent="0.3">
      <c r="A89" s="25" t="s">
        <v>147</v>
      </c>
      <c r="B89" s="131" t="s">
        <v>2</v>
      </c>
      <c r="C89" s="27">
        <v>20</v>
      </c>
      <c r="D89" s="91">
        <v>1</v>
      </c>
      <c r="E89" s="25" t="s">
        <v>220</v>
      </c>
      <c r="F89" s="11">
        <v>1</v>
      </c>
      <c r="G89" s="29">
        <v>6</v>
      </c>
      <c r="H89" s="29">
        <v>12</v>
      </c>
      <c r="I89" s="132">
        <v>6</v>
      </c>
    </row>
    <row r="90" spans="1:9" ht="15.75" thickBot="1" x14ac:dyDescent="0.3">
      <c r="A90" s="11" t="s">
        <v>636</v>
      </c>
      <c r="B90" s="5" t="s">
        <v>2</v>
      </c>
      <c r="C90" s="11">
        <v>20</v>
      </c>
      <c r="D90" s="11">
        <f t="shared" ref="D90" si="10">IF(NOT(ISBLANK(C90)), IF(ISNUMBER(C90), ROUND((C90 - 5)/20, 0), C90), "")</f>
        <v>1</v>
      </c>
      <c r="E90" s="11" t="s">
        <v>645</v>
      </c>
      <c r="F90" s="11">
        <v>1</v>
      </c>
      <c r="G90" s="11">
        <f t="array" ref="G90">MIN(IF($A90=[1]pokemon!$AA$5:$AA$256, [1]pokemon!$R$5:$R$256))</f>
        <v>10</v>
      </c>
      <c r="H90" s="11">
        <f t="array" ref="H90">MAX(IF($A90=[1]pokemon!$AA$5:$AA$256, [1]pokemon!$R$5:$R$256))</f>
        <v>10</v>
      </c>
      <c r="I90" s="11">
        <f t="shared" ref="I90" si="11">H90-G90</f>
        <v>0</v>
      </c>
    </row>
    <row r="91" spans="1:9" ht="15.75" thickBot="1" x14ac:dyDescent="0.3">
      <c r="A91" s="11" t="s">
        <v>416</v>
      </c>
      <c r="B91" s="5" t="s">
        <v>2</v>
      </c>
      <c r="C91" s="13">
        <v>25</v>
      </c>
      <c r="D91" s="12">
        <v>2</v>
      </c>
      <c r="E91" s="11" t="s">
        <v>417</v>
      </c>
      <c r="F91" s="11">
        <v>1</v>
      </c>
      <c r="G91" s="53">
        <v>16</v>
      </c>
      <c r="H91" s="53">
        <v>18</v>
      </c>
      <c r="I91" s="11">
        <f>H91-G91</f>
        <v>2</v>
      </c>
    </row>
    <row r="92" spans="1:9" ht="16.5" thickTop="1" thickBot="1" x14ac:dyDescent="0.3">
      <c r="A92" s="11" t="s">
        <v>435</v>
      </c>
      <c r="B92" s="5" t="s">
        <v>2</v>
      </c>
      <c r="C92" s="13">
        <v>40</v>
      </c>
      <c r="D92" s="12">
        <f>IF(NOT(ISBLANK(C92)), IF(ISNUMBER(C92), ROUND((C92 - 5)/20, 0), C92), "")</f>
        <v>2</v>
      </c>
      <c r="E92" s="11" t="s">
        <v>275</v>
      </c>
      <c r="F92" s="11">
        <v>1</v>
      </c>
      <c r="G92" s="53">
        <v>16</v>
      </c>
      <c r="H92" s="53">
        <v>18</v>
      </c>
      <c r="I92" s="11">
        <f>H92-G92</f>
        <v>2</v>
      </c>
    </row>
    <row r="93" spans="1:9" ht="16.5" thickTop="1" thickBot="1" x14ac:dyDescent="0.3">
      <c r="A93" s="38" t="s">
        <v>580</v>
      </c>
      <c r="B93" s="133" t="s">
        <v>2</v>
      </c>
      <c r="C93" s="39">
        <v>40</v>
      </c>
      <c r="D93" s="34">
        <v>2</v>
      </c>
      <c r="E93" s="38" t="s">
        <v>275</v>
      </c>
      <c r="F93" s="11">
        <v>1</v>
      </c>
      <c r="G93" s="36">
        <v>8</v>
      </c>
      <c r="H93" s="36">
        <v>11</v>
      </c>
      <c r="I93" s="87">
        <v>3</v>
      </c>
    </row>
    <row r="94" spans="1:9" ht="15.75" thickBot="1" x14ac:dyDescent="0.3">
      <c r="A94" s="38" t="s">
        <v>581</v>
      </c>
      <c r="B94" s="133" t="s">
        <v>2</v>
      </c>
      <c r="C94" s="39">
        <v>45</v>
      </c>
      <c r="D94" s="34">
        <v>2</v>
      </c>
      <c r="E94" s="38" t="s">
        <v>180</v>
      </c>
      <c r="F94" s="11">
        <v>1</v>
      </c>
      <c r="G94" s="36">
        <v>10</v>
      </c>
      <c r="H94" s="36">
        <v>11</v>
      </c>
      <c r="I94" s="48">
        <v>1</v>
      </c>
    </row>
    <row r="95" spans="1:9" ht="15.75" thickBot="1" x14ac:dyDescent="0.3">
      <c r="A95" s="31" t="s">
        <v>257</v>
      </c>
      <c r="B95" s="133" t="s">
        <v>2</v>
      </c>
      <c r="C95" s="33">
        <v>55</v>
      </c>
      <c r="D95" s="40">
        <v>3</v>
      </c>
      <c r="E95" s="31" t="s">
        <v>213</v>
      </c>
      <c r="F95" s="11">
        <v>1</v>
      </c>
      <c r="G95" s="36">
        <v>9</v>
      </c>
      <c r="H95" s="36">
        <v>14</v>
      </c>
      <c r="I95" s="61">
        <v>5</v>
      </c>
    </row>
    <row r="96" spans="1:9" ht="15.75" thickBot="1" x14ac:dyDescent="0.3">
      <c r="A96" s="38" t="s">
        <v>582</v>
      </c>
      <c r="B96" s="133" t="s">
        <v>2</v>
      </c>
      <c r="C96" s="39">
        <v>60</v>
      </c>
      <c r="D96" s="40">
        <v>3</v>
      </c>
      <c r="E96" s="38" t="s">
        <v>583</v>
      </c>
      <c r="F96" s="11">
        <v>1</v>
      </c>
      <c r="G96" s="36">
        <v>12</v>
      </c>
      <c r="H96" s="36">
        <v>12</v>
      </c>
      <c r="I96" s="37">
        <v>0</v>
      </c>
    </row>
    <row r="97" spans="1:9" ht="15.75" thickBot="1" x14ac:dyDescent="0.3">
      <c r="A97" s="38" t="s">
        <v>418</v>
      </c>
      <c r="B97" s="133" t="s">
        <v>2</v>
      </c>
      <c r="C97" s="39">
        <v>60</v>
      </c>
      <c r="D97" s="40">
        <v>3</v>
      </c>
      <c r="E97" s="38" t="s">
        <v>214</v>
      </c>
      <c r="F97" s="11">
        <v>1</v>
      </c>
      <c r="G97" s="36">
        <v>7</v>
      </c>
      <c r="H97" s="36">
        <v>7</v>
      </c>
      <c r="I97" s="37">
        <v>0</v>
      </c>
    </row>
    <row r="98" spans="1:9" ht="15.75" thickBot="1" x14ac:dyDescent="0.3">
      <c r="A98" s="31" t="s">
        <v>107</v>
      </c>
      <c r="B98" s="133" t="s">
        <v>2</v>
      </c>
      <c r="C98" s="33">
        <v>75</v>
      </c>
      <c r="D98" s="36">
        <v>4</v>
      </c>
      <c r="E98" s="31" t="s">
        <v>275</v>
      </c>
      <c r="F98" s="11">
        <v>1</v>
      </c>
      <c r="G98" s="36">
        <v>14</v>
      </c>
      <c r="H98" s="36">
        <v>19</v>
      </c>
      <c r="I98" s="61">
        <v>5</v>
      </c>
    </row>
    <row r="99" spans="1:9" ht="15.75" thickBot="1" x14ac:dyDescent="0.3">
      <c r="A99" s="38" t="s">
        <v>584</v>
      </c>
      <c r="B99" s="133" t="s">
        <v>2</v>
      </c>
      <c r="C99" s="39">
        <v>80</v>
      </c>
      <c r="D99" s="36">
        <v>4</v>
      </c>
      <c r="E99" s="38" t="s">
        <v>316</v>
      </c>
      <c r="F99" s="11">
        <v>1</v>
      </c>
      <c r="G99" s="36">
        <v>10</v>
      </c>
      <c r="H99" s="36">
        <v>17</v>
      </c>
      <c r="I99" s="45">
        <v>7</v>
      </c>
    </row>
    <row r="100" spans="1:9" ht="15.75" thickBot="1" x14ac:dyDescent="0.3">
      <c r="A100" s="31" t="s">
        <v>108</v>
      </c>
      <c r="B100" s="133" t="s">
        <v>2</v>
      </c>
      <c r="C100" s="33">
        <v>85</v>
      </c>
      <c r="D100" s="36">
        <v>4</v>
      </c>
      <c r="E100" s="31" t="s">
        <v>244</v>
      </c>
      <c r="F100" s="11">
        <v>1</v>
      </c>
      <c r="G100" s="36">
        <v>15</v>
      </c>
      <c r="H100" s="36">
        <v>53</v>
      </c>
      <c r="I100" s="134">
        <v>38</v>
      </c>
    </row>
    <row r="101" spans="1:9" ht="15.75" thickBot="1" x14ac:dyDescent="0.3">
      <c r="A101" s="38" t="s">
        <v>585</v>
      </c>
      <c r="B101" s="133" t="s">
        <v>2</v>
      </c>
      <c r="C101" s="46">
        <v>90</v>
      </c>
      <c r="D101" s="36">
        <v>4</v>
      </c>
      <c r="E101" s="38" t="s">
        <v>586</v>
      </c>
      <c r="F101" s="11">
        <v>1</v>
      </c>
      <c r="G101" s="36">
        <v>14</v>
      </c>
      <c r="H101" s="36">
        <v>20</v>
      </c>
      <c r="I101" s="105">
        <v>6</v>
      </c>
    </row>
    <row r="102" spans="1:9" ht="15.75" thickBot="1" x14ac:dyDescent="0.3">
      <c r="A102" s="38" t="s">
        <v>420</v>
      </c>
      <c r="B102" s="133" t="s">
        <v>2</v>
      </c>
      <c r="C102" s="46">
        <v>90</v>
      </c>
      <c r="D102" s="36">
        <v>4</v>
      </c>
      <c r="E102" s="11" t="s">
        <v>419</v>
      </c>
      <c r="F102" s="11">
        <v>1</v>
      </c>
      <c r="G102" s="36">
        <v>13</v>
      </c>
      <c r="H102" s="36">
        <v>16</v>
      </c>
      <c r="I102" s="87">
        <v>3</v>
      </c>
    </row>
    <row r="103" spans="1:9" ht="15.75" thickBot="1" x14ac:dyDescent="0.3">
      <c r="A103" s="31" t="s">
        <v>166</v>
      </c>
      <c r="B103" s="133" t="s">
        <v>2</v>
      </c>
      <c r="C103" s="46">
        <v>110</v>
      </c>
      <c r="D103" s="44">
        <v>5</v>
      </c>
      <c r="E103" s="31" t="s">
        <v>244</v>
      </c>
      <c r="F103" s="11">
        <v>1</v>
      </c>
      <c r="G103" s="36">
        <v>0</v>
      </c>
      <c r="H103" s="36">
        <v>0</v>
      </c>
      <c r="I103" s="37">
        <v>0</v>
      </c>
    </row>
    <row r="104" spans="1:9" ht="15.75" thickBot="1" x14ac:dyDescent="0.3">
      <c r="A104" s="38" t="s">
        <v>437</v>
      </c>
      <c r="B104" s="133" t="s">
        <v>2</v>
      </c>
      <c r="C104" s="39">
        <v>120</v>
      </c>
      <c r="D104" s="47">
        <v>6</v>
      </c>
      <c r="E104" s="38" t="s">
        <v>587</v>
      </c>
      <c r="F104" s="11">
        <v>1</v>
      </c>
      <c r="G104" s="36">
        <v>17</v>
      </c>
      <c r="H104" s="36">
        <v>19</v>
      </c>
      <c r="I104" s="72">
        <v>2</v>
      </c>
    </row>
    <row r="105" spans="1:9" ht="15.75" thickBot="1" x14ac:dyDescent="0.3">
      <c r="A105" s="38" t="s">
        <v>588</v>
      </c>
      <c r="B105" s="133" t="s">
        <v>2</v>
      </c>
      <c r="C105" s="39">
        <v>120</v>
      </c>
      <c r="D105" s="47">
        <v>6</v>
      </c>
      <c r="E105" s="38" t="s">
        <v>589</v>
      </c>
      <c r="F105" s="11">
        <v>1</v>
      </c>
      <c r="G105" s="36">
        <v>15</v>
      </c>
      <c r="H105" s="36">
        <v>22</v>
      </c>
      <c r="I105" s="45">
        <v>7</v>
      </c>
    </row>
    <row r="106" spans="1:9" ht="15.75" thickBot="1" x14ac:dyDescent="0.3">
      <c r="A106" s="31" t="s">
        <v>157</v>
      </c>
      <c r="B106" s="133" t="s">
        <v>2</v>
      </c>
      <c r="C106" s="33">
        <v>120</v>
      </c>
      <c r="D106" s="47">
        <v>6</v>
      </c>
      <c r="E106" s="31" t="s">
        <v>492</v>
      </c>
      <c r="F106" s="11">
        <v>1</v>
      </c>
      <c r="G106" s="36">
        <v>16</v>
      </c>
      <c r="H106" s="36">
        <v>16</v>
      </c>
      <c r="I106" s="37">
        <v>0</v>
      </c>
    </row>
    <row r="107" spans="1:9" ht="15.75" thickBot="1" x14ac:dyDescent="0.3">
      <c r="A107" s="38" t="s">
        <v>590</v>
      </c>
      <c r="B107" s="133" t="s">
        <v>2</v>
      </c>
      <c r="C107" s="39">
        <v>125</v>
      </c>
      <c r="D107" s="47">
        <v>6</v>
      </c>
      <c r="E107" s="38" t="s">
        <v>591</v>
      </c>
      <c r="F107" s="11">
        <v>1</v>
      </c>
      <c r="G107" s="36">
        <v>16</v>
      </c>
      <c r="H107" s="36">
        <v>16</v>
      </c>
      <c r="I107" s="37">
        <v>0</v>
      </c>
    </row>
    <row r="108" spans="1:9" ht="15.75" thickBot="1" x14ac:dyDescent="0.3">
      <c r="A108" s="31" t="s">
        <v>253</v>
      </c>
      <c r="B108" s="133" t="s">
        <v>2</v>
      </c>
      <c r="C108" s="46">
        <v>1300</v>
      </c>
      <c r="D108" s="47">
        <v>55</v>
      </c>
      <c r="E108" s="31" t="s">
        <v>667</v>
      </c>
      <c r="F108" s="11">
        <v>1</v>
      </c>
      <c r="G108" s="36">
        <v>14</v>
      </c>
      <c r="H108" s="36">
        <v>18</v>
      </c>
      <c r="I108" s="41">
        <v>4</v>
      </c>
    </row>
    <row r="109" spans="1:9" ht="15.75" thickBot="1" x14ac:dyDescent="0.3">
      <c r="A109" s="49" t="s">
        <v>203</v>
      </c>
      <c r="B109" s="135" t="s">
        <v>2</v>
      </c>
      <c r="C109" s="51">
        <v>150</v>
      </c>
      <c r="D109" s="52">
        <v>7</v>
      </c>
      <c r="E109" s="49" t="s">
        <v>216</v>
      </c>
      <c r="F109" s="11">
        <v>1</v>
      </c>
      <c r="G109" s="53">
        <v>0</v>
      </c>
      <c r="H109" s="53">
        <v>0</v>
      </c>
      <c r="I109" s="54">
        <v>0</v>
      </c>
    </row>
    <row r="110" spans="1:9" ht="16.5" thickTop="1" thickBot="1" x14ac:dyDescent="0.3">
      <c r="A110" s="55" t="s">
        <v>542</v>
      </c>
      <c r="B110" s="115" t="s">
        <v>12</v>
      </c>
      <c r="C110" s="57">
        <v>40</v>
      </c>
      <c r="D110" s="28">
        <v>2</v>
      </c>
      <c r="E110" s="55" t="s">
        <v>303</v>
      </c>
      <c r="F110" s="11">
        <v>1</v>
      </c>
      <c r="G110" s="29">
        <v>10</v>
      </c>
      <c r="H110" s="29">
        <v>10</v>
      </c>
      <c r="I110" s="30">
        <v>0</v>
      </c>
    </row>
    <row r="111" spans="1:9" ht="15.75" thickBot="1" x14ac:dyDescent="0.3">
      <c r="A111" s="31" t="s">
        <v>111</v>
      </c>
      <c r="B111" s="116" t="s">
        <v>12</v>
      </c>
      <c r="C111" s="33">
        <v>40</v>
      </c>
      <c r="D111" s="34">
        <v>2</v>
      </c>
      <c r="E111" s="31" t="s">
        <v>243</v>
      </c>
      <c r="F111" s="11">
        <v>1</v>
      </c>
      <c r="G111" s="36">
        <v>11</v>
      </c>
      <c r="H111" s="36">
        <v>13</v>
      </c>
      <c r="I111" s="72">
        <v>2</v>
      </c>
    </row>
    <row r="112" spans="1:9" ht="15.75" thickBot="1" x14ac:dyDescent="0.3">
      <c r="A112" s="31" t="s">
        <v>324</v>
      </c>
      <c r="B112" s="116" t="s">
        <v>12</v>
      </c>
      <c r="C112" s="33">
        <v>60</v>
      </c>
      <c r="D112" s="40">
        <v>3</v>
      </c>
      <c r="E112" s="31" t="s">
        <v>325</v>
      </c>
      <c r="F112" s="11">
        <v>1</v>
      </c>
      <c r="G112" s="36">
        <v>11</v>
      </c>
      <c r="H112" s="36">
        <v>72</v>
      </c>
      <c r="I112" s="117">
        <v>61</v>
      </c>
    </row>
    <row r="113" spans="1:9" ht="15.75" thickBot="1" x14ac:dyDescent="0.3">
      <c r="A113" s="31" t="s">
        <v>276</v>
      </c>
      <c r="B113" s="116" t="s">
        <v>12</v>
      </c>
      <c r="C113" s="33">
        <v>65</v>
      </c>
      <c r="D113" s="40">
        <v>3</v>
      </c>
      <c r="E113" s="31" t="s">
        <v>309</v>
      </c>
      <c r="F113" s="11">
        <v>1</v>
      </c>
      <c r="G113" s="36">
        <v>0</v>
      </c>
      <c r="H113" s="36">
        <v>0</v>
      </c>
      <c r="I113" s="37">
        <v>0</v>
      </c>
    </row>
    <row r="114" spans="1:9" ht="15.75" thickBot="1" x14ac:dyDescent="0.3">
      <c r="A114" s="31" t="s">
        <v>287</v>
      </c>
      <c r="B114" s="116" t="s">
        <v>12</v>
      </c>
      <c r="C114" s="33">
        <v>65</v>
      </c>
      <c r="D114" s="40">
        <v>3</v>
      </c>
      <c r="E114" s="31" t="s">
        <v>243</v>
      </c>
      <c r="F114" s="11">
        <v>1</v>
      </c>
      <c r="G114" s="36">
        <v>0</v>
      </c>
      <c r="H114" s="36">
        <v>0</v>
      </c>
      <c r="I114" s="37">
        <v>0</v>
      </c>
    </row>
    <row r="115" spans="1:9" s="11" customFormat="1" ht="15.75" thickBot="1" x14ac:dyDescent="0.3">
      <c r="A115" s="14" t="s">
        <v>678</v>
      </c>
      <c r="B115" s="116" t="s">
        <v>12</v>
      </c>
      <c r="C115" s="33">
        <v>7000</v>
      </c>
      <c r="D115" s="40">
        <v>700</v>
      </c>
      <c r="E115" s="31" t="s">
        <v>679</v>
      </c>
      <c r="F115" s="11">
        <v>1</v>
      </c>
      <c r="G115" s="36">
        <v>1</v>
      </c>
      <c r="H115" s="36">
        <v>7000</v>
      </c>
      <c r="I115" s="37">
        <v>0</v>
      </c>
    </row>
    <row r="116" spans="1:9" ht="15.75" thickBot="1" x14ac:dyDescent="0.3">
      <c r="A116" s="38" t="s">
        <v>543</v>
      </c>
      <c r="B116" s="116" t="s">
        <v>12</v>
      </c>
      <c r="C116" s="39">
        <v>65</v>
      </c>
      <c r="D116" s="36">
        <v>4</v>
      </c>
      <c r="E116" s="38" t="s">
        <v>544</v>
      </c>
      <c r="F116" s="11">
        <v>1</v>
      </c>
      <c r="G116" s="36">
        <v>22</v>
      </c>
      <c r="H116" s="36">
        <v>22</v>
      </c>
      <c r="I116" s="37">
        <v>0</v>
      </c>
    </row>
    <row r="117" spans="1:9" ht="15.75" thickBot="1" x14ac:dyDescent="0.3">
      <c r="A117" s="31" t="s">
        <v>255</v>
      </c>
      <c r="B117" s="116" t="s">
        <v>12</v>
      </c>
      <c r="C117" s="33">
        <v>75</v>
      </c>
      <c r="D117" s="36">
        <v>4</v>
      </c>
      <c r="E117" s="31" t="s">
        <v>243</v>
      </c>
      <c r="F117" s="11">
        <v>1</v>
      </c>
      <c r="G117" s="36">
        <v>0</v>
      </c>
      <c r="H117" s="36">
        <v>0</v>
      </c>
      <c r="I117" s="37">
        <v>0</v>
      </c>
    </row>
    <row r="118" spans="1:9" ht="15.75" thickBot="1" x14ac:dyDescent="0.3">
      <c r="A118" s="38" t="s">
        <v>545</v>
      </c>
      <c r="B118" s="116" t="s">
        <v>12</v>
      </c>
      <c r="C118" s="39">
        <v>85</v>
      </c>
      <c r="D118" s="36">
        <v>4</v>
      </c>
      <c r="E118" s="38" t="s">
        <v>217</v>
      </c>
      <c r="F118" s="11">
        <v>1</v>
      </c>
      <c r="G118" s="36">
        <v>17</v>
      </c>
      <c r="H118" s="36">
        <v>17</v>
      </c>
      <c r="I118" s="37">
        <v>0</v>
      </c>
    </row>
    <row r="119" spans="1:9" ht="15.75" thickBot="1" x14ac:dyDescent="0.3">
      <c r="A119" s="31" t="s">
        <v>91</v>
      </c>
      <c r="B119" s="116" t="s">
        <v>12</v>
      </c>
      <c r="C119" s="46">
        <v>90</v>
      </c>
      <c r="D119" s="36">
        <v>4</v>
      </c>
      <c r="E119" s="31" t="s">
        <v>312</v>
      </c>
      <c r="F119" s="11">
        <v>1</v>
      </c>
      <c r="G119" s="36">
        <v>19</v>
      </c>
      <c r="H119" s="36">
        <v>19</v>
      </c>
      <c r="I119" s="37">
        <v>0</v>
      </c>
    </row>
    <row r="120" spans="1:9" ht="15.75" thickBot="1" x14ac:dyDescent="0.3">
      <c r="A120" s="31" t="s">
        <v>110</v>
      </c>
      <c r="B120" s="116" t="s">
        <v>12</v>
      </c>
      <c r="C120" s="46">
        <v>90</v>
      </c>
      <c r="D120" s="36">
        <v>4</v>
      </c>
      <c r="E120" s="31" t="s">
        <v>243</v>
      </c>
      <c r="F120" s="11">
        <v>1</v>
      </c>
      <c r="G120" s="36">
        <v>13</v>
      </c>
      <c r="H120" s="36">
        <v>19</v>
      </c>
      <c r="I120" s="105">
        <v>6</v>
      </c>
    </row>
    <row r="121" spans="1:9" ht="15.75" thickBot="1" x14ac:dyDescent="0.3">
      <c r="A121" s="38" t="s">
        <v>546</v>
      </c>
      <c r="B121" s="116" t="s">
        <v>12</v>
      </c>
      <c r="C121" s="39">
        <v>100</v>
      </c>
      <c r="D121" s="44">
        <v>5</v>
      </c>
      <c r="E121" s="38" t="s">
        <v>213</v>
      </c>
      <c r="F121" s="11">
        <v>1</v>
      </c>
      <c r="G121" s="36">
        <v>17</v>
      </c>
      <c r="H121" s="36">
        <v>17</v>
      </c>
      <c r="I121" s="37">
        <v>0</v>
      </c>
    </row>
    <row r="122" spans="1:9" ht="15.75" thickBot="1" x14ac:dyDescent="0.3">
      <c r="A122" s="31" t="s">
        <v>109</v>
      </c>
      <c r="B122" s="116" t="s">
        <v>12</v>
      </c>
      <c r="C122" s="46">
        <v>110</v>
      </c>
      <c r="D122" s="44">
        <v>5</v>
      </c>
      <c r="E122" s="31" t="s">
        <v>190</v>
      </c>
      <c r="F122" s="11">
        <v>1</v>
      </c>
      <c r="G122" s="36">
        <v>14</v>
      </c>
      <c r="H122" s="36">
        <v>18</v>
      </c>
      <c r="I122" s="41">
        <v>4</v>
      </c>
    </row>
    <row r="123" spans="1:9" ht="15.75" thickBot="1" x14ac:dyDescent="0.3">
      <c r="A123" s="49" t="s">
        <v>204</v>
      </c>
      <c r="B123" s="118" t="s">
        <v>12</v>
      </c>
      <c r="C123" s="51">
        <v>130</v>
      </c>
      <c r="D123" s="74">
        <v>6</v>
      </c>
      <c r="E123" s="49" t="s">
        <v>250</v>
      </c>
      <c r="F123" s="11">
        <v>1</v>
      </c>
      <c r="G123" s="53">
        <v>0</v>
      </c>
      <c r="H123" s="53">
        <v>0</v>
      </c>
      <c r="I123" s="54">
        <v>0</v>
      </c>
    </row>
    <row r="124" spans="1:9" ht="16.5" thickTop="1" thickBot="1" x14ac:dyDescent="0.3">
      <c r="A124" s="38" t="s">
        <v>547</v>
      </c>
      <c r="B124" s="119" t="s">
        <v>14</v>
      </c>
      <c r="C124" s="39">
        <v>40</v>
      </c>
      <c r="D124" s="34">
        <v>2</v>
      </c>
      <c r="E124" s="38" t="s">
        <v>548</v>
      </c>
      <c r="F124" s="11">
        <v>1</v>
      </c>
      <c r="G124" s="36">
        <v>8</v>
      </c>
      <c r="H124" s="36">
        <v>14</v>
      </c>
      <c r="I124" s="105">
        <v>6</v>
      </c>
    </row>
    <row r="125" spans="1:9" ht="15.75" thickBot="1" x14ac:dyDescent="0.3">
      <c r="A125" s="31" t="s">
        <v>196</v>
      </c>
      <c r="B125" s="119" t="s">
        <v>14</v>
      </c>
      <c r="C125" s="33">
        <v>35</v>
      </c>
      <c r="D125" s="34">
        <v>2</v>
      </c>
      <c r="E125" s="31" t="s">
        <v>197</v>
      </c>
      <c r="F125" s="11">
        <v>1</v>
      </c>
      <c r="G125" s="36">
        <v>0</v>
      </c>
      <c r="H125" s="36">
        <v>0</v>
      </c>
      <c r="I125" s="37">
        <v>0</v>
      </c>
    </row>
    <row r="126" spans="1:9" ht="15.75" thickBot="1" x14ac:dyDescent="0.3">
      <c r="A126" s="38" t="s">
        <v>441</v>
      </c>
      <c r="B126" s="119" t="s">
        <v>14</v>
      </c>
      <c r="C126" s="39">
        <v>40</v>
      </c>
      <c r="D126" s="34">
        <v>2</v>
      </c>
      <c r="E126" s="38" t="s">
        <v>496</v>
      </c>
      <c r="F126" s="11">
        <v>1</v>
      </c>
      <c r="G126" s="36">
        <v>14</v>
      </c>
      <c r="H126" s="36">
        <v>14</v>
      </c>
      <c r="I126" s="37">
        <v>0</v>
      </c>
    </row>
    <row r="127" spans="1:9" ht="15.75" thickBot="1" x14ac:dyDescent="0.3">
      <c r="A127" s="38" t="s">
        <v>549</v>
      </c>
      <c r="B127" s="119" t="s">
        <v>14</v>
      </c>
      <c r="C127" s="39">
        <v>40</v>
      </c>
      <c r="D127" s="34">
        <v>2</v>
      </c>
      <c r="E127" s="38" t="s">
        <v>550</v>
      </c>
      <c r="F127" s="11">
        <v>1</v>
      </c>
      <c r="G127" s="36">
        <v>11</v>
      </c>
      <c r="H127" s="36">
        <v>14</v>
      </c>
      <c r="I127" s="87">
        <v>3</v>
      </c>
    </row>
    <row r="128" spans="1:9" ht="15.75" thickBot="1" x14ac:dyDescent="0.3">
      <c r="A128" s="31" t="s">
        <v>155</v>
      </c>
      <c r="B128" s="119" t="s">
        <v>14</v>
      </c>
      <c r="C128" s="46">
        <v>50</v>
      </c>
      <c r="D128" s="34">
        <v>2</v>
      </c>
      <c r="E128" s="31" t="s">
        <v>221</v>
      </c>
      <c r="F128" s="11">
        <v>1</v>
      </c>
      <c r="G128" s="36">
        <v>0</v>
      </c>
      <c r="H128" s="36">
        <v>0</v>
      </c>
      <c r="I128" s="37">
        <v>0</v>
      </c>
    </row>
    <row r="129" spans="1:9" ht="15.75" thickBot="1" x14ac:dyDescent="0.3">
      <c r="A129" s="120" t="s">
        <v>225</v>
      </c>
      <c r="B129" s="119" t="s">
        <v>14</v>
      </c>
      <c r="C129" s="33">
        <v>60</v>
      </c>
      <c r="D129" s="40">
        <v>3</v>
      </c>
      <c r="E129" s="31" t="s">
        <v>242</v>
      </c>
      <c r="F129" s="11">
        <v>1</v>
      </c>
      <c r="G129" s="36">
        <v>0</v>
      </c>
      <c r="H129" s="36">
        <v>0</v>
      </c>
      <c r="I129" s="37">
        <v>0</v>
      </c>
    </row>
    <row r="130" spans="1:9" s="11" customFormat="1" ht="15.75" thickBot="1" x14ac:dyDescent="0.3">
      <c r="A130" t="s">
        <v>112</v>
      </c>
      <c r="B130" s="7" t="s">
        <v>14</v>
      </c>
      <c r="C130" s="2">
        <v>80</v>
      </c>
      <c r="D130" s="1">
        <f>IF(NOT(ISBLANK(C130)), IF(ISNUMBER(C130), ROUND((C130 - 5)/20, 0), C130), "")</f>
        <v>4</v>
      </c>
      <c r="E130" t="s">
        <v>214</v>
      </c>
      <c r="F130" s="11">
        <v>1</v>
      </c>
      <c r="G130" s="53">
        <v>16</v>
      </c>
      <c r="H130" s="53">
        <v>18</v>
      </c>
      <c r="I130">
        <f>H130-G130</f>
        <v>2</v>
      </c>
    </row>
    <row r="131" spans="1:9" s="11" customFormat="1" ht="15.75" thickTop="1" x14ac:dyDescent="0.25">
      <c r="A131" s="11" t="s">
        <v>637</v>
      </c>
      <c r="B131" s="7" t="s">
        <v>14</v>
      </c>
      <c r="C131" s="11" t="s">
        <v>137</v>
      </c>
      <c r="D131" s="11" t="s">
        <v>137</v>
      </c>
      <c r="E131" s="11" t="s">
        <v>640</v>
      </c>
      <c r="F131" s="11">
        <v>1</v>
      </c>
      <c r="G131" s="11">
        <f t="array" ref="G131">MIN(IF($A131=[1]pokemon!$AA$5:$AA$256, [1]pokemon!$R$5:$R$256))</f>
        <v>19</v>
      </c>
      <c r="H131" s="11">
        <f t="array" ref="H131">MAX(IF($A131=[1]pokemon!$AA$5:$AA$256, [1]pokemon!$R$5:$R$256))</f>
        <v>19</v>
      </c>
      <c r="I131" s="11">
        <f t="shared" ref="I131:I132" si="12">H131-G131</f>
        <v>0</v>
      </c>
    </row>
    <row r="132" spans="1:9" ht="15.75" thickBot="1" x14ac:dyDescent="0.3">
      <c r="A132" s="11" t="s">
        <v>647</v>
      </c>
      <c r="B132" s="7" t="s">
        <v>14</v>
      </c>
      <c r="C132" s="11">
        <v>60</v>
      </c>
      <c r="D132" s="11">
        <v>3</v>
      </c>
      <c r="E132" s="11" t="s">
        <v>648</v>
      </c>
      <c r="F132" s="11">
        <v>1</v>
      </c>
      <c r="G132" s="11">
        <f t="array" ref="G132">MIN(IF($A132=[1]pokemon!$AA$5:$AA$256, [1]pokemon!$R$5:$R$256))</f>
        <v>18</v>
      </c>
      <c r="H132" s="11">
        <f t="array" ref="H132">MAX(IF($A132=[1]pokemon!$AA$5:$AA$256, [1]pokemon!$R$5:$R$256))</f>
        <v>18</v>
      </c>
      <c r="I132" s="11">
        <f t="shared" si="12"/>
        <v>0</v>
      </c>
    </row>
    <row r="133" spans="1:9" ht="15.75" thickBot="1" x14ac:dyDescent="0.3">
      <c r="A133" s="38" t="s">
        <v>551</v>
      </c>
      <c r="B133" s="119" t="s">
        <v>14</v>
      </c>
      <c r="C133" s="39">
        <v>75</v>
      </c>
      <c r="D133" s="36">
        <v>4</v>
      </c>
      <c r="E133" s="38" t="s">
        <v>275</v>
      </c>
      <c r="F133" s="11">
        <v>1</v>
      </c>
      <c r="G133" s="36">
        <v>12</v>
      </c>
      <c r="H133" s="36">
        <v>60</v>
      </c>
      <c r="I133" s="121">
        <v>48</v>
      </c>
    </row>
    <row r="134" spans="1:9" ht="15.75" thickBot="1" x14ac:dyDescent="0.3">
      <c r="A134" s="31" t="s">
        <v>112</v>
      </c>
      <c r="B134" s="119" t="s">
        <v>14</v>
      </c>
      <c r="C134" s="33">
        <v>80</v>
      </c>
      <c r="D134" s="36">
        <v>4</v>
      </c>
      <c r="E134" s="31" t="s">
        <v>214</v>
      </c>
      <c r="F134" s="11">
        <v>1</v>
      </c>
      <c r="G134" s="36">
        <v>20</v>
      </c>
      <c r="H134" s="36">
        <v>20</v>
      </c>
      <c r="I134" s="37">
        <v>0</v>
      </c>
    </row>
    <row r="135" spans="1:9" ht="15.75" thickBot="1" x14ac:dyDescent="0.3">
      <c r="A135" s="38" t="s">
        <v>552</v>
      </c>
      <c r="B135" s="119" t="s">
        <v>14</v>
      </c>
      <c r="C135" s="39">
        <v>85</v>
      </c>
      <c r="D135" s="36">
        <v>4</v>
      </c>
      <c r="E135" s="38" t="s">
        <v>221</v>
      </c>
      <c r="F135" s="11">
        <v>1</v>
      </c>
      <c r="G135" s="36">
        <v>20</v>
      </c>
      <c r="H135" s="36">
        <v>20</v>
      </c>
      <c r="I135" s="37">
        <v>0</v>
      </c>
    </row>
    <row r="136" spans="1:9" ht="15.75" thickBot="1" x14ac:dyDescent="0.3">
      <c r="A136" s="38" t="s">
        <v>553</v>
      </c>
      <c r="B136" s="119" t="s">
        <v>14</v>
      </c>
      <c r="C136" s="39">
        <v>100</v>
      </c>
      <c r="D136" s="44">
        <v>5</v>
      </c>
      <c r="E136" s="38" t="s">
        <v>486</v>
      </c>
      <c r="F136" s="11">
        <v>1</v>
      </c>
      <c r="G136" s="36">
        <v>17</v>
      </c>
      <c r="H136" s="36">
        <v>18</v>
      </c>
      <c r="I136" s="48">
        <v>1</v>
      </c>
    </row>
    <row r="137" spans="1:9" ht="15.75" thickBot="1" x14ac:dyDescent="0.3">
      <c r="A137" s="38" t="s">
        <v>554</v>
      </c>
      <c r="B137" s="119" t="s">
        <v>14</v>
      </c>
      <c r="C137" s="39">
        <v>120</v>
      </c>
      <c r="D137" s="47">
        <v>6</v>
      </c>
      <c r="E137" s="38" t="s">
        <v>555</v>
      </c>
      <c r="F137" s="11">
        <v>1</v>
      </c>
      <c r="G137" s="36">
        <v>17</v>
      </c>
      <c r="H137" s="36">
        <v>21</v>
      </c>
      <c r="I137" s="41">
        <v>4</v>
      </c>
    </row>
    <row r="138" spans="1:9" ht="15.75" thickBot="1" x14ac:dyDescent="0.3">
      <c r="A138" s="38" t="s">
        <v>556</v>
      </c>
      <c r="B138" s="119" t="s">
        <v>14</v>
      </c>
      <c r="C138" s="39">
        <v>100</v>
      </c>
      <c r="D138" s="44">
        <v>5</v>
      </c>
      <c r="E138" s="38" t="s">
        <v>557</v>
      </c>
      <c r="F138" s="11">
        <v>1</v>
      </c>
      <c r="G138" s="36">
        <v>17</v>
      </c>
      <c r="H138" s="36">
        <v>17</v>
      </c>
      <c r="I138" s="37">
        <v>0</v>
      </c>
    </row>
    <row r="139" spans="1:9" ht="15.75" thickBot="1" x14ac:dyDescent="0.3">
      <c r="A139" s="31" t="s">
        <v>113</v>
      </c>
      <c r="B139" s="119" t="s">
        <v>14</v>
      </c>
      <c r="C139" s="33">
        <v>120</v>
      </c>
      <c r="D139" s="47">
        <v>6</v>
      </c>
      <c r="E139" s="31" t="s">
        <v>245</v>
      </c>
      <c r="F139" s="11">
        <v>1</v>
      </c>
      <c r="G139" s="36">
        <v>17</v>
      </c>
      <c r="H139" s="36">
        <v>18</v>
      </c>
      <c r="I139" s="48">
        <v>1</v>
      </c>
    </row>
    <row r="140" spans="1:9" ht="15.75" thickBot="1" x14ac:dyDescent="0.3">
      <c r="A140" s="38" t="s">
        <v>558</v>
      </c>
      <c r="B140" s="119" t="s">
        <v>14</v>
      </c>
      <c r="C140" s="39">
        <v>120</v>
      </c>
      <c r="D140" s="47">
        <v>6</v>
      </c>
      <c r="E140" s="38" t="s">
        <v>254</v>
      </c>
      <c r="F140" s="11">
        <v>1</v>
      </c>
      <c r="G140" s="36">
        <v>16</v>
      </c>
      <c r="H140" s="36">
        <v>19</v>
      </c>
      <c r="I140" s="87">
        <v>3</v>
      </c>
    </row>
    <row r="141" spans="1:9" ht="15.75" thickBot="1" x14ac:dyDescent="0.3">
      <c r="A141" s="120" t="s">
        <v>195</v>
      </c>
      <c r="B141" s="119" t="s">
        <v>14</v>
      </c>
      <c r="C141" s="46">
        <v>130</v>
      </c>
      <c r="D141" s="47">
        <v>6</v>
      </c>
      <c r="E141" s="31" t="s">
        <v>260</v>
      </c>
      <c r="F141" s="11">
        <v>1</v>
      </c>
      <c r="G141" s="36">
        <v>17</v>
      </c>
      <c r="H141" s="36">
        <v>17</v>
      </c>
      <c r="I141" s="37">
        <v>0</v>
      </c>
    </row>
    <row r="142" spans="1:9" s="11" customFormat="1" ht="15.75" thickBot="1" x14ac:dyDescent="0.3">
      <c r="A142" s="62" t="s">
        <v>559</v>
      </c>
      <c r="B142" s="122" t="s">
        <v>14</v>
      </c>
      <c r="C142" s="51">
        <v>150</v>
      </c>
      <c r="D142" s="52">
        <v>7</v>
      </c>
      <c r="E142" s="62" t="s">
        <v>560</v>
      </c>
      <c r="F142" s="11">
        <v>1</v>
      </c>
      <c r="G142" s="53">
        <v>1</v>
      </c>
      <c r="H142" s="53">
        <v>18</v>
      </c>
      <c r="I142" s="123">
        <v>17</v>
      </c>
    </row>
    <row r="143" spans="1:9" ht="16.5" thickTop="1" thickBot="1" x14ac:dyDescent="0.3">
      <c r="A143" s="31" t="s">
        <v>114</v>
      </c>
      <c r="B143" s="124" t="s">
        <v>3</v>
      </c>
      <c r="C143" s="33">
        <v>20</v>
      </c>
      <c r="D143" s="93">
        <v>1</v>
      </c>
      <c r="E143" s="31" t="s">
        <v>295</v>
      </c>
      <c r="F143" s="11">
        <v>1</v>
      </c>
      <c r="G143" s="36">
        <v>6</v>
      </c>
      <c r="H143" s="36">
        <v>11</v>
      </c>
      <c r="I143" s="61">
        <v>5</v>
      </c>
    </row>
    <row r="144" spans="1:9" ht="15.75" thickBot="1" x14ac:dyDescent="0.3">
      <c r="A144" s="38" t="s">
        <v>436</v>
      </c>
      <c r="B144" s="124" t="s">
        <v>3</v>
      </c>
      <c r="C144" s="39">
        <v>40</v>
      </c>
      <c r="D144" s="34">
        <v>2</v>
      </c>
      <c r="E144" s="38" t="s">
        <v>244</v>
      </c>
      <c r="F144" s="11">
        <v>1</v>
      </c>
      <c r="G144" s="36">
        <v>10</v>
      </c>
      <c r="H144" s="36">
        <v>12</v>
      </c>
      <c r="I144" s="72">
        <v>2</v>
      </c>
    </row>
    <row r="145" spans="1:9" ht="15.75" thickBot="1" x14ac:dyDescent="0.3">
      <c r="A145" s="31" t="s">
        <v>306</v>
      </c>
      <c r="B145" s="124" t="s">
        <v>3</v>
      </c>
      <c r="C145" s="46">
        <v>50</v>
      </c>
      <c r="D145" s="34">
        <v>2</v>
      </c>
      <c r="E145" s="31" t="s">
        <v>307</v>
      </c>
      <c r="F145" s="11">
        <v>1</v>
      </c>
      <c r="G145" s="36">
        <v>9</v>
      </c>
      <c r="H145" s="36">
        <v>11</v>
      </c>
      <c r="I145" s="72">
        <v>2</v>
      </c>
    </row>
    <row r="146" spans="1:9" ht="15.75" thickBot="1" x14ac:dyDescent="0.3">
      <c r="A146" s="38" t="s">
        <v>561</v>
      </c>
      <c r="B146" s="124" t="s">
        <v>3</v>
      </c>
      <c r="C146" s="46">
        <v>50</v>
      </c>
      <c r="D146" s="34">
        <v>2</v>
      </c>
      <c r="E146" s="38" t="s">
        <v>562</v>
      </c>
      <c r="F146" s="11">
        <v>1</v>
      </c>
      <c r="G146" s="36">
        <v>10</v>
      </c>
      <c r="H146" s="36">
        <v>11</v>
      </c>
      <c r="I146" s="48">
        <v>1</v>
      </c>
    </row>
    <row r="147" spans="1:9" s="11" customFormat="1" ht="15.75" thickBot="1" x14ac:dyDescent="0.3">
      <c r="A147" s="38" t="s">
        <v>563</v>
      </c>
      <c r="B147" s="124" t="s">
        <v>3</v>
      </c>
      <c r="C147" s="39">
        <v>65</v>
      </c>
      <c r="D147" s="40">
        <v>3</v>
      </c>
      <c r="E147" s="38" t="s">
        <v>307</v>
      </c>
      <c r="F147" s="11">
        <v>1</v>
      </c>
      <c r="G147" s="36">
        <v>11</v>
      </c>
      <c r="H147" s="36">
        <v>12</v>
      </c>
      <c r="I147" s="48">
        <v>1</v>
      </c>
    </row>
    <row r="148" spans="1:9" ht="15.75" thickBot="1" x14ac:dyDescent="0.3">
      <c r="A148" s="38" t="s">
        <v>564</v>
      </c>
      <c r="B148" s="124" t="s">
        <v>3</v>
      </c>
      <c r="C148" s="39">
        <v>65</v>
      </c>
      <c r="D148" s="40">
        <v>3</v>
      </c>
      <c r="E148" s="38" t="s">
        <v>565</v>
      </c>
      <c r="F148" s="11">
        <v>1</v>
      </c>
      <c r="G148" s="36">
        <v>10</v>
      </c>
      <c r="H148" s="36">
        <v>14</v>
      </c>
      <c r="I148" s="41">
        <v>4</v>
      </c>
    </row>
    <row r="149" spans="1:9" ht="15.75" thickBot="1" x14ac:dyDescent="0.3">
      <c r="A149" s="31" t="s">
        <v>86</v>
      </c>
      <c r="B149" s="124" t="s">
        <v>3</v>
      </c>
      <c r="C149" s="33">
        <v>75</v>
      </c>
      <c r="D149" s="36">
        <v>4</v>
      </c>
      <c r="E149" s="31" t="s">
        <v>213</v>
      </c>
      <c r="F149" s="11">
        <v>1</v>
      </c>
      <c r="G149" s="36">
        <v>14</v>
      </c>
      <c r="H149" s="36">
        <v>14</v>
      </c>
      <c r="I149" s="37">
        <v>0</v>
      </c>
    </row>
    <row r="150" spans="1:9" ht="18" customHeight="1" thickBot="1" x14ac:dyDescent="0.3">
      <c r="A150" s="38" t="s">
        <v>566</v>
      </c>
      <c r="B150" s="124" t="s">
        <v>3</v>
      </c>
      <c r="C150" s="39">
        <v>80</v>
      </c>
      <c r="D150" s="36">
        <v>4</v>
      </c>
      <c r="E150" s="38" t="s">
        <v>567</v>
      </c>
      <c r="F150" s="11">
        <v>1</v>
      </c>
      <c r="G150" s="36">
        <v>16</v>
      </c>
      <c r="H150" s="36">
        <v>16</v>
      </c>
      <c r="I150" s="37">
        <v>0</v>
      </c>
    </row>
    <row r="151" spans="1:9" s="11" customFormat="1" ht="15.75" thickBot="1" x14ac:dyDescent="0.3">
      <c r="A151" s="38" t="s">
        <v>442</v>
      </c>
      <c r="B151" s="124" t="s">
        <v>3</v>
      </c>
      <c r="C151" s="39">
        <v>80</v>
      </c>
      <c r="D151" s="36">
        <v>4</v>
      </c>
      <c r="E151" s="38" t="s">
        <v>568</v>
      </c>
      <c r="F151" s="11">
        <v>1</v>
      </c>
      <c r="G151" s="36">
        <v>13</v>
      </c>
      <c r="H151" s="36">
        <v>84</v>
      </c>
      <c r="I151" s="125">
        <v>71</v>
      </c>
    </row>
    <row r="152" spans="1:9" ht="15.75" thickBot="1" x14ac:dyDescent="0.3">
      <c r="A152" s="31" t="s">
        <v>115</v>
      </c>
      <c r="B152" s="124" t="s">
        <v>3</v>
      </c>
      <c r="C152" s="46">
        <v>90</v>
      </c>
      <c r="D152" s="36">
        <v>4</v>
      </c>
      <c r="E152" s="31" t="s">
        <v>281</v>
      </c>
      <c r="F152" s="11">
        <v>1</v>
      </c>
      <c r="G152" s="36">
        <v>16</v>
      </c>
      <c r="H152" s="36">
        <v>36</v>
      </c>
      <c r="I152" s="126">
        <v>20</v>
      </c>
    </row>
    <row r="153" spans="1:9" ht="15.75" thickBot="1" x14ac:dyDescent="0.3">
      <c r="A153" s="31" t="s">
        <v>274</v>
      </c>
      <c r="B153" s="124" t="s">
        <v>3</v>
      </c>
      <c r="C153" s="33">
        <v>95</v>
      </c>
      <c r="D153" s="44">
        <v>5</v>
      </c>
      <c r="E153" s="31" t="s">
        <v>191</v>
      </c>
      <c r="F153" s="11">
        <v>1</v>
      </c>
      <c r="G153" s="36">
        <v>0</v>
      </c>
      <c r="H153" s="36">
        <v>0</v>
      </c>
      <c r="I153" s="37">
        <v>0</v>
      </c>
    </row>
    <row r="154" spans="1:9" ht="15.75" thickBot="1" x14ac:dyDescent="0.3">
      <c r="A154" s="62" t="s">
        <v>569</v>
      </c>
      <c r="B154" s="127" t="s">
        <v>3</v>
      </c>
      <c r="C154" s="64">
        <v>120</v>
      </c>
      <c r="D154" s="74">
        <v>6</v>
      </c>
      <c r="E154" s="62" t="s">
        <v>570</v>
      </c>
      <c r="F154" s="11">
        <v>1</v>
      </c>
      <c r="G154" s="53">
        <v>16</v>
      </c>
      <c r="H154" s="53">
        <v>17</v>
      </c>
      <c r="I154" s="89">
        <v>1</v>
      </c>
    </row>
    <row r="155" spans="1:9" ht="31.5" thickTop="1" thickBot="1" x14ac:dyDescent="0.3">
      <c r="A155" s="160" t="s">
        <v>646</v>
      </c>
      <c r="B155" s="128" t="s">
        <v>11</v>
      </c>
      <c r="C155" s="161">
        <v>20</v>
      </c>
      <c r="D155" s="12">
        <f>IF(NOT(ISBLANK(C155)), IF(ISNUMBER(C155), ROUND((C155 - 5)/20, 0), C155), "")</f>
        <v>1</v>
      </c>
      <c r="E155" s="49" t="s">
        <v>656</v>
      </c>
      <c r="F155" s="11">
        <v>1</v>
      </c>
      <c r="G155" s="53">
        <v>0</v>
      </c>
      <c r="H155" s="53">
        <v>0</v>
      </c>
      <c r="I155" s="37">
        <v>0</v>
      </c>
    </row>
    <row r="156" spans="1:9" ht="15.75" thickBot="1" x14ac:dyDescent="0.3">
      <c r="A156" s="38" t="s">
        <v>571</v>
      </c>
      <c r="B156" s="128" t="s">
        <v>11</v>
      </c>
      <c r="C156" s="39">
        <v>40</v>
      </c>
      <c r="D156" s="34">
        <v>2</v>
      </c>
      <c r="E156" s="38" t="s">
        <v>572</v>
      </c>
      <c r="F156" s="11">
        <v>1</v>
      </c>
      <c r="G156" s="36">
        <v>16</v>
      </c>
      <c r="H156" s="36">
        <v>16</v>
      </c>
      <c r="I156" s="37">
        <v>0</v>
      </c>
    </row>
    <row r="157" spans="1:9" ht="15.75" thickBot="1" x14ac:dyDescent="0.3">
      <c r="A157" s="31" t="s">
        <v>152</v>
      </c>
      <c r="B157" s="128" t="s">
        <v>11</v>
      </c>
      <c r="C157" s="33">
        <v>35</v>
      </c>
      <c r="D157" s="34">
        <v>2</v>
      </c>
      <c r="E157" s="31" t="s">
        <v>464</v>
      </c>
      <c r="F157" s="11">
        <v>1</v>
      </c>
      <c r="G157" s="36">
        <v>11</v>
      </c>
      <c r="H157" s="36">
        <v>11</v>
      </c>
      <c r="I157" s="37">
        <v>0</v>
      </c>
    </row>
    <row r="158" spans="1:9" ht="15.75" thickBot="1" x14ac:dyDescent="0.3">
      <c r="A158" s="38" t="s">
        <v>573</v>
      </c>
      <c r="B158" s="128" t="s">
        <v>11</v>
      </c>
      <c r="C158" s="46">
        <v>50</v>
      </c>
      <c r="D158" s="34">
        <v>2</v>
      </c>
      <c r="E158" s="38" t="s">
        <v>548</v>
      </c>
      <c r="F158" s="11">
        <v>1</v>
      </c>
      <c r="G158" s="36">
        <v>10</v>
      </c>
      <c r="H158" s="36">
        <v>10</v>
      </c>
      <c r="I158" s="37">
        <v>0</v>
      </c>
    </row>
    <row r="159" spans="1:9" ht="15.75" thickBot="1" x14ac:dyDescent="0.3">
      <c r="A159" s="31" t="s">
        <v>116</v>
      </c>
      <c r="B159" s="128" t="s">
        <v>11</v>
      </c>
      <c r="C159" s="33">
        <v>55</v>
      </c>
      <c r="D159" s="40">
        <v>3</v>
      </c>
      <c r="E159" s="31" t="s">
        <v>309</v>
      </c>
      <c r="F159" s="11">
        <v>1</v>
      </c>
      <c r="G159" s="36">
        <v>0</v>
      </c>
      <c r="H159" s="36">
        <v>0</v>
      </c>
      <c r="I159" s="48">
        <v>1</v>
      </c>
    </row>
    <row r="160" spans="1:9" ht="15.75" thickBot="1" x14ac:dyDescent="0.3">
      <c r="A160" s="31" t="s">
        <v>232</v>
      </c>
      <c r="B160" s="128" t="s">
        <v>11</v>
      </c>
      <c r="C160" s="33">
        <v>60</v>
      </c>
      <c r="D160" s="40">
        <v>3</v>
      </c>
      <c r="E160" s="31" t="s">
        <v>263</v>
      </c>
      <c r="F160" s="11">
        <v>1</v>
      </c>
      <c r="G160" s="36">
        <v>10</v>
      </c>
      <c r="H160" s="36">
        <v>11</v>
      </c>
      <c r="I160" s="94">
        <v>15</v>
      </c>
    </row>
    <row r="161" spans="1:9" ht="15.75" thickBot="1" x14ac:dyDescent="0.3">
      <c r="A161" s="38" t="s">
        <v>574</v>
      </c>
      <c r="B161" s="128" t="s">
        <v>11</v>
      </c>
      <c r="C161" s="39">
        <v>80</v>
      </c>
      <c r="D161" s="36">
        <v>4</v>
      </c>
      <c r="E161" s="38" t="s">
        <v>575</v>
      </c>
      <c r="F161" s="11">
        <v>1</v>
      </c>
      <c r="G161" s="36">
        <v>13</v>
      </c>
      <c r="H161" s="36">
        <v>28</v>
      </c>
      <c r="I161" s="37">
        <v>0</v>
      </c>
    </row>
    <row r="162" spans="1:9" ht="15.75" thickBot="1" x14ac:dyDescent="0.3">
      <c r="A162" s="38" t="s">
        <v>576</v>
      </c>
      <c r="B162" s="128" t="s">
        <v>11</v>
      </c>
      <c r="C162" s="39">
        <v>80</v>
      </c>
      <c r="D162" s="36">
        <v>4</v>
      </c>
      <c r="E162" s="38" t="s">
        <v>486</v>
      </c>
      <c r="F162" s="11">
        <v>1</v>
      </c>
      <c r="G162" s="36">
        <v>19</v>
      </c>
      <c r="H162" s="36">
        <v>19</v>
      </c>
      <c r="I162" s="87">
        <v>3</v>
      </c>
    </row>
    <row r="163" spans="1:9" ht="15.75" thickBot="1" x14ac:dyDescent="0.3">
      <c r="A163" s="38" t="s">
        <v>577</v>
      </c>
      <c r="B163" s="128" t="s">
        <v>11</v>
      </c>
      <c r="C163" s="46">
        <v>90</v>
      </c>
      <c r="D163" s="36">
        <v>4</v>
      </c>
      <c r="E163" s="38" t="s">
        <v>450</v>
      </c>
      <c r="F163" s="11">
        <v>1</v>
      </c>
      <c r="G163" s="36">
        <v>13</v>
      </c>
      <c r="H163" s="36">
        <v>16</v>
      </c>
      <c r="I163" s="129">
        <v>11</v>
      </c>
    </row>
    <row r="164" spans="1:9" ht="15.75" thickBot="1" x14ac:dyDescent="0.3">
      <c r="A164" s="31" t="s">
        <v>103</v>
      </c>
      <c r="B164" s="128" t="s">
        <v>11</v>
      </c>
      <c r="C164" s="33">
        <v>100</v>
      </c>
      <c r="D164" s="44">
        <v>5</v>
      </c>
      <c r="E164" s="31" t="s">
        <v>315</v>
      </c>
      <c r="F164" s="11">
        <v>1</v>
      </c>
      <c r="G164" s="36">
        <v>15</v>
      </c>
      <c r="H164" s="36">
        <v>26</v>
      </c>
      <c r="I164" s="54">
        <v>0</v>
      </c>
    </row>
    <row r="165" spans="1:9" s="11" customFormat="1" ht="15.75" thickBot="1" x14ac:dyDescent="0.3">
      <c r="A165" s="65" t="s">
        <v>661</v>
      </c>
      <c r="B165" s="128" t="s">
        <v>11</v>
      </c>
      <c r="C165" s="66">
        <v>10000</v>
      </c>
      <c r="D165" s="44">
        <v>50</v>
      </c>
      <c r="E165" s="65" t="s">
        <v>662</v>
      </c>
      <c r="F165" s="11">
        <v>1</v>
      </c>
      <c r="G165" s="67"/>
      <c r="H165" s="67"/>
      <c r="I165" s="163"/>
    </row>
    <row r="166" spans="1:9" ht="16.5" thickTop="1" thickBot="1" x14ac:dyDescent="0.3">
      <c r="A166" s="62" t="s">
        <v>578</v>
      </c>
      <c r="B166" s="130" t="s">
        <v>11</v>
      </c>
      <c r="C166" s="64">
        <v>100</v>
      </c>
      <c r="D166" s="107">
        <v>5</v>
      </c>
      <c r="E166" s="62" t="s">
        <v>579</v>
      </c>
      <c r="F166" s="11">
        <v>1</v>
      </c>
      <c r="G166" s="53">
        <v>23</v>
      </c>
      <c r="H166" s="53">
        <v>23</v>
      </c>
      <c r="I166" s="30">
        <v>0</v>
      </c>
    </row>
    <row r="167" spans="1:9" ht="16.5" thickTop="1" thickBot="1" x14ac:dyDescent="0.3">
      <c r="A167" s="55" t="s">
        <v>484</v>
      </c>
      <c r="B167" s="84" t="s">
        <v>5</v>
      </c>
      <c r="C167" s="57">
        <v>35</v>
      </c>
      <c r="D167" s="28">
        <v>2</v>
      </c>
      <c r="E167" s="55" t="s">
        <v>213</v>
      </c>
      <c r="F167" s="11">
        <v>1</v>
      </c>
      <c r="G167" s="29">
        <v>10</v>
      </c>
      <c r="H167" s="29">
        <v>10</v>
      </c>
      <c r="I167" s="37">
        <v>0</v>
      </c>
    </row>
    <row r="168" spans="1:9" ht="15.75" thickBot="1" x14ac:dyDescent="0.3">
      <c r="A168" s="31" t="s">
        <v>227</v>
      </c>
      <c r="B168" s="85" t="s">
        <v>5</v>
      </c>
      <c r="C168" s="33">
        <v>55</v>
      </c>
      <c r="D168" s="40">
        <v>3</v>
      </c>
      <c r="E168" s="31" t="s">
        <v>228</v>
      </c>
      <c r="F168" s="11">
        <v>1</v>
      </c>
      <c r="G168" s="36">
        <v>13</v>
      </c>
      <c r="H168" s="36">
        <v>13</v>
      </c>
      <c r="I168" s="86">
        <v>31</v>
      </c>
    </row>
    <row r="169" spans="1:9" ht="15.75" thickBot="1" x14ac:dyDescent="0.3">
      <c r="A169" s="38" t="s">
        <v>485</v>
      </c>
      <c r="B169" s="85" t="s">
        <v>5</v>
      </c>
      <c r="C169" s="39">
        <v>60</v>
      </c>
      <c r="D169" s="40">
        <v>3</v>
      </c>
      <c r="E169" s="38" t="s">
        <v>214</v>
      </c>
      <c r="F169" s="11">
        <v>1</v>
      </c>
      <c r="G169" s="36">
        <v>9</v>
      </c>
      <c r="H169" s="36">
        <v>40</v>
      </c>
      <c r="I169" s="37">
        <v>0</v>
      </c>
    </row>
    <row r="170" spans="1:9" ht="15.75" thickBot="1" x14ac:dyDescent="0.3">
      <c r="A170" s="31" t="s">
        <v>117</v>
      </c>
      <c r="B170" s="85" t="s">
        <v>5</v>
      </c>
      <c r="C170" s="33">
        <v>60</v>
      </c>
      <c r="D170" s="40">
        <v>3</v>
      </c>
      <c r="E170" s="31" t="s">
        <v>293</v>
      </c>
      <c r="F170" s="11">
        <v>1</v>
      </c>
      <c r="G170" s="36">
        <v>9</v>
      </c>
      <c r="H170" s="36">
        <v>9</v>
      </c>
      <c r="I170" s="37">
        <v>0</v>
      </c>
    </row>
    <row r="171" spans="1:9" ht="15.75" thickBot="1" x14ac:dyDescent="0.3">
      <c r="A171" s="31" t="s">
        <v>151</v>
      </c>
      <c r="B171" s="85" t="s">
        <v>5</v>
      </c>
      <c r="C171" s="33">
        <v>65</v>
      </c>
      <c r="D171" s="40">
        <v>3</v>
      </c>
      <c r="E171" s="31" t="s">
        <v>282</v>
      </c>
      <c r="F171" s="11">
        <v>1</v>
      </c>
      <c r="G171" s="36">
        <v>0</v>
      </c>
      <c r="H171" s="36">
        <v>0</v>
      </c>
      <c r="I171" s="87">
        <v>3</v>
      </c>
    </row>
    <row r="172" spans="1:9" ht="15.75" thickBot="1" x14ac:dyDescent="0.3">
      <c r="A172" s="31" t="s">
        <v>140</v>
      </c>
      <c r="B172" s="85" t="s">
        <v>5</v>
      </c>
      <c r="C172" s="33">
        <v>75</v>
      </c>
      <c r="D172" s="36">
        <v>4</v>
      </c>
      <c r="E172" s="31" t="s">
        <v>217</v>
      </c>
      <c r="F172" s="11">
        <v>1</v>
      </c>
      <c r="G172" s="36">
        <v>13</v>
      </c>
      <c r="H172" s="36">
        <v>16</v>
      </c>
      <c r="I172" s="61">
        <v>5</v>
      </c>
    </row>
    <row r="173" spans="1:9" ht="15.75" thickBot="1" x14ac:dyDescent="0.3">
      <c r="A173" s="38" t="s">
        <v>443</v>
      </c>
      <c r="B173" s="85" t="s">
        <v>5</v>
      </c>
      <c r="C173" s="39">
        <v>80</v>
      </c>
      <c r="D173" s="36">
        <v>4</v>
      </c>
      <c r="E173" s="38" t="s">
        <v>486</v>
      </c>
      <c r="F173" s="11">
        <v>1</v>
      </c>
      <c r="G173" s="36">
        <v>12</v>
      </c>
      <c r="H173" s="36">
        <v>17</v>
      </c>
      <c r="I173" s="37">
        <v>0</v>
      </c>
    </row>
    <row r="174" spans="1:9" ht="15.75" thickBot="1" x14ac:dyDescent="0.3">
      <c r="A174" s="38" t="s">
        <v>487</v>
      </c>
      <c r="B174" s="85" t="s">
        <v>5</v>
      </c>
      <c r="C174" s="39">
        <v>80</v>
      </c>
      <c r="D174" s="36">
        <v>4</v>
      </c>
      <c r="E174" s="38" t="s">
        <v>488</v>
      </c>
      <c r="F174" s="11">
        <v>1</v>
      </c>
      <c r="G174" s="36">
        <v>23</v>
      </c>
      <c r="H174" s="36">
        <v>23</v>
      </c>
      <c r="I174" s="37">
        <v>0</v>
      </c>
    </row>
    <row r="175" spans="1:9" ht="15.75" thickBot="1" x14ac:dyDescent="0.3">
      <c r="A175" s="38" t="s">
        <v>489</v>
      </c>
      <c r="B175" s="85" t="s">
        <v>5</v>
      </c>
      <c r="C175" s="39">
        <v>100</v>
      </c>
      <c r="D175" s="44">
        <v>5</v>
      </c>
      <c r="E175" s="38" t="s">
        <v>213</v>
      </c>
      <c r="F175" s="11">
        <v>1</v>
      </c>
      <c r="G175" s="36">
        <v>23</v>
      </c>
      <c r="H175" s="36">
        <v>23</v>
      </c>
      <c r="I175" s="37">
        <v>0</v>
      </c>
    </row>
    <row r="176" spans="1:9" ht="15.75" thickBot="1" x14ac:dyDescent="0.3">
      <c r="A176" s="38" t="s">
        <v>490</v>
      </c>
      <c r="B176" s="85" t="s">
        <v>5</v>
      </c>
      <c r="C176" s="39">
        <v>100</v>
      </c>
      <c r="D176" s="44">
        <v>5</v>
      </c>
      <c r="E176" s="38" t="s">
        <v>189</v>
      </c>
      <c r="F176" s="11">
        <v>1</v>
      </c>
      <c r="G176" s="36">
        <v>17</v>
      </c>
      <c r="H176" s="36">
        <v>17</v>
      </c>
      <c r="I176" s="41">
        <v>4</v>
      </c>
    </row>
    <row r="177" spans="1:9" ht="15.75" thickBot="1" x14ac:dyDescent="0.3">
      <c r="A177" s="38" t="s">
        <v>491</v>
      </c>
      <c r="B177" s="85" t="s">
        <v>5</v>
      </c>
      <c r="C177" s="46">
        <v>110</v>
      </c>
      <c r="D177" s="44">
        <v>5</v>
      </c>
      <c r="E177" s="38" t="s">
        <v>241</v>
      </c>
      <c r="F177" s="11">
        <v>1</v>
      </c>
      <c r="G177" s="36">
        <v>16</v>
      </c>
      <c r="H177" s="36">
        <v>20</v>
      </c>
      <c r="I177" s="72">
        <v>2</v>
      </c>
    </row>
    <row r="178" spans="1:9" s="11" customFormat="1" ht="15.75" thickBot="1" x14ac:dyDescent="0.3">
      <c r="A178" s="31" t="s">
        <v>318</v>
      </c>
      <c r="B178" s="85" t="s">
        <v>5</v>
      </c>
      <c r="C178" s="33">
        <v>120</v>
      </c>
      <c r="D178" s="47">
        <v>6</v>
      </c>
      <c r="E178" s="31" t="s">
        <v>492</v>
      </c>
      <c r="F178" s="11">
        <v>1</v>
      </c>
      <c r="G178" s="36">
        <v>17</v>
      </c>
      <c r="H178" s="36">
        <v>19</v>
      </c>
      <c r="I178" s="37">
        <v>0</v>
      </c>
    </row>
    <row r="179" spans="1:9" ht="15.75" thickBot="1" x14ac:dyDescent="0.3">
      <c r="A179" s="38" t="s">
        <v>493</v>
      </c>
      <c r="B179" s="85" t="s">
        <v>5</v>
      </c>
      <c r="C179" s="39">
        <v>120</v>
      </c>
      <c r="D179" s="47">
        <v>6</v>
      </c>
      <c r="E179" s="38" t="s">
        <v>245</v>
      </c>
      <c r="F179" s="11">
        <v>1</v>
      </c>
      <c r="G179" s="36">
        <v>23</v>
      </c>
      <c r="H179" s="36">
        <v>23</v>
      </c>
      <c r="I179" s="89">
        <v>1</v>
      </c>
    </row>
    <row r="180" spans="1:9" ht="16.5" thickTop="1" thickBot="1" x14ac:dyDescent="0.3">
      <c r="A180" s="49" t="s">
        <v>205</v>
      </c>
      <c r="B180" s="88" t="s">
        <v>5</v>
      </c>
      <c r="C180" s="79">
        <v>140</v>
      </c>
      <c r="D180" s="52">
        <v>7</v>
      </c>
      <c r="E180" s="49" t="s">
        <v>218</v>
      </c>
      <c r="F180" s="11">
        <v>1</v>
      </c>
      <c r="G180" s="53">
        <v>17</v>
      </c>
      <c r="H180" s="53">
        <v>18</v>
      </c>
      <c r="I180" s="30">
        <v>0</v>
      </c>
    </row>
    <row r="181" spans="1:9" ht="16.5" thickTop="1" thickBot="1" x14ac:dyDescent="0.3">
      <c r="A181" s="25" t="s">
        <v>168</v>
      </c>
      <c r="B181" s="90" t="s">
        <v>15</v>
      </c>
      <c r="C181" s="27">
        <v>20</v>
      </c>
      <c r="D181" s="91">
        <v>1</v>
      </c>
      <c r="E181" s="25" t="s">
        <v>220</v>
      </c>
      <c r="F181" s="11">
        <v>1</v>
      </c>
      <c r="G181" s="29">
        <v>11</v>
      </c>
      <c r="H181" s="29">
        <v>11</v>
      </c>
      <c r="I181" s="37">
        <v>0</v>
      </c>
    </row>
    <row r="182" spans="1:9" s="11" customFormat="1" ht="15.75" thickBot="1" x14ac:dyDescent="0.3">
      <c r="A182" s="38" t="s">
        <v>494</v>
      </c>
      <c r="B182" s="92" t="s">
        <v>15</v>
      </c>
      <c r="C182" s="39">
        <v>20</v>
      </c>
      <c r="D182" s="93">
        <v>1</v>
      </c>
      <c r="E182" s="38" t="s">
        <v>495</v>
      </c>
      <c r="F182" s="11">
        <v>1</v>
      </c>
      <c r="G182" s="36">
        <v>17</v>
      </c>
      <c r="H182" s="36">
        <v>17</v>
      </c>
      <c r="I182" s="37">
        <v>0</v>
      </c>
    </row>
    <row r="183" spans="1:9" ht="15.75" thickBot="1" x14ac:dyDescent="0.3">
      <c r="A183" s="31" t="s">
        <v>170</v>
      </c>
      <c r="B183" s="92" t="s">
        <v>15</v>
      </c>
      <c r="C183" s="33">
        <v>20</v>
      </c>
      <c r="D183" s="93">
        <v>1</v>
      </c>
      <c r="E183" s="31" t="s">
        <v>298</v>
      </c>
      <c r="F183" s="11">
        <v>1</v>
      </c>
      <c r="G183" s="36">
        <v>13</v>
      </c>
      <c r="H183" s="36">
        <v>13</v>
      </c>
      <c r="I183" s="11">
        <f t="shared" ref="I183" si="13">H184-G184</f>
        <v>0</v>
      </c>
    </row>
    <row r="184" spans="1:9" ht="15.75" thickBot="1" x14ac:dyDescent="0.3">
      <c r="A184" s="11" t="s">
        <v>638</v>
      </c>
      <c r="B184" s="8" t="s">
        <v>15</v>
      </c>
      <c r="C184" s="11">
        <v>40</v>
      </c>
      <c r="D184" s="11">
        <f t="shared" ref="D184" si="14">IF(NOT(ISBLANK(C184)), IF(ISNUMBER(C184), ROUND((C184 - 5)/20, 0), C184), "")</f>
        <v>2</v>
      </c>
      <c r="E184" s="11" t="s">
        <v>657</v>
      </c>
      <c r="F184" s="11">
        <v>1</v>
      </c>
      <c r="G184" s="11">
        <f t="array" ref="G184">MIN(IF($A184=[1]pokemon!$AA$5:$AA$256, [1]pokemon!$R$5:$R$256))</f>
        <v>19</v>
      </c>
      <c r="H184" s="11">
        <f t="array" ref="H184">MAX(IF($A184=[1]pokemon!$AA$5:$AA$256, [1]pokemon!$R$5:$R$256))</f>
        <v>19</v>
      </c>
      <c r="I184" s="37">
        <v>0</v>
      </c>
    </row>
    <row r="185" spans="1:9" s="11" customFormat="1" ht="15.75" thickBot="1" x14ac:dyDescent="0.3">
      <c r="A185" s="38" t="s">
        <v>439</v>
      </c>
      <c r="B185" s="92" t="s">
        <v>15</v>
      </c>
      <c r="C185" s="39">
        <v>40</v>
      </c>
      <c r="D185" s="34">
        <v>2</v>
      </c>
      <c r="E185" s="38" t="s">
        <v>496</v>
      </c>
      <c r="F185" s="11">
        <v>1</v>
      </c>
      <c r="G185" s="36">
        <v>21</v>
      </c>
      <c r="H185" s="36">
        <v>21</v>
      </c>
      <c r="I185" s="48">
        <v>1</v>
      </c>
    </row>
    <row r="186" spans="1:9" ht="15.75" thickBot="1" x14ac:dyDescent="0.3">
      <c r="A186" s="31" t="s">
        <v>119</v>
      </c>
      <c r="B186" s="92" t="s">
        <v>15</v>
      </c>
      <c r="C186" s="46">
        <v>50</v>
      </c>
      <c r="D186" s="34">
        <v>2</v>
      </c>
      <c r="E186" s="31" t="s">
        <v>282</v>
      </c>
      <c r="F186" s="11">
        <v>1</v>
      </c>
      <c r="G186" s="36">
        <v>10</v>
      </c>
      <c r="H186" s="36">
        <v>11</v>
      </c>
      <c r="I186" s="37">
        <v>0</v>
      </c>
    </row>
    <row r="187" spans="1:9" ht="15.75" thickBot="1" x14ac:dyDescent="0.3">
      <c r="A187" s="31" t="s">
        <v>125</v>
      </c>
      <c r="B187" s="92" t="s">
        <v>15</v>
      </c>
      <c r="C187" s="33">
        <v>60</v>
      </c>
      <c r="D187" s="40">
        <v>3</v>
      </c>
      <c r="E187" s="31" t="s">
        <v>497</v>
      </c>
      <c r="F187" s="11">
        <v>1</v>
      </c>
      <c r="G187" s="36">
        <v>0</v>
      </c>
      <c r="H187" s="36">
        <v>0</v>
      </c>
      <c r="I187" s="37">
        <v>0</v>
      </c>
    </row>
    <row r="188" spans="1:9" s="11" customFormat="1" ht="15.75" thickBot="1" x14ac:dyDescent="0.3">
      <c r="A188" s="38" t="s">
        <v>498</v>
      </c>
      <c r="B188" s="92" t="s">
        <v>15</v>
      </c>
      <c r="C188" s="39">
        <v>60</v>
      </c>
      <c r="D188" s="40">
        <v>3</v>
      </c>
      <c r="E188" s="38" t="s">
        <v>217</v>
      </c>
      <c r="F188" s="11">
        <v>1</v>
      </c>
      <c r="G188" s="36">
        <v>11</v>
      </c>
      <c r="H188" s="36">
        <v>11</v>
      </c>
      <c r="I188" s="41">
        <v>4</v>
      </c>
    </row>
    <row r="189" spans="1:9" ht="15.75" thickBot="1" x14ac:dyDescent="0.3">
      <c r="A189" s="38" t="s">
        <v>499</v>
      </c>
      <c r="B189" s="92" t="s">
        <v>15</v>
      </c>
      <c r="C189" s="39">
        <v>65</v>
      </c>
      <c r="D189" s="40">
        <v>3</v>
      </c>
      <c r="E189" s="38" t="s">
        <v>241</v>
      </c>
      <c r="F189" s="11">
        <v>1</v>
      </c>
      <c r="G189" s="36">
        <v>10</v>
      </c>
      <c r="H189" s="36">
        <v>14</v>
      </c>
      <c r="I189" s="37">
        <v>0</v>
      </c>
    </row>
    <row r="190" spans="1:9" ht="15.75" thickBot="1" x14ac:dyDescent="0.3">
      <c r="A190" s="38" t="s">
        <v>500</v>
      </c>
      <c r="B190" s="92" t="s">
        <v>15</v>
      </c>
      <c r="C190" s="46">
        <v>70</v>
      </c>
      <c r="D190" s="40">
        <v>3</v>
      </c>
      <c r="E190" s="38" t="s">
        <v>501</v>
      </c>
      <c r="F190" s="11">
        <v>1</v>
      </c>
      <c r="G190" s="36">
        <v>21</v>
      </c>
      <c r="H190" s="36">
        <v>21</v>
      </c>
      <c r="I190" s="37">
        <v>0</v>
      </c>
    </row>
    <row r="191" spans="1:9" ht="21" customHeight="1" thickBot="1" x14ac:dyDescent="0.3">
      <c r="A191" s="38" t="s">
        <v>502</v>
      </c>
      <c r="B191" s="92" t="s">
        <v>15</v>
      </c>
      <c r="C191" s="46">
        <v>70</v>
      </c>
      <c r="D191" s="40">
        <v>3</v>
      </c>
      <c r="E191" s="38" t="s">
        <v>503</v>
      </c>
      <c r="F191" s="11">
        <v>1</v>
      </c>
      <c r="G191" s="36">
        <v>21</v>
      </c>
      <c r="H191" s="36">
        <v>21</v>
      </c>
      <c r="I191" s="37">
        <v>0</v>
      </c>
    </row>
    <row r="192" spans="1:9" ht="15.75" thickBot="1" x14ac:dyDescent="0.3">
      <c r="A192" s="38" t="s">
        <v>504</v>
      </c>
      <c r="B192" s="92" t="s">
        <v>15</v>
      </c>
      <c r="C192" s="39">
        <v>80</v>
      </c>
      <c r="D192" s="36">
        <v>4</v>
      </c>
      <c r="E192" s="38" t="s">
        <v>486</v>
      </c>
      <c r="F192" s="11">
        <v>1</v>
      </c>
      <c r="G192" s="36">
        <v>17</v>
      </c>
      <c r="H192" s="36">
        <v>17</v>
      </c>
      <c r="I192" s="37">
        <v>0</v>
      </c>
    </row>
    <row r="193" spans="1:9" ht="15.75" thickBot="1" x14ac:dyDescent="0.3">
      <c r="A193" s="38" t="s">
        <v>505</v>
      </c>
      <c r="B193" s="92" t="s">
        <v>15</v>
      </c>
      <c r="C193" s="39">
        <v>80</v>
      </c>
      <c r="D193" s="36">
        <v>4</v>
      </c>
      <c r="E193" s="38" t="s">
        <v>214</v>
      </c>
      <c r="F193" s="11">
        <v>1</v>
      </c>
      <c r="G193" s="36">
        <v>20</v>
      </c>
      <c r="H193" s="36">
        <v>20</v>
      </c>
      <c r="I193" s="37">
        <v>0</v>
      </c>
    </row>
    <row r="194" spans="1:9" ht="15.75" thickBot="1" x14ac:dyDescent="0.3">
      <c r="A194" s="38" t="s">
        <v>506</v>
      </c>
      <c r="B194" s="92" t="s">
        <v>15</v>
      </c>
      <c r="C194" s="39">
        <v>80</v>
      </c>
      <c r="D194" s="36">
        <v>4</v>
      </c>
      <c r="E194" s="38" t="s">
        <v>507</v>
      </c>
      <c r="F194" s="11">
        <v>1</v>
      </c>
      <c r="G194" s="36">
        <v>18</v>
      </c>
      <c r="H194" s="36">
        <v>18</v>
      </c>
      <c r="I194" s="37">
        <v>0</v>
      </c>
    </row>
    <row r="195" spans="1:9" ht="15.75" thickBot="1" x14ac:dyDescent="0.3">
      <c r="A195" s="31" t="s">
        <v>144</v>
      </c>
      <c r="B195" s="92" t="s">
        <v>15</v>
      </c>
      <c r="C195" s="33">
        <v>80</v>
      </c>
      <c r="D195" s="36">
        <v>4</v>
      </c>
      <c r="E195" s="31" t="s">
        <v>266</v>
      </c>
      <c r="F195" s="11">
        <v>1</v>
      </c>
      <c r="G195" s="36">
        <v>0</v>
      </c>
      <c r="H195" s="36">
        <v>0</v>
      </c>
      <c r="I195" s="87">
        <v>3</v>
      </c>
    </row>
    <row r="196" spans="1:9" ht="15.75" thickBot="1" x14ac:dyDescent="0.3">
      <c r="A196" s="38" t="s">
        <v>508</v>
      </c>
      <c r="B196" s="92" t="s">
        <v>15</v>
      </c>
      <c r="C196" s="39">
        <v>80</v>
      </c>
      <c r="D196" s="36">
        <v>4</v>
      </c>
      <c r="E196" s="38" t="s">
        <v>217</v>
      </c>
      <c r="F196" s="11">
        <v>1</v>
      </c>
      <c r="G196" s="36">
        <v>12</v>
      </c>
      <c r="H196" s="36">
        <v>15</v>
      </c>
      <c r="I196" s="94">
        <v>15</v>
      </c>
    </row>
    <row r="197" spans="1:9" ht="15.75" thickBot="1" x14ac:dyDescent="0.3">
      <c r="A197" s="31" t="s">
        <v>118</v>
      </c>
      <c r="B197" s="92" t="s">
        <v>15</v>
      </c>
      <c r="C197" s="46">
        <v>90</v>
      </c>
      <c r="D197" s="36">
        <v>4</v>
      </c>
      <c r="E197" s="31" t="s">
        <v>241</v>
      </c>
      <c r="F197" s="11">
        <v>1</v>
      </c>
      <c r="G197" s="36">
        <v>14</v>
      </c>
      <c r="H197" s="36">
        <v>29</v>
      </c>
      <c r="I197" s="37">
        <v>0</v>
      </c>
    </row>
    <row r="198" spans="1:9" ht="15.75" thickBot="1" x14ac:dyDescent="0.3">
      <c r="A198" s="31" t="s">
        <v>165</v>
      </c>
      <c r="B198" s="92" t="s">
        <v>15</v>
      </c>
      <c r="C198" s="33">
        <v>100</v>
      </c>
      <c r="D198" s="44">
        <v>5</v>
      </c>
      <c r="E198" s="31" t="s">
        <v>275</v>
      </c>
      <c r="F198" s="11">
        <v>1</v>
      </c>
      <c r="G198" s="36">
        <v>0</v>
      </c>
      <c r="H198" s="36">
        <v>0</v>
      </c>
      <c r="I198" s="37">
        <v>0</v>
      </c>
    </row>
    <row r="199" spans="1:9" ht="15.75" thickBot="1" x14ac:dyDescent="0.3">
      <c r="A199" s="38" t="s">
        <v>509</v>
      </c>
      <c r="B199" s="92" t="s">
        <v>15</v>
      </c>
      <c r="C199" s="39">
        <v>100</v>
      </c>
      <c r="D199" s="44">
        <v>5</v>
      </c>
      <c r="E199" s="38" t="s">
        <v>213</v>
      </c>
      <c r="F199" s="11">
        <v>1</v>
      </c>
      <c r="G199" s="36">
        <v>24</v>
      </c>
      <c r="H199" s="36">
        <v>24</v>
      </c>
      <c r="I199" s="72">
        <v>2</v>
      </c>
    </row>
    <row r="200" spans="1:9" ht="15.75" thickBot="1" x14ac:dyDescent="0.3">
      <c r="A200" s="38" t="s">
        <v>510</v>
      </c>
      <c r="B200" s="92" t="s">
        <v>15</v>
      </c>
      <c r="C200" s="39">
        <v>120</v>
      </c>
      <c r="D200" s="47">
        <v>6</v>
      </c>
      <c r="E200" s="38" t="s">
        <v>218</v>
      </c>
      <c r="F200" s="11">
        <v>1</v>
      </c>
      <c r="G200" s="36">
        <v>15</v>
      </c>
      <c r="H200" s="36">
        <v>17</v>
      </c>
      <c r="I200" s="11">
        <v>0</v>
      </c>
    </row>
    <row r="201" spans="1:9" ht="15.75" thickBot="1" x14ac:dyDescent="0.3">
      <c r="A201" s="14" t="s">
        <v>432</v>
      </c>
      <c r="B201" s="8" t="s">
        <v>15</v>
      </c>
      <c r="C201" s="13">
        <v>20</v>
      </c>
      <c r="D201" s="12">
        <f>IF(NOT(ISBLANK(C201)), IF(ISNUMBER(C201), ROUND((C201 - 5)/20, 0), C201), "")</f>
        <v>1</v>
      </c>
      <c r="E201" s="11" t="s">
        <v>433</v>
      </c>
      <c r="F201" s="11">
        <v>1</v>
      </c>
      <c r="G201" s="36">
        <v>15</v>
      </c>
      <c r="H201" s="11">
        <v>15</v>
      </c>
      <c r="I201" s="37">
        <v>0</v>
      </c>
    </row>
    <row r="202" spans="1:9" ht="15.75" thickBot="1" x14ac:dyDescent="0.3">
      <c r="A202" s="38" t="s">
        <v>511</v>
      </c>
      <c r="B202" s="92" t="s">
        <v>15</v>
      </c>
      <c r="C202" s="39">
        <v>140</v>
      </c>
      <c r="D202" s="95">
        <v>7</v>
      </c>
      <c r="E202" s="38" t="s">
        <v>254</v>
      </c>
      <c r="F202" s="11">
        <v>1</v>
      </c>
      <c r="G202" s="36">
        <v>20</v>
      </c>
      <c r="H202" s="36">
        <v>20</v>
      </c>
      <c r="I202" s="54">
        <v>0</v>
      </c>
    </row>
    <row r="203" spans="1:9" ht="16.5" thickTop="1" thickBot="1" x14ac:dyDescent="0.3">
      <c r="A203" s="62" t="s">
        <v>512</v>
      </c>
      <c r="B203" s="96" t="s">
        <v>15</v>
      </c>
      <c r="C203" s="64">
        <v>160</v>
      </c>
      <c r="D203" s="97">
        <v>8</v>
      </c>
      <c r="E203" s="62" t="s">
        <v>216</v>
      </c>
      <c r="F203" s="11">
        <v>1</v>
      </c>
      <c r="G203" s="53">
        <v>21</v>
      </c>
      <c r="H203" s="53">
        <v>21</v>
      </c>
      <c r="I203" s="30">
        <v>0</v>
      </c>
    </row>
    <row r="204" spans="1:9" s="11" customFormat="1" ht="16.5" thickTop="1" thickBot="1" x14ac:dyDescent="0.3">
      <c r="A204" s="55" t="s">
        <v>478</v>
      </c>
      <c r="B204" s="75" t="s">
        <v>7</v>
      </c>
      <c r="C204" s="57">
        <v>40</v>
      </c>
      <c r="D204" s="28">
        <v>2</v>
      </c>
      <c r="E204" s="55" t="s">
        <v>247</v>
      </c>
      <c r="F204" s="11">
        <v>1</v>
      </c>
      <c r="G204" s="29">
        <v>10</v>
      </c>
      <c r="H204" s="29">
        <v>10</v>
      </c>
      <c r="I204" s="37">
        <v>0</v>
      </c>
    </row>
    <row r="205" spans="1:9" s="11" customFormat="1" ht="15.75" thickBot="1" x14ac:dyDescent="0.3">
      <c r="A205" s="38" t="s">
        <v>427</v>
      </c>
      <c r="B205" s="76" t="s">
        <v>7</v>
      </c>
      <c r="C205" s="46">
        <v>50</v>
      </c>
      <c r="D205" s="34">
        <v>2</v>
      </c>
      <c r="E205" s="38" t="s">
        <v>309</v>
      </c>
      <c r="F205" s="11">
        <v>1</v>
      </c>
      <c r="G205" s="36">
        <v>8</v>
      </c>
      <c r="H205" s="36">
        <v>8</v>
      </c>
      <c r="I205" s="45">
        <v>7</v>
      </c>
    </row>
    <row r="206" spans="1:9" ht="15.75" thickBot="1" x14ac:dyDescent="0.3">
      <c r="A206" s="31" t="s">
        <v>139</v>
      </c>
      <c r="B206" s="76" t="s">
        <v>7</v>
      </c>
      <c r="C206" s="33">
        <v>60</v>
      </c>
      <c r="D206" s="40">
        <v>3</v>
      </c>
      <c r="E206" s="31" t="s">
        <v>223</v>
      </c>
      <c r="F206" s="11">
        <v>1</v>
      </c>
      <c r="G206" s="36">
        <v>6</v>
      </c>
      <c r="H206" s="36">
        <v>13</v>
      </c>
      <c r="I206" s="37">
        <v>0</v>
      </c>
    </row>
    <row r="207" spans="1:9" ht="15.75" thickBot="1" x14ac:dyDescent="0.3">
      <c r="A207" s="31" t="s">
        <v>100</v>
      </c>
      <c r="B207" s="76" t="s">
        <v>7</v>
      </c>
      <c r="C207" s="46">
        <v>70</v>
      </c>
      <c r="D207" s="40">
        <v>3</v>
      </c>
      <c r="E207" s="31" t="s">
        <v>290</v>
      </c>
      <c r="F207" s="11">
        <v>1</v>
      </c>
      <c r="G207" s="36">
        <v>89</v>
      </c>
      <c r="H207" s="36">
        <v>89</v>
      </c>
      <c r="I207" s="37">
        <v>0</v>
      </c>
    </row>
    <row r="208" spans="1:9" ht="15.75" thickBot="1" x14ac:dyDescent="0.3">
      <c r="A208" s="31" t="s">
        <v>141</v>
      </c>
      <c r="B208" s="76" t="s">
        <v>7</v>
      </c>
      <c r="C208" s="33">
        <v>80</v>
      </c>
      <c r="D208" s="36">
        <v>4</v>
      </c>
      <c r="E208" s="31" t="s">
        <v>219</v>
      </c>
      <c r="F208" s="11">
        <v>1</v>
      </c>
      <c r="G208" s="36">
        <v>0</v>
      </c>
      <c r="H208" s="36">
        <v>0</v>
      </c>
      <c r="I208" s="37">
        <v>0</v>
      </c>
    </row>
    <row r="209" spans="1:9" ht="15.75" thickBot="1" x14ac:dyDescent="0.3">
      <c r="A209" s="38" t="s">
        <v>479</v>
      </c>
      <c r="B209" s="76" t="s">
        <v>7</v>
      </c>
      <c r="C209" s="39">
        <v>80</v>
      </c>
      <c r="D209" s="36">
        <v>4</v>
      </c>
      <c r="E209" s="38" t="s">
        <v>275</v>
      </c>
      <c r="F209" s="11">
        <v>1</v>
      </c>
      <c r="G209" s="36">
        <v>16</v>
      </c>
      <c r="H209" s="36">
        <v>16</v>
      </c>
      <c r="I209" s="37">
        <v>0</v>
      </c>
    </row>
    <row r="210" spans="1:9" s="11" customFormat="1" ht="15.75" thickBot="1" x14ac:dyDescent="0.3">
      <c r="A210" s="38" t="s">
        <v>480</v>
      </c>
      <c r="B210" s="76" t="s">
        <v>7</v>
      </c>
      <c r="C210" s="39">
        <v>80</v>
      </c>
      <c r="D210" s="36">
        <v>4</v>
      </c>
      <c r="E210" s="38" t="s">
        <v>309</v>
      </c>
      <c r="F210" s="11">
        <v>1</v>
      </c>
      <c r="G210" s="36">
        <v>15</v>
      </c>
      <c r="H210" s="36">
        <v>15</v>
      </c>
      <c r="I210" s="77">
        <v>67</v>
      </c>
    </row>
    <row r="211" spans="1:9" ht="15.75" thickBot="1" x14ac:dyDescent="0.3">
      <c r="A211" s="31" t="s">
        <v>301</v>
      </c>
      <c r="B211" s="76" t="s">
        <v>7</v>
      </c>
      <c r="C211" s="33">
        <v>80</v>
      </c>
      <c r="D211" s="36">
        <v>4</v>
      </c>
      <c r="E211" s="31" t="s">
        <v>213</v>
      </c>
      <c r="F211" s="11">
        <v>1</v>
      </c>
      <c r="G211" s="36">
        <v>14</v>
      </c>
      <c r="H211" s="36">
        <v>81</v>
      </c>
      <c r="I211" s="61">
        <v>5</v>
      </c>
    </row>
    <row r="212" spans="1:9" ht="15.75" thickBot="1" x14ac:dyDescent="0.3">
      <c r="A212" s="31" t="s">
        <v>256</v>
      </c>
      <c r="B212" s="76" t="s">
        <v>7</v>
      </c>
      <c r="C212" s="46">
        <v>90</v>
      </c>
      <c r="D212" s="36">
        <v>4</v>
      </c>
      <c r="E212" s="31" t="s">
        <v>244</v>
      </c>
      <c r="F212" s="11">
        <v>1</v>
      </c>
      <c r="G212" s="36">
        <v>14</v>
      </c>
      <c r="H212" s="36">
        <v>19</v>
      </c>
      <c r="I212" s="37">
        <v>0</v>
      </c>
    </row>
    <row r="213" spans="1:9" ht="15.75" thickBot="1" x14ac:dyDescent="0.3">
      <c r="A213" s="38" t="s">
        <v>481</v>
      </c>
      <c r="B213" s="76" t="s">
        <v>7</v>
      </c>
      <c r="C213" s="46">
        <v>90</v>
      </c>
      <c r="D213" s="36">
        <v>4</v>
      </c>
      <c r="E213" s="38" t="s">
        <v>482</v>
      </c>
      <c r="F213" s="11">
        <v>1</v>
      </c>
      <c r="G213" s="36">
        <v>18</v>
      </c>
      <c r="H213" s="36">
        <v>18</v>
      </c>
      <c r="I213" s="37">
        <v>0</v>
      </c>
    </row>
    <row r="214" spans="1:9" s="11" customFormat="1" ht="15.75" thickBot="1" x14ac:dyDescent="0.3">
      <c r="A214" s="38" t="s">
        <v>483</v>
      </c>
      <c r="B214" s="76" t="s">
        <v>7</v>
      </c>
      <c r="C214" s="46">
        <v>90</v>
      </c>
      <c r="D214" s="44">
        <v>5</v>
      </c>
      <c r="E214" s="38" t="s">
        <v>275</v>
      </c>
      <c r="F214" s="11">
        <v>1</v>
      </c>
      <c r="G214" s="36">
        <v>16</v>
      </c>
      <c r="H214" s="36">
        <v>16</v>
      </c>
      <c r="I214" s="54">
        <v>0</v>
      </c>
    </row>
    <row r="215" spans="1:9" s="11" customFormat="1" ht="15.75" thickBot="1" x14ac:dyDescent="0.3">
      <c r="A215" s="49" t="s">
        <v>120</v>
      </c>
      <c r="B215" s="78" t="s">
        <v>7</v>
      </c>
      <c r="C215" s="79">
        <v>120</v>
      </c>
      <c r="D215" s="74">
        <v>6</v>
      </c>
      <c r="E215" s="49" t="s">
        <v>289</v>
      </c>
      <c r="F215" s="11">
        <v>1</v>
      </c>
      <c r="G215" s="53">
        <v>0</v>
      </c>
      <c r="H215" s="53">
        <v>0</v>
      </c>
      <c r="I215" s="54">
        <v>0</v>
      </c>
    </row>
    <row r="216" spans="1:9" ht="31.5" thickTop="1" thickBot="1" x14ac:dyDescent="0.3">
      <c r="A216" s="160" t="s">
        <v>633</v>
      </c>
      <c r="B216" s="108" t="s">
        <v>16</v>
      </c>
      <c r="C216" s="161">
        <v>20</v>
      </c>
      <c r="D216" s="12">
        <f t="shared" ref="D216" si="15">IF(NOT(ISBLANK(C216)), IF(ISNUMBER(C216), ROUND((C216 - 5)/20, 0), C216), "")</f>
        <v>1</v>
      </c>
      <c r="E216" s="49" t="s">
        <v>655</v>
      </c>
      <c r="F216" s="11">
        <v>1</v>
      </c>
      <c r="G216" s="53">
        <v>0</v>
      </c>
      <c r="H216" s="53">
        <v>0</v>
      </c>
      <c r="I216" s="54">
        <v>0</v>
      </c>
    </row>
    <row r="217" spans="1:9" ht="16.5" thickTop="1" thickBot="1" x14ac:dyDescent="0.3">
      <c r="A217" s="25" t="s">
        <v>160</v>
      </c>
      <c r="B217" s="108" t="s">
        <v>16</v>
      </c>
      <c r="C217" s="109">
        <v>30</v>
      </c>
      <c r="D217" s="91">
        <v>1</v>
      </c>
      <c r="E217" s="25" t="s">
        <v>247</v>
      </c>
      <c r="F217" s="11">
        <v>1</v>
      </c>
      <c r="G217" s="29">
        <v>12</v>
      </c>
      <c r="H217" s="29">
        <v>12</v>
      </c>
      <c r="I217" s="30">
        <v>0</v>
      </c>
    </row>
    <row r="218" spans="1:9" ht="15.75" thickBot="1" x14ac:dyDescent="0.3">
      <c r="A218" s="31" t="s">
        <v>123</v>
      </c>
      <c r="B218" s="110" t="s">
        <v>16</v>
      </c>
      <c r="C218" s="33">
        <v>40</v>
      </c>
      <c r="D218" s="34">
        <v>2</v>
      </c>
      <c r="E218" s="31" t="s">
        <v>194</v>
      </c>
      <c r="F218" s="11">
        <v>1</v>
      </c>
      <c r="G218" s="36">
        <v>12</v>
      </c>
      <c r="H218" s="36">
        <v>12</v>
      </c>
      <c r="I218" s="37">
        <v>0</v>
      </c>
    </row>
    <row r="219" spans="1:9" ht="15.75" thickBot="1" x14ac:dyDescent="0.3">
      <c r="A219" s="38" t="s">
        <v>535</v>
      </c>
      <c r="B219" s="110" t="s">
        <v>16</v>
      </c>
      <c r="C219" s="39">
        <v>40</v>
      </c>
      <c r="D219" s="36">
        <v>4</v>
      </c>
      <c r="E219" s="38" t="s">
        <v>536</v>
      </c>
      <c r="F219" s="11">
        <v>1</v>
      </c>
      <c r="G219" s="36">
        <v>18</v>
      </c>
      <c r="H219" s="36">
        <v>18</v>
      </c>
      <c r="I219" s="37">
        <v>0</v>
      </c>
    </row>
    <row r="220" spans="1:9" ht="15.75" thickBot="1" x14ac:dyDescent="0.3">
      <c r="A220" s="31" t="s">
        <v>291</v>
      </c>
      <c r="B220" s="110" t="s">
        <v>16</v>
      </c>
      <c r="C220" s="46">
        <v>50</v>
      </c>
      <c r="D220" s="34">
        <v>2</v>
      </c>
      <c r="E220" s="31" t="s">
        <v>292</v>
      </c>
      <c r="F220" s="11">
        <v>1</v>
      </c>
      <c r="G220" s="36">
        <v>0</v>
      </c>
      <c r="H220" s="36">
        <v>0</v>
      </c>
      <c r="I220" s="37">
        <v>0</v>
      </c>
    </row>
    <row r="221" spans="1:9" ht="15.75" thickBot="1" x14ac:dyDescent="0.3">
      <c r="A221" s="31" t="s">
        <v>161</v>
      </c>
      <c r="B221" s="110" t="s">
        <v>16</v>
      </c>
      <c r="C221" s="33">
        <v>60</v>
      </c>
      <c r="D221" s="40">
        <v>3</v>
      </c>
      <c r="E221" s="31" t="s">
        <v>294</v>
      </c>
      <c r="F221" s="11">
        <v>1</v>
      </c>
      <c r="G221" s="36">
        <v>13</v>
      </c>
      <c r="H221" s="36">
        <v>13</v>
      </c>
      <c r="I221" s="37">
        <v>0</v>
      </c>
    </row>
    <row r="222" spans="1:9" ht="15.75" thickBot="1" x14ac:dyDescent="0.3">
      <c r="A222" s="38" t="s">
        <v>537</v>
      </c>
      <c r="B222" s="110" t="s">
        <v>16</v>
      </c>
      <c r="C222" s="39">
        <v>60</v>
      </c>
      <c r="D222" s="40">
        <v>3</v>
      </c>
      <c r="E222" s="38" t="s">
        <v>538</v>
      </c>
      <c r="F222" s="11">
        <v>1</v>
      </c>
      <c r="G222" s="36">
        <v>10</v>
      </c>
      <c r="H222" s="36">
        <v>39</v>
      </c>
      <c r="I222" s="111">
        <v>29</v>
      </c>
    </row>
    <row r="223" spans="1:9" ht="15.75" thickBot="1" x14ac:dyDescent="0.3">
      <c r="A223" s="38" t="s">
        <v>539</v>
      </c>
      <c r="B223" s="110" t="s">
        <v>16</v>
      </c>
      <c r="C223" s="39">
        <v>75</v>
      </c>
      <c r="D223" s="36">
        <v>4</v>
      </c>
      <c r="E223" s="38" t="s">
        <v>217</v>
      </c>
      <c r="F223" s="11">
        <v>1</v>
      </c>
      <c r="G223" s="36">
        <v>12</v>
      </c>
      <c r="H223" s="36">
        <v>80</v>
      </c>
      <c r="I223" s="112">
        <v>68</v>
      </c>
    </row>
    <row r="224" spans="1:9" ht="15.75" thickBot="1" x14ac:dyDescent="0.3">
      <c r="A224" s="31" t="s">
        <v>121</v>
      </c>
      <c r="B224" s="110" t="s">
        <v>16</v>
      </c>
      <c r="C224" s="46">
        <v>100</v>
      </c>
      <c r="D224" s="36">
        <v>4</v>
      </c>
      <c r="E224" s="31" t="s">
        <v>213</v>
      </c>
      <c r="F224" s="11">
        <v>1</v>
      </c>
      <c r="G224" s="36">
        <v>17</v>
      </c>
      <c r="H224" s="36">
        <v>71</v>
      </c>
      <c r="I224" s="113">
        <v>54</v>
      </c>
    </row>
    <row r="225" spans="1:9" ht="15.75" thickBot="1" x14ac:dyDescent="0.3">
      <c r="A225" s="38" t="s">
        <v>540</v>
      </c>
      <c r="B225" s="110" t="s">
        <v>16</v>
      </c>
      <c r="C225" s="39">
        <v>100</v>
      </c>
      <c r="D225" s="44">
        <v>5</v>
      </c>
      <c r="E225" s="38" t="s">
        <v>541</v>
      </c>
      <c r="F225" s="11">
        <v>1</v>
      </c>
      <c r="G225" s="36">
        <v>19</v>
      </c>
      <c r="H225" s="36">
        <v>19</v>
      </c>
      <c r="I225" s="37">
        <v>0</v>
      </c>
    </row>
    <row r="226" spans="1:9" s="11" customFormat="1" ht="15.75" thickBot="1" x14ac:dyDescent="0.3">
      <c r="A226" s="31" t="s">
        <v>138</v>
      </c>
      <c r="B226" s="110" t="s">
        <v>16</v>
      </c>
      <c r="C226" s="46">
        <v>150</v>
      </c>
      <c r="D226" s="95">
        <v>7</v>
      </c>
      <c r="E226" s="31" t="s">
        <v>492</v>
      </c>
      <c r="F226" s="11">
        <v>1</v>
      </c>
      <c r="G226" s="36">
        <v>17</v>
      </c>
      <c r="H226" s="36">
        <v>19</v>
      </c>
      <c r="I226" s="72">
        <v>2</v>
      </c>
    </row>
    <row r="227" spans="1:9" ht="15.75" thickBot="1" x14ac:dyDescent="0.3">
      <c r="A227" s="11" t="s">
        <v>635</v>
      </c>
      <c r="B227" s="159" t="s">
        <v>16</v>
      </c>
      <c r="C227" s="11">
        <v>80</v>
      </c>
      <c r="D227" s="11">
        <f t="shared" ref="D227" si="16">IF(NOT(ISBLANK(C227)), IF(ISNUMBER(C227), ROUND((C227 - 5)/20, 0), C227), "")</f>
        <v>4</v>
      </c>
      <c r="E227" s="11" t="s">
        <v>644</v>
      </c>
      <c r="F227" s="11">
        <v>1</v>
      </c>
      <c r="G227" s="11">
        <f t="array" ref="G227">MIN(IF($A227=[1]pokemon!$AA$5:$AA$256, [1]pokemon!$R$5:$R$256))</f>
        <v>19</v>
      </c>
      <c r="H227" s="11">
        <f t="array" ref="H227">MAX(IF($A227=[1]pokemon!$AA$5:$AA$256, [1]pokemon!$R$5:$R$256))</f>
        <v>19</v>
      </c>
      <c r="I227" s="11">
        <f t="shared" ref="I227" si="17">H227-G227</f>
        <v>0</v>
      </c>
    </row>
    <row r="228" spans="1:9" ht="15.75" thickBot="1" x14ac:dyDescent="0.3">
      <c r="A228" s="49" t="s">
        <v>122</v>
      </c>
      <c r="B228" s="114" t="s">
        <v>16</v>
      </c>
      <c r="C228" s="51">
        <v>150</v>
      </c>
      <c r="D228" s="52">
        <v>7</v>
      </c>
      <c r="E228" s="49" t="s">
        <v>216</v>
      </c>
      <c r="F228" s="11">
        <v>1</v>
      </c>
      <c r="G228" s="53">
        <v>17</v>
      </c>
      <c r="H228" s="53">
        <v>17</v>
      </c>
      <c r="I228" s="54">
        <v>0</v>
      </c>
    </row>
    <row r="229" spans="1:9" ht="16.5" thickTop="1" thickBot="1" x14ac:dyDescent="0.3">
      <c r="A229" s="25" t="s">
        <v>179</v>
      </c>
      <c r="B229" s="98" t="s">
        <v>18</v>
      </c>
      <c r="C229" s="27">
        <v>20</v>
      </c>
      <c r="D229" s="91">
        <v>1</v>
      </c>
      <c r="E229" s="25" t="s">
        <v>297</v>
      </c>
      <c r="F229" s="11">
        <v>1</v>
      </c>
      <c r="G229" s="29">
        <v>10</v>
      </c>
      <c r="H229" s="29">
        <v>11</v>
      </c>
      <c r="I229" s="99">
        <v>1</v>
      </c>
    </row>
    <row r="230" spans="1:9" ht="15.75" thickBot="1" x14ac:dyDescent="0.3">
      <c r="A230" s="38" t="s">
        <v>513</v>
      </c>
      <c r="B230" s="100" t="s">
        <v>18</v>
      </c>
      <c r="C230" s="46">
        <v>30</v>
      </c>
      <c r="D230" s="93">
        <v>1</v>
      </c>
      <c r="E230" s="38" t="s">
        <v>514</v>
      </c>
      <c r="F230" s="11">
        <v>1</v>
      </c>
      <c r="G230" s="36">
        <v>8</v>
      </c>
      <c r="H230" s="36">
        <v>8</v>
      </c>
      <c r="I230" s="37">
        <v>0</v>
      </c>
    </row>
    <row r="231" spans="1:9" ht="15.75" thickBot="1" x14ac:dyDescent="0.3">
      <c r="A231" s="38" t="s">
        <v>515</v>
      </c>
      <c r="B231" s="100" t="s">
        <v>18</v>
      </c>
      <c r="C231" s="46">
        <v>30</v>
      </c>
      <c r="D231" s="93">
        <v>1</v>
      </c>
      <c r="E231" s="38" t="s">
        <v>516</v>
      </c>
      <c r="F231" s="11">
        <v>1</v>
      </c>
      <c r="G231" s="36">
        <v>11</v>
      </c>
      <c r="H231" s="36">
        <v>11</v>
      </c>
      <c r="I231" s="37">
        <v>0</v>
      </c>
    </row>
    <row r="232" spans="1:9" ht="15.75" thickBot="1" x14ac:dyDescent="0.3">
      <c r="A232" s="31" t="s">
        <v>319</v>
      </c>
      <c r="B232" s="100" t="s">
        <v>18</v>
      </c>
      <c r="C232" s="33">
        <v>40</v>
      </c>
      <c r="D232" s="34">
        <v>2</v>
      </c>
      <c r="E232" s="31" t="s">
        <v>246</v>
      </c>
      <c r="F232" s="11">
        <v>1</v>
      </c>
      <c r="G232" s="36">
        <v>0</v>
      </c>
      <c r="H232" s="36">
        <v>0</v>
      </c>
      <c r="I232" s="37">
        <v>0</v>
      </c>
    </row>
    <row r="233" spans="1:9" ht="15.75" thickBot="1" x14ac:dyDescent="0.3">
      <c r="A233" s="31" t="s">
        <v>326</v>
      </c>
      <c r="B233" s="100" t="s">
        <v>18</v>
      </c>
      <c r="C233" s="33">
        <v>60</v>
      </c>
      <c r="D233" s="40">
        <v>3</v>
      </c>
      <c r="E233" s="31" t="s">
        <v>294</v>
      </c>
      <c r="F233" s="11">
        <v>1</v>
      </c>
      <c r="G233" s="36">
        <v>0</v>
      </c>
      <c r="H233" s="36">
        <v>0</v>
      </c>
      <c r="I233" s="37">
        <v>0</v>
      </c>
    </row>
    <row r="234" spans="1:9" ht="15.75" thickBot="1" x14ac:dyDescent="0.3">
      <c r="A234" s="38" t="s">
        <v>517</v>
      </c>
      <c r="B234" s="100" t="s">
        <v>18</v>
      </c>
      <c r="C234" s="39">
        <v>60</v>
      </c>
      <c r="D234" s="40">
        <v>3</v>
      </c>
      <c r="E234" s="38" t="s">
        <v>214</v>
      </c>
      <c r="F234" s="11">
        <v>1</v>
      </c>
      <c r="G234" s="36">
        <v>10</v>
      </c>
      <c r="H234" s="36">
        <v>10</v>
      </c>
      <c r="I234" s="37">
        <v>0</v>
      </c>
    </row>
    <row r="235" spans="1:9" ht="15.75" thickBot="1" x14ac:dyDescent="0.3">
      <c r="A235" s="38" t="s">
        <v>518</v>
      </c>
      <c r="B235" s="100" t="s">
        <v>18</v>
      </c>
      <c r="C235" s="39">
        <v>60</v>
      </c>
      <c r="D235" s="40">
        <v>3</v>
      </c>
      <c r="E235" s="38" t="s">
        <v>519</v>
      </c>
      <c r="F235" s="11">
        <v>1</v>
      </c>
      <c r="G235" s="36">
        <v>12</v>
      </c>
      <c r="H235" s="36">
        <v>12</v>
      </c>
      <c r="I235" s="37">
        <v>0</v>
      </c>
    </row>
    <row r="236" spans="1:9" ht="30.75" thickBot="1" x14ac:dyDescent="0.3">
      <c r="A236" s="38" t="s">
        <v>520</v>
      </c>
      <c r="B236" s="100" t="s">
        <v>18</v>
      </c>
      <c r="C236" s="39">
        <v>60</v>
      </c>
      <c r="D236" s="40">
        <v>3</v>
      </c>
      <c r="E236" s="38" t="s">
        <v>521</v>
      </c>
      <c r="F236" s="11">
        <v>1</v>
      </c>
      <c r="G236" s="36">
        <v>16</v>
      </c>
      <c r="H236" s="36">
        <v>16</v>
      </c>
      <c r="I236" s="37">
        <v>0</v>
      </c>
    </row>
    <row r="237" spans="1:9" ht="15.75" thickBot="1" x14ac:dyDescent="0.3">
      <c r="A237" s="31" t="s">
        <v>124</v>
      </c>
      <c r="B237" s="100" t="s">
        <v>18</v>
      </c>
      <c r="C237" s="33">
        <v>65</v>
      </c>
      <c r="D237" s="40">
        <v>3</v>
      </c>
      <c r="E237" s="31" t="s">
        <v>222</v>
      </c>
      <c r="F237" s="11">
        <v>1</v>
      </c>
      <c r="G237" s="36">
        <v>10</v>
      </c>
      <c r="H237" s="36">
        <v>10</v>
      </c>
      <c r="I237" s="37">
        <v>0</v>
      </c>
    </row>
    <row r="238" spans="1:9" ht="15.75" thickBot="1" x14ac:dyDescent="0.3">
      <c r="A238" s="31" t="s">
        <v>193</v>
      </c>
      <c r="B238" s="100" t="s">
        <v>18</v>
      </c>
      <c r="C238" s="33">
        <v>80</v>
      </c>
      <c r="D238" s="36">
        <v>4</v>
      </c>
      <c r="E238" s="31" t="s">
        <v>244</v>
      </c>
      <c r="F238" s="11">
        <v>1</v>
      </c>
      <c r="G238" s="36">
        <v>13</v>
      </c>
      <c r="H238" s="36">
        <v>30</v>
      </c>
      <c r="I238" s="101">
        <v>17</v>
      </c>
    </row>
    <row r="239" spans="1:9" ht="15.75" thickBot="1" x14ac:dyDescent="0.3">
      <c r="A239" s="38" t="s">
        <v>522</v>
      </c>
      <c r="B239" s="100" t="s">
        <v>18</v>
      </c>
      <c r="C239" s="39">
        <v>80</v>
      </c>
      <c r="D239" s="36">
        <v>4</v>
      </c>
      <c r="E239" s="38" t="s">
        <v>180</v>
      </c>
      <c r="F239" s="11">
        <v>1</v>
      </c>
      <c r="G239" s="36">
        <v>18</v>
      </c>
      <c r="H239" s="36">
        <v>18</v>
      </c>
      <c r="I239" s="37">
        <v>0</v>
      </c>
    </row>
    <row r="240" spans="1:9" ht="15.75" thickBot="1" x14ac:dyDescent="0.3">
      <c r="A240" s="38" t="s">
        <v>523</v>
      </c>
      <c r="B240" s="100" t="s">
        <v>18</v>
      </c>
      <c r="C240" s="46">
        <v>90</v>
      </c>
      <c r="D240" s="36">
        <v>4</v>
      </c>
      <c r="E240" s="38" t="s">
        <v>524</v>
      </c>
      <c r="F240" s="11">
        <v>1</v>
      </c>
      <c r="G240" s="36">
        <v>17</v>
      </c>
      <c r="H240" s="36">
        <v>17</v>
      </c>
      <c r="I240" s="37">
        <v>0</v>
      </c>
    </row>
    <row r="241" spans="1:9" ht="15.75" thickBot="1" x14ac:dyDescent="0.3">
      <c r="A241" s="38" t="s">
        <v>525</v>
      </c>
      <c r="B241" s="100" t="s">
        <v>18</v>
      </c>
      <c r="C241" s="46">
        <v>90</v>
      </c>
      <c r="D241" s="36">
        <v>4</v>
      </c>
      <c r="E241" s="38" t="s">
        <v>309</v>
      </c>
      <c r="F241" s="11">
        <v>1</v>
      </c>
      <c r="G241" s="36">
        <v>21</v>
      </c>
      <c r="H241" s="36">
        <v>21</v>
      </c>
      <c r="I241" s="37">
        <v>0</v>
      </c>
    </row>
    <row r="242" spans="1:9" ht="15.75" thickBot="1" x14ac:dyDescent="0.3">
      <c r="A242" s="38" t="s">
        <v>526</v>
      </c>
      <c r="B242" s="100" t="s">
        <v>18</v>
      </c>
      <c r="C242" s="39">
        <v>100</v>
      </c>
      <c r="D242" s="44">
        <v>5</v>
      </c>
      <c r="E242" s="38" t="s">
        <v>214</v>
      </c>
      <c r="F242" s="11">
        <v>1</v>
      </c>
      <c r="G242" s="36">
        <v>23</v>
      </c>
      <c r="H242" s="36">
        <v>23</v>
      </c>
      <c r="I242" s="37">
        <v>0</v>
      </c>
    </row>
    <row r="243" spans="1:9" ht="15.75" thickBot="1" x14ac:dyDescent="0.3">
      <c r="A243" s="31" t="s">
        <v>178</v>
      </c>
      <c r="B243" s="100" t="s">
        <v>18</v>
      </c>
      <c r="C243" s="46">
        <v>110</v>
      </c>
      <c r="D243" s="44">
        <v>5</v>
      </c>
      <c r="E243" s="31" t="s">
        <v>251</v>
      </c>
      <c r="F243" s="11">
        <v>1</v>
      </c>
      <c r="G243" s="36">
        <v>0</v>
      </c>
      <c r="H243" s="36">
        <v>0</v>
      </c>
      <c r="I243" s="37">
        <v>0</v>
      </c>
    </row>
    <row r="244" spans="1:9" ht="15.75" thickBot="1" x14ac:dyDescent="0.3">
      <c r="A244" s="49" t="s">
        <v>149</v>
      </c>
      <c r="B244" s="102" t="s">
        <v>18</v>
      </c>
      <c r="C244" s="79">
        <v>120</v>
      </c>
      <c r="D244" s="74">
        <v>6</v>
      </c>
      <c r="E244" s="49" t="s">
        <v>527</v>
      </c>
      <c r="F244" s="11">
        <v>1</v>
      </c>
      <c r="G244" s="53">
        <v>17</v>
      </c>
      <c r="H244" s="53">
        <v>17</v>
      </c>
      <c r="I244" s="54">
        <v>0</v>
      </c>
    </row>
    <row r="245" spans="1:9" ht="16.5" thickTop="1" thickBot="1" x14ac:dyDescent="0.3">
      <c r="A245" s="25" t="s">
        <v>171</v>
      </c>
      <c r="B245" s="26" t="s">
        <v>19</v>
      </c>
      <c r="C245" s="27">
        <v>40</v>
      </c>
      <c r="D245" s="28">
        <v>2</v>
      </c>
      <c r="E245" s="25" t="s">
        <v>194</v>
      </c>
      <c r="F245" s="11">
        <v>1</v>
      </c>
      <c r="G245" s="29">
        <v>0</v>
      </c>
      <c r="H245" s="29">
        <v>0</v>
      </c>
      <c r="I245" s="30">
        <v>0</v>
      </c>
    </row>
    <row r="246" spans="1:9" ht="15.75" thickBot="1" x14ac:dyDescent="0.3">
      <c r="A246" s="31" t="s">
        <v>233</v>
      </c>
      <c r="B246" s="32" t="s">
        <v>19</v>
      </c>
      <c r="C246" s="33">
        <v>45</v>
      </c>
      <c r="D246" s="34">
        <v>2</v>
      </c>
      <c r="E246" s="31" t="s">
        <v>239</v>
      </c>
      <c r="F246" s="11">
        <v>1</v>
      </c>
      <c r="G246" s="36">
        <v>0</v>
      </c>
      <c r="H246" s="36">
        <v>0</v>
      </c>
      <c r="I246" s="37">
        <v>0</v>
      </c>
    </row>
    <row r="247" spans="1:9" ht="15.75" thickBot="1" x14ac:dyDescent="0.3">
      <c r="A247" s="38" t="s">
        <v>444</v>
      </c>
      <c r="B247" s="32" t="s">
        <v>19</v>
      </c>
      <c r="C247" s="39">
        <v>60</v>
      </c>
      <c r="D247" s="40">
        <v>3</v>
      </c>
      <c r="E247" s="38" t="s">
        <v>242</v>
      </c>
      <c r="F247" s="11">
        <v>1</v>
      </c>
      <c r="G247" s="36">
        <v>10</v>
      </c>
      <c r="H247" s="36">
        <v>14</v>
      </c>
      <c r="I247" s="41">
        <v>4</v>
      </c>
    </row>
    <row r="248" spans="1:9" ht="15.75" thickBot="1" x14ac:dyDescent="0.3">
      <c r="A248" s="38" t="s">
        <v>445</v>
      </c>
      <c r="B248" s="32" t="s">
        <v>19</v>
      </c>
      <c r="C248" s="39">
        <v>60</v>
      </c>
      <c r="D248" s="40">
        <v>3</v>
      </c>
      <c r="E248" s="38" t="s">
        <v>446</v>
      </c>
      <c r="F248" s="11">
        <v>1</v>
      </c>
      <c r="G248" s="36">
        <v>10</v>
      </c>
      <c r="H248" s="36">
        <v>10</v>
      </c>
      <c r="I248" s="37">
        <v>0</v>
      </c>
    </row>
    <row r="249" spans="1:9" ht="15.75" thickBot="1" x14ac:dyDescent="0.3">
      <c r="A249" s="38" t="s">
        <v>447</v>
      </c>
      <c r="B249" s="32" t="s">
        <v>19</v>
      </c>
      <c r="C249" s="39">
        <v>80</v>
      </c>
      <c r="D249" s="36">
        <v>4</v>
      </c>
      <c r="E249" s="38" t="s">
        <v>448</v>
      </c>
      <c r="F249" s="11">
        <v>1</v>
      </c>
      <c r="G249" s="36">
        <v>2</v>
      </c>
      <c r="H249" s="36">
        <v>20</v>
      </c>
      <c r="I249" s="42">
        <v>18</v>
      </c>
    </row>
    <row r="250" spans="1:9" ht="15.75" thickBot="1" x14ac:dyDescent="0.3">
      <c r="A250" s="38" t="s">
        <v>449</v>
      </c>
      <c r="B250" s="32" t="s">
        <v>19</v>
      </c>
      <c r="C250" s="39">
        <v>85</v>
      </c>
      <c r="D250" s="36">
        <v>4</v>
      </c>
      <c r="E250" s="38" t="s">
        <v>450</v>
      </c>
      <c r="F250" s="11">
        <v>1</v>
      </c>
      <c r="G250" s="36">
        <v>14</v>
      </c>
      <c r="H250" s="36">
        <v>59</v>
      </c>
      <c r="I250" s="43">
        <v>45</v>
      </c>
    </row>
    <row r="251" spans="1:9" ht="15.75" thickBot="1" x14ac:dyDescent="0.3">
      <c r="A251" s="38" t="s">
        <v>451</v>
      </c>
      <c r="B251" s="32" t="s">
        <v>19</v>
      </c>
      <c r="C251" s="39">
        <v>100</v>
      </c>
      <c r="D251" s="44">
        <v>5</v>
      </c>
      <c r="E251" s="38" t="s">
        <v>452</v>
      </c>
      <c r="F251" s="11">
        <v>1</v>
      </c>
      <c r="G251" s="36">
        <v>24</v>
      </c>
      <c r="H251" s="36">
        <v>24</v>
      </c>
      <c r="I251" s="37">
        <v>0</v>
      </c>
    </row>
    <row r="252" spans="1:9" ht="15.75" thickBot="1" x14ac:dyDescent="0.3">
      <c r="A252" s="31" t="s">
        <v>234</v>
      </c>
      <c r="B252" s="32" t="s">
        <v>19</v>
      </c>
      <c r="C252" s="33">
        <v>100</v>
      </c>
      <c r="D252" s="44">
        <v>5</v>
      </c>
      <c r="E252" s="31" t="s">
        <v>217</v>
      </c>
      <c r="F252" s="11">
        <v>1</v>
      </c>
      <c r="G252" s="36">
        <v>14</v>
      </c>
      <c r="H252" s="36">
        <v>21</v>
      </c>
      <c r="I252" s="45">
        <v>7</v>
      </c>
    </row>
    <row r="253" spans="1:9" ht="15.75" thickBot="1" x14ac:dyDescent="0.3">
      <c r="A253" s="31" t="s">
        <v>93</v>
      </c>
      <c r="B253" s="32" t="s">
        <v>19</v>
      </c>
      <c r="C253" s="33">
        <v>100</v>
      </c>
      <c r="D253" s="44">
        <v>5</v>
      </c>
      <c r="E253" s="31" t="s">
        <v>213</v>
      </c>
      <c r="F253" s="11">
        <v>1</v>
      </c>
      <c r="G253" s="36">
        <v>0</v>
      </c>
      <c r="H253" s="36">
        <v>0</v>
      </c>
      <c r="I253" s="37">
        <v>0</v>
      </c>
    </row>
    <row r="254" spans="1:9" ht="30.75" thickBot="1" x14ac:dyDescent="0.3">
      <c r="A254" s="38" t="s">
        <v>453</v>
      </c>
      <c r="B254" s="32" t="s">
        <v>19</v>
      </c>
      <c r="C254" s="46">
        <v>110</v>
      </c>
      <c r="D254" s="44">
        <v>5</v>
      </c>
      <c r="E254" s="38" t="s">
        <v>454</v>
      </c>
      <c r="F254" s="11">
        <v>1</v>
      </c>
      <c r="G254" s="36">
        <v>21</v>
      </c>
      <c r="H254" s="36">
        <v>21</v>
      </c>
      <c r="I254" s="37">
        <v>0</v>
      </c>
    </row>
    <row r="255" spans="1:9" ht="15.75" thickBot="1" x14ac:dyDescent="0.3">
      <c r="A255" s="31" t="s">
        <v>126</v>
      </c>
      <c r="B255" s="32" t="s">
        <v>19</v>
      </c>
      <c r="C255" s="33">
        <v>120</v>
      </c>
      <c r="D255" s="47">
        <v>6</v>
      </c>
      <c r="E255" s="31" t="s">
        <v>192</v>
      </c>
      <c r="F255" s="11">
        <v>1</v>
      </c>
      <c r="G255" s="36">
        <v>20</v>
      </c>
      <c r="H255" s="36">
        <v>21</v>
      </c>
      <c r="I255" s="48">
        <v>1</v>
      </c>
    </row>
    <row r="256" spans="1:9" ht="15.75" thickBot="1" x14ac:dyDescent="0.3">
      <c r="A256" s="38" t="s">
        <v>455</v>
      </c>
      <c r="B256" s="32" t="s">
        <v>19</v>
      </c>
      <c r="C256" s="46">
        <v>130</v>
      </c>
      <c r="D256" s="47">
        <v>6</v>
      </c>
      <c r="E256" s="38" t="s">
        <v>456</v>
      </c>
      <c r="F256" s="11">
        <v>1</v>
      </c>
      <c r="G256" s="36">
        <v>17</v>
      </c>
      <c r="H256" s="36">
        <v>17</v>
      </c>
      <c r="I256" s="37">
        <v>0</v>
      </c>
    </row>
    <row r="257" spans="1:9" ht="15.75" thickBot="1" x14ac:dyDescent="0.3">
      <c r="A257" s="49" t="s">
        <v>127</v>
      </c>
      <c r="B257" s="50" t="s">
        <v>19</v>
      </c>
      <c r="C257" s="51">
        <v>150</v>
      </c>
      <c r="D257" s="52">
        <v>7</v>
      </c>
      <c r="E257" s="49" t="s">
        <v>216</v>
      </c>
      <c r="F257" s="11">
        <v>1</v>
      </c>
      <c r="G257" s="53">
        <v>0</v>
      </c>
      <c r="H257" s="53">
        <v>0</v>
      </c>
      <c r="I257" s="54">
        <v>0</v>
      </c>
    </row>
    <row r="258" spans="1:9" ht="16.5" thickTop="1" thickBot="1" x14ac:dyDescent="0.3">
      <c r="A258" s="25" t="s">
        <v>330</v>
      </c>
      <c r="B258" s="103" t="s">
        <v>9</v>
      </c>
      <c r="C258" s="27">
        <v>40</v>
      </c>
      <c r="D258" s="28">
        <v>2</v>
      </c>
      <c r="E258" s="25" t="s">
        <v>528</v>
      </c>
      <c r="F258" s="11">
        <v>1</v>
      </c>
      <c r="G258" s="11">
        <f t="array" ref="G258">MIN(IF($A258=[1]pokemon!$AA$5:$AA$256, [1]pokemon!$R$5:$R$256))</f>
        <v>0</v>
      </c>
      <c r="H258" s="11">
        <f t="array" ref="H258">MAX(IF($A258=[1]pokemon!$AA$5:$AA$256, [1]pokemon!$R$5:$R$256))</f>
        <v>0</v>
      </c>
      <c r="I258" s="11">
        <f t="shared" ref="I258" si="18">H258-G258</f>
        <v>0</v>
      </c>
    </row>
    <row r="259" spans="1:9" ht="15.75" thickBot="1" x14ac:dyDescent="0.3">
      <c r="A259" s="11" t="s">
        <v>650</v>
      </c>
      <c r="B259" s="162" t="s">
        <v>9</v>
      </c>
      <c r="C259" s="11">
        <v>40</v>
      </c>
      <c r="D259" s="11">
        <f t="shared" ref="D259" si="19">IF(NOT(ISBLANK(C259)), IF(ISNUMBER(C259), ROUND((C259 - 5)/20, 0), C259), "")</f>
        <v>2</v>
      </c>
      <c r="E259" s="11" t="s">
        <v>450</v>
      </c>
      <c r="F259" s="11">
        <v>1</v>
      </c>
      <c r="G259" s="11">
        <f t="array" ref="G259">MIN(IF($A259=[1]pokemon!$AA$5:$AA$256, [1]pokemon!$R$5:$R$256))</f>
        <v>12</v>
      </c>
      <c r="H259" s="11">
        <f t="array" ref="H259">MAX(IF($A259=[1]pokemon!$AA$5:$AA$256, [1]pokemon!$R$5:$R$256))</f>
        <v>12</v>
      </c>
      <c r="I259" s="11">
        <f t="shared" ref="I259" si="20">H259-G259</f>
        <v>0</v>
      </c>
    </row>
    <row r="260" spans="1:9" ht="15.75" thickBot="1" x14ac:dyDescent="0.3">
      <c r="A260" s="31" t="s">
        <v>154</v>
      </c>
      <c r="B260" s="104" t="s">
        <v>9</v>
      </c>
      <c r="C260" s="33">
        <v>60</v>
      </c>
      <c r="D260" s="40">
        <v>3</v>
      </c>
      <c r="E260" s="31" t="s">
        <v>244</v>
      </c>
      <c r="F260" s="11">
        <v>1</v>
      </c>
      <c r="G260" s="36">
        <v>7</v>
      </c>
      <c r="H260" s="36">
        <v>13</v>
      </c>
      <c r="I260" s="105">
        <v>6</v>
      </c>
    </row>
    <row r="261" spans="1:9" ht="15.75" thickBot="1" x14ac:dyDescent="0.3">
      <c r="A261" s="31" t="s">
        <v>129</v>
      </c>
      <c r="B261" s="104" t="s">
        <v>9</v>
      </c>
      <c r="C261" s="33">
        <v>60</v>
      </c>
      <c r="D261" s="40">
        <v>3</v>
      </c>
      <c r="E261" s="31" t="s">
        <v>220</v>
      </c>
      <c r="F261" s="11">
        <v>1</v>
      </c>
      <c r="G261" s="36">
        <v>0</v>
      </c>
      <c r="H261" s="36">
        <v>0</v>
      </c>
      <c r="I261" s="37">
        <v>0</v>
      </c>
    </row>
    <row r="262" spans="1:9" ht="15.75" thickBot="1" x14ac:dyDescent="0.3">
      <c r="A262" s="38" t="s">
        <v>529</v>
      </c>
      <c r="B262" s="104" t="s">
        <v>9</v>
      </c>
      <c r="C262" s="39">
        <v>60</v>
      </c>
      <c r="D262" s="40">
        <v>3</v>
      </c>
      <c r="E262" s="38" t="s">
        <v>214</v>
      </c>
      <c r="F262" s="11">
        <v>1</v>
      </c>
      <c r="G262" s="36">
        <v>10</v>
      </c>
      <c r="H262" s="36">
        <v>13</v>
      </c>
      <c r="I262" s="87">
        <v>3</v>
      </c>
    </row>
    <row r="263" spans="1:9" ht="15.75" thickBot="1" x14ac:dyDescent="0.3">
      <c r="A263" s="31" t="s">
        <v>148</v>
      </c>
      <c r="B263" s="104" t="s">
        <v>9</v>
      </c>
      <c r="C263" s="33">
        <v>75</v>
      </c>
      <c r="D263" s="36">
        <v>4</v>
      </c>
      <c r="E263" s="31" t="s">
        <v>213</v>
      </c>
      <c r="F263" s="11">
        <v>1</v>
      </c>
      <c r="G263" s="36">
        <v>16</v>
      </c>
      <c r="H263" s="36">
        <v>18</v>
      </c>
      <c r="I263" s="72">
        <v>2</v>
      </c>
    </row>
    <row r="264" spans="1:9" ht="15.75" thickBot="1" x14ac:dyDescent="0.3">
      <c r="A264" s="31" t="s">
        <v>128</v>
      </c>
      <c r="B264" s="104" t="s">
        <v>9</v>
      </c>
      <c r="C264" s="33">
        <v>80</v>
      </c>
      <c r="D264" s="36">
        <v>4</v>
      </c>
      <c r="E264" s="31" t="s">
        <v>244</v>
      </c>
      <c r="F264" s="11">
        <v>1</v>
      </c>
      <c r="G264" s="36">
        <v>13</v>
      </c>
      <c r="H264" s="36">
        <v>17</v>
      </c>
      <c r="I264" s="41">
        <v>4</v>
      </c>
    </row>
    <row r="265" spans="1:9" s="11" customFormat="1" ht="15.75" thickBot="1" x14ac:dyDescent="0.3">
      <c r="A265" s="38" t="s">
        <v>530</v>
      </c>
      <c r="B265" s="104" t="s">
        <v>9</v>
      </c>
      <c r="C265" s="39">
        <v>60</v>
      </c>
      <c r="D265" s="40">
        <v>3</v>
      </c>
      <c r="E265" s="38" t="s">
        <v>531</v>
      </c>
      <c r="F265" s="11">
        <v>1</v>
      </c>
      <c r="G265" s="36">
        <v>15</v>
      </c>
      <c r="H265" s="36">
        <v>46</v>
      </c>
      <c r="I265" s="86">
        <v>31</v>
      </c>
    </row>
    <row r="266" spans="1:9" ht="15.75" thickBot="1" x14ac:dyDescent="0.3">
      <c r="A266" s="11" t="s">
        <v>652</v>
      </c>
      <c r="B266" s="162" t="s">
        <v>9</v>
      </c>
      <c r="C266" s="11">
        <v>80</v>
      </c>
      <c r="D266" s="11">
        <f t="shared" ref="D266" si="21">IF(NOT(ISBLANK(C266)), IF(ISNUMBER(C266), ROUND((C266 - 5)/20, 0), C266), "")</f>
        <v>4</v>
      </c>
      <c r="E266" s="11" t="s">
        <v>644</v>
      </c>
      <c r="F266" s="11">
        <v>1</v>
      </c>
      <c r="G266" s="11">
        <f t="array" ref="G266">MIN(IF($A266=[1]pokemon!$AA$5:$AA$256, [1]pokemon!$R$5:$R$256))</f>
        <v>18</v>
      </c>
      <c r="H266" s="11">
        <f t="array" ref="H266">MAX(IF($A266=[1]pokemon!$AA$5:$AA$256, [1]pokemon!$R$5:$R$256))</f>
        <v>18</v>
      </c>
      <c r="I266" s="11">
        <f t="shared" ref="I266" si="22">H266-G266</f>
        <v>0</v>
      </c>
    </row>
    <row r="267" spans="1:9" ht="15.75" thickBot="1" x14ac:dyDescent="0.3">
      <c r="A267" s="38" t="s">
        <v>532</v>
      </c>
      <c r="B267" s="104" t="s">
        <v>9</v>
      </c>
      <c r="C267" s="39">
        <v>85</v>
      </c>
      <c r="D267" s="36">
        <v>4</v>
      </c>
      <c r="E267" s="38" t="s">
        <v>466</v>
      </c>
      <c r="F267" s="11">
        <v>1</v>
      </c>
      <c r="G267" s="36">
        <v>18</v>
      </c>
      <c r="H267" s="36">
        <v>18</v>
      </c>
      <c r="I267" s="37">
        <v>0</v>
      </c>
    </row>
    <row r="268" spans="1:9" ht="15.75" thickBot="1" x14ac:dyDescent="0.3">
      <c r="A268" s="31" t="s">
        <v>308</v>
      </c>
      <c r="B268" s="104" t="s">
        <v>9</v>
      </c>
      <c r="C268" s="33">
        <v>85</v>
      </c>
      <c r="D268" s="36">
        <v>4</v>
      </c>
      <c r="E268" s="31" t="s">
        <v>310</v>
      </c>
      <c r="F268" s="11">
        <v>1</v>
      </c>
      <c r="G268" s="36">
        <v>0</v>
      </c>
      <c r="H268" s="36">
        <v>0</v>
      </c>
      <c r="I268" s="37">
        <v>0</v>
      </c>
    </row>
    <row r="269" spans="1:9" ht="15.75" thickBot="1" x14ac:dyDescent="0.3">
      <c r="A269" s="31" t="s">
        <v>264</v>
      </c>
      <c r="B269" s="104" t="s">
        <v>9</v>
      </c>
      <c r="C269" s="46">
        <v>90</v>
      </c>
      <c r="D269" s="36">
        <v>4</v>
      </c>
      <c r="E269" s="31" t="s">
        <v>265</v>
      </c>
      <c r="F269" s="11">
        <v>1</v>
      </c>
      <c r="G269" s="36">
        <v>0</v>
      </c>
      <c r="H269" s="36">
        <v>0</v>
      </c>
      <c r="I269" s="37">
        <v>0</v>
      </c>
    </row>
    <row r="270" spans="1:9" ht="15.75" thickBot="1" x14ac:dyDescent="0.3">
      <c r="A270" s="62" t="s">
        <v>533</v>
      </c>
      <c r="B270" s="106" t="s">
        <v>9</v>
      </c>
      <c r="C270" s="64">
        <v>100</v>
      </c>
      <c r="D270" s="107">
        <v>5</v>
      </c>
      <c r="E270" s="62" t="s">
        <v>534</v>
      </c>
      <c r="F270" s="11">
        <v>1</v>
      </c>
      <c r="G270" s="53">
        <v>22</v>
      </c>
      <c r="H270" s="53">
        <v>22</v>
      </c>
      <c r="I270" s="54">
        <v>0</v>
      </c>
    </row>
    <row r="271" spans="1:9" s="11" customFormat="1" ht="16.5" thickTop="1" thickBot="1" x14ac:dyDescent="0.3">
      <c r="A271" s="55" t="s">
        <v>457</v>
      </c>
      <c r="B271" s="56" t="s">
        <v>17</v>
      </c>
      <c r="C271" s="57">
        <v>40</v>
      </c>
      <c r="D271" s="12">
        <f t="shared" ref="D271:D283" si="23">IF(NOT(ISBLANK(C271)), IF(ISNUMBER(C271), ROUND((C271 - 5)/20, 0), C271), "")</f>
        <v>2</v>
      </c>
      <c r="E271" s="55" t="s">
        <v>458</v>
      </c>
      <c r="F271" s="11">
        <v>1</v>
      </c>
      <c r="G271" s="29">
        <v>20</v>
      </c>
      <c r="H271" s="29">
        <v>20</v>
      </c>
      <c r="I271" s="30">
        <v>0</v>
      </c>
    </row>
    <row r="272" spans="1:9" s="148" customFormat="1" ht="15.75" thickBot="1" x14ac:dyDescent="0.3">
      <c r="A272" s="31" t="s">
        <v>302</v>
      </c>
      <c r="B272" s="58" t="s">
        <v>17</v>
      </c>
      <c r="C272" s="33">
        <v>40</v>
      </c>
      <c r="D272" s="12">
        <f t="shared" si="23"/>
        <v>2</v>
      </c>
      <c r="E272" s="31" t="s">
        <v>303</v>
      </c>
      <c r="F272" s="11">
        <v>1</v>
      </c>
      <c r="G272" s="36">
        <v>0</v>
      </c>
      <c r="H272" s="36">
        <v>0</v>
      </c>
      <c r="I272" s="37">
        <v>0</v>
      </c>
    </row>
    <row r="273" spans="1:9" ht="15.75" thickBot="1" x14ac:dyDescent="0.3">
      <c r="A273" s="31" t="s">
        <v>252</v>
      </c>
      <c r="B273" s="58" t="s">
        <v>17</v>
      </c>
      <c r="C273" s="33">
        <v>55</v>
      </c>
      <c r="D273" s="12">
        <f t="shared" si="23"/>
        <v>3</v>
      </c>
      <c r="E273" s="31" t="s">
        <v>214</v>
      </c>
      <c r="F273" s="11">
        <v>1</v>
      </c>
      <c r="G273" s="36">
        <v>9</v>
      </c>
      <c r="H273" s="36">
        <v>13</v>
      </c>
      <c r="I273" s="41">
        <v>4</v>
      </c>
    </row>
    <row r="274" spans="1:9" ht="30.75" thickBot="1" x14ac:dyDescent="0.3">
      <c r="A274" s="38" t="s">
        <v>459</v>
      </c>
      <c r="B274" s="58" t="s">
        <v>17</v>
      </c>
      <c r="C274" s="59">
        <v>60</v>
      </c>
      <c r="D274" s="12">
        <f t="shared" si="23"/>
        <v>3</v>
      </c>
      <c r="E274" s="38" t="s">
        <v>460</v>
      </c>
      <c r="F274" s="11">
        <v>1</v>
      </c>
      <c r="G274" s="36">
        <v>21</v>
      </c>
      <c r="H274" s="36">
        <v>21</v>
      </c>
      <c r="I274" s="37">
        <v>0</v>
      </c>
    </row>
    <row r="275" spans="1:9" ht="15.75" thickBot="1" x14ac:dyDescent="0.3">
      <c r="A275" s="31" t="s">
        <v>131</v>
      </c>
      <c r="B275" s="58" t="s">
        <v>17</v>
      </c>
      <c r="C275" s="33">
        <v>80</v>
      </c>
      <c r="D275" s="12">
        <f t="shared" si="23"/>
        <v>4</v>
      </c>
      <c r="E275" s="31" t="s">
        <v>310</v>
      </c>
      <c r="F275" s="11">
        <v>1</v>
      </c>
      <c r="G275" s="36">
        <v>10</v>
      </c>
      <c r="H275" s="36">
        <v>91</v>
      </c>
      <c r="I275" s="35">
        <v>81</v>
      </c>
    </row>
    <row r="276" spans="1:9" ht="15.75" thickBot="1" x14ac:dyDescent="0.3">
      <c r="A276" s="38" t="s">
        <v>461</v>
      </c>
      <c r="B276" s="58" t="s">
        <v>17</v>
      </c>
      <c r="C276" s="39">
        <v>80</v>
      </c>
      <c r="D276" s="12">
        <f t="shared" si="23"/>
        <v>4</v>
      </c>
      <c r="E276" s="38" t="s">
        <v>217</v>
      </c>
      <c r="F276" s="11">
        <v>1</v>
      </c>
      <c r="G276" s="36">
        <v>13</v>
      </c>
      <c r="H276" s="36">
        <v>20</v>
      </c>
      <c r="I276" s="45">
        <v>7</v>
      </c>
    </row>
    <row r="277" spans="1:9" ht="15.75" thickBot="1" x14ac:dyDescent="0.3">
      <c r="A277" s="38" t="s">
        <v>462</v>
      </c>
      <c r="B277" s="58" t="s">
        <v>17</v>
      </c>
      <c r="C277" s="39">
        <v>80</v>
      </c>
      <c r="D277" s="12">
        <f t="shared" si="23"/>
        <v>4</v>
      </c>
      <c r="E277" s="38" t="s">
        <v>463</v>
      </c>
      <c r="F277" s="11">
        <v>1</v>
      </c>
      <c r="G277" s="36">
        <v>17</v>
      </c>
      <c r="H277" s="36">
        <v>17</v>
      </c>
      <c r="I277" s="37">
        <v>0</v>
      </c>
    </row>
    <row r="278" spans="1:9" ht="15.75" thickBot="1" x14ac:dyDescent="0.3">
      <c r="A278" s="31" t="s">
        <v>329</v>
      </c>
      <c r="B278" s="58" t="s">
        <v>17</v>
      </c>
      <c r="C278" s="33">
        <v>80</v>
      </c>
      <c r="D278" s="12">
        <f t="shared" si="23"/>
        <v>4</v>
      </c>
      <c r="E278" s="31" t="s">
        <v>464</v>
      </c>
      <c r="F278" s="11">
        <v>1</v>
      </c>
      <c r="G278" s="36">
        <v>0</v>
      </c>
      <c r="H278" s="36">
        <v>0</v>
      </c>
      <c r="I278" s="37">
        <v>0</v>
      </c>
    </row>
    <row r="279" spans="1:9" ht="15.75" thickBot="1" x14ac:dyDescent="0.3">
      <c r="A279" s="38" t="s">
        <v>465</v>
      </c>
      <c r="B279" s="58" t="s">
        <v>17</v>
      </c>
      <c r="C279" s="60">
        <v>90</v>
      </c>
      <c r="D279" s="12">
        <f t="shared" si="23"/>
        <v>4</v>
      </c>
      <c r="E279" s="38" t="s">
        <v>466</v>
      </c>
      <c r="F279" s="11">
        <v>1</v>
      </c>
      <c r="G279" s="36">
        <v>14</v>
      </c>
      <c r="H279" s="36">
        <v>14</v>
      </c>
      <c r="I279" s="37">
        <v>0</v>
      </c>
    </row>
    <row r="280" spans="1:9" ht="15.75" thickBot="1" x14ac:dyDescent="0.3">
      <c r="A280" s="38" t="s">
        <v>467</v>
      </c>
      <c r="B280" s="58" t="s">
        <v>17</v>
      </c>
      <c r="C280" s="39">
        <v>100</v>
      </c>
      <c r="D280" s="12">
        <f t="shared" si="23"/>
        <v>5</v>
      </c>
      <c r="E280" s="38" t="s">
        <v>214</v>
      </c>
      <c r="F280" s="11">
        <v>1</v>
      </c>
      <c r="G280" s="36">
        <v>23</v>
      </c>
      <c r="H280" s="36">
        <v>23</v>
      </c>
      <c r="I280" s="37">
        <v>0</v>
      </c>
    </row>
    <row r="281" spans="1:9" ht="15.75" thickBot="1" x14ac:dyDescent="0.3">
      <c r="A281" s="31" t="s">
        <v>130</v>
      </c>
      <c r="B281" s="58" t="s">
        <v>17</v>
      </c>
      <c r="C281" s="46">
        <v>90</v>
      </c>
      <c r="D281" s="12">
        <f t="shared" si="23"/>
        <v>4</v>
      </c>
      <c r="E281" s="31" t="s">
        <v>244</v>
      </c>
      <c r="F281" s="11">
        <v>1</v>
      </c>
      <c r="G281" s="36">
        <v>18</v>
      </c>
      <c r="H281" s="36">
        <v>23</v>
      </c>
      <c r="I281" s="61">
        <v>5</v>
      </c>
    </row>
    <row r="282" spans="1:9" ht="15.75" thickBot="1" x14ac:dyDescent="0.3">
      <c r="A282" s="31" t="s">
        <v>186</v>
      </c>
      <c r="B282" s="58" t="s">
        <v>17</v>
      </c>
      <c r="C282" s="33">
        <v>100</v>
      </c>
      <c r="D282" s="12">
        <f t="shared" si="23"/>
        <v>5</v>
      </c>
      <c r="E282" s="31" t="s">
        <v>212</v>
      </c>
      <c r="F282" s="11">
        <v>1</v>
      </c>
      <c r="G282" s="36">
        <v>18</v>
      </c>
      <c r="H282" s="36">
        <v>18</v>
      </c>
      <c r="I282" s="37">
        <v>0</v>
      </c>
    </row>
    <row r="283" spans="1:9" ht="15.75" thickBot="1" x14ac:dyDescent="0.3">
      <c r="A283" s="65" t="s">
        <v>470</v>
      </c>
      <c r="B283" s="58" t="s">
        <v>17</v>
      </c>
      <c r="C283" s="66">
        <v>70</v>
      </c>
      <c r="D283" s="12">
        <f t="shared" si="23"/>
        <v>3</v>
      </c>
      <c r="E283" s="65" t="s">
        <v>428</v>
      </c>
      <c r="F283" s="11">
        <v>1</v>
      </c>
      <c r="G283" s="67"/>
      <c r="H283" s="67"/>
      <c r="I283" s="68"/>
    </row>
    <row r="284" spans="1:9" ht="15.75" thickBot="1" x14ac:dyDescent="0.3">
      <c r="A284" s="62" t="s">
        <v>468</v>
      </c>
      <c r="B284" s="63" t="s">
        <v>17</v>
      </c>
      <c r="C284" s="64">
        <v>140</v>
      </c>
      <c r="D284" s="52">
        <v>7</v>
      </c>
      <c r="E284" s="62" t="s">
        <v>469</v>
      </c>
      <c r="F284" s="11">
        <v>1</v>
      </c>
      <c r="G284" s="53">
        <v>20</v>
      </c>
      <c r="H284" s="53">
        <v>20</v>
      </c>
      <c r="I284" s="54">
        <v>0</v>
      </c>
    </row>
    <row r="285" spans="1:9" ht="16.5" thickTop="1" thickBot="1" x14ac:dyDescent="0.3">
      <c r="A285" s="55" t="s">
        <v>471</v>
      </c>
      <c r="B285" s="69" t="s">
        <v>13</v>
      </c>
      <c r="C285" s="57">
        <v>60</v>
      </c>
      <c r="D285" s="70">
        <v>3</v>
      </c>
      <c r="E285" s="55" t="s">
        <v>472</v>
      </c>
      <c r="F285" s="11">
        <v>1</v>
      </c>
      <c r="G285" s="29">
        <v>23</v>
      </c>
      <c r="H285" s="29">
        <v>23</v>
      </c>
      <c r="I285" s="30">
        <v>0</v>
      </c>
    </row>
    <row r="286" spans="1:9" ht="15.75" thickBot="1" x14ac:dyDescent="0.3">
      <c r="A286" s="38" t="s">
        <v>473</v>
      </c>
      <c r="B286" s="71" t="s">
        <v>13</v>
      </c>
      <c r="C286" s="39">
        <v>40</v>
      </c>
      <c r="D286" s="34">
        <v>2</v>
      </c>
      <c r="E286" s="38" t="s">
        <v>214</v>
      </c>
      <c r="F286" s="11">
        <v>1</v>
      </c>
      <c r="G286" s="36">
        <v>10</v>
      </c>
      <c r="H286" s="36">
        <v>12</v>
      </c>
      <c r="I286" s="72">
        <v>2</v>
      </c>
    </row>
    <row r="287" spans="1:9" ht="15.75" thickBot="1" x14ac:dyDescent="0.3">
      <c r="A287" s="31" t="s">
        <v>132</v>
      </c>
      <c r="B287" s="71" t="s">
        <v>13</v>
      </c>
      <c r="C287" s="33">
        <v>40</v>
      </c>
      <c r="D287" s="34">
        <v>2</v>
      </c>
      <c r="E287" s="31" t="s">
        <v>275</v>
      </c>
      <c r="F287" s="11">
        <v>1</v>
      </c>
      <c r="G287" s="36">
        <v>11</v>
      </c>
      <c r="H287" s="36">
        <v>11</v>
      </c>
      <c r="I287" s="37">
        <v>0</v>
      </c>
    </row>
    <row r="288" spans="1:9" ht="30.75" thickBot="1" x14ac:dyDescent="0.3">
      <c r="A288" s="38" t="s">
        <v>474</v>
      </c>
      <c r="B288" s="71" t="s">
        <v>13</v>
      </c>
      <c r="C288" s="39">
        <v>40</v>
      </c>
      <c r="D288" s="34">
        <v>2</v>
      </c>
      <c r="E288" s="38" t="s">
        <v>475</v>
      </c>
      <c r="F288" s="11">
        <v>1</v>
      </c>
      <c r="G288" s="36">
        <v>11</v>
      </c>
      <c r="H288" s="36">
        <v>11</v>
      </c>
      <c r="I288" s="37">
        <v>0</v>
      </c>
    </row>
    <row r="289" spans="1:9" ht="15.75" thickBot="1" x14ac:dyDescent="0.3">
      <c r="A289" s="31" t="s">
        <v>133</v>
      </c>
      <c r="B289" s="71" t="s">
        <v>13</v>
      </c>
      <c r="C289" s="46">
        <v>70</v>
      </c>
      <c r="D289" s="40">
        <v>3</v>
      </c>
      <c r="E289" s="31" t="s">
        <v>309</v>
      </c>
      <c r="F289" s="11">
        <v>1</v>
      </c>
      <c r="G289" s="36">
        <v>13</v>
      </c>
      <c r="H289" s="36">
        <v>18</v>
      </c>
      <c r="I289" s="61">
        <v>5</v>
      </c>
    </row>
    <row r="290" spans="1:9" ht="15.75" thickBot="1" x14ac:dyDescent="0.3">
      <c r="A290" s="38" t="s">
        <v>434</v>
      </c>
      <c r="B290" s="71" t="s">
        <v>13</v>
      </c>
      <c r="C290" s="39">
        <v>80</v>
      </c>
      <c r="D290" s="36">
        <v>4</v>
      </c>
      <c r="E290" s="38" t="s">
        <v>466</v>
      </c>
      <c r="F290" s="11">
        <v>1</v>
      </c>
      <c r="G290" s="36">
        <v>11</v>
      </c>
      <c r="H290" s="36">
        <v>11</v>
      </c>
      <c r="I290" s="37">
        <v>0</v>
      </c>
    </row>
    <row r="291" spans="1:9" ht="15.75" thickBot="1" x14ac:dyDescent="0.3">
      <c r="A291" s="38" t="s">
        <v>476</v>
      </c>
      <c r="B291" s="71" t="s">
        <v>13</v>
      </c>
      <c r="C291" s="39">
        <v>80</v>
      </c>
      <c r="D291" s="36">
        <v>4</v>
      </c>
      <c r="E291" s="38" t="s">
        <v>464</v>
      </c>
      <c r="F291" s="11">
        <v>1</v>
      </c>
      <c r="G291" s="36">
        <v>16</v>
      </c>
      <c r="H291" s="36">
        <v>16</v>
      </c>
      <c r="I291" s="37">
        <v>0</v>
      </c>
    </row>
    <row r="292" spans="1:9" ht="15.75" thickBot="1" x14ac:dyDescent="0.3">
      <c r="A292" s="31" t="s">
        <v>162</v>
      </c>
      <c r="B292" s="71" t="s">
        <v>13</v>
      </c>
      <c r="C292" s="33">
        <v>95</v>
      </c>
      <c r="D292" s="44">
        <v>5</v>
      </c>
      <c r="E292" s="31" t="s">
        <v>309</v>
      </c>
      <c r="F292" s="11">
        <v>1</v>
      </c>
      <c r="G292" s="36">
        <v>14</v>
      </c>
      <c r="H292" s="36">
        <v>16</v>
      </c>
      <c r="I292" s="72">
        <v>2</v>
      </c>
    </row>
    <row r="293" spans="1:9" ht="30.75" thickBot="1" x14ac:dyDescent="0.3">
      <c r="A293" s="38" t="s">
        <v>477</v>
      </c>
      <c r="B293" s="71" t="s">
        <v>13</v>
      </c>
      <c r="C293" s="39">
        <v>100</v>
      </c>
      <c r="D293" s="44">
        <v>5</v>
      </c>
      <c r="E293" s="38" t="s">
        <v>213</v>
      </c>
      <c r="F293" s="11">
        <v>1</v>
      </c>
      <c r="G293" s="36">
        <v>19</v>
      </c>
      <c r="H293" s="36">
        <v>20</v>
      </c>
      <c r="I293" s="48">
        <v>1</v>
      </c>
    </row>
    <row r="294" spans="1:9" ht="15.75" thickBot="1" x14ac:dyDescent="0.3">
      <c r="A294" s="49" t="s">
        <v>207</v>
      </c>
      <c r="B294" s="73" t="s">
        <v>13</v>
      </c>
      <c r="C294" s="51">
        <v>130</v>
      </c>
      <c r="D294" s="74">
        <v>6</v>
      </c>
      <c r="E294" s="49" t="s">
        <v>245</v>
      </c>
      <c r="F294" s="11">
        <v>1</v>
      </c>
      <c r="G294" s="53">
        <v>20</v>
      </c>
      <c r="H294" s="53">
        <v>20</v>
      </c>
      <c r="I294" s="54">
        <v>0</v>
      </c>
    </row>
    <row r="295" spans="1:9" ht="15.75" thickTop="1" x14ac:dyDescent="0.25"/>
  </sheetData>
  <conditionalFormatting sqref="C2:C3 D3:E3 C5 C7:C13 C16">
    <cfRule type="expression" priority="37">
      <formula>MOD((C2-10),20)=0</formula>
    </cfRule>
  </conditionalFormatting>
  <conditionalFormatting sqref="C14:C16 C75:C81 C83:C89 C91:C130 C228:C258 C260:C265 C267:C284 C18:C55 C57:C71 C185:C226 C133:C183">
    <cfRule type="expression" dxfId="9" priority="35">
      <formula>MOD((C14-10),20)=0</formula>
    </cfRule>
  </conditionalFormatting>
  <conditionalFormatting sqref="C4:D4">
    <cfRule type="expression" priority="32">
      <formula>MOD((C4-10),20)=0</formula>
    </cfRule>
  </conditionalFormatting>
  <conditionalFormatting sqref="I91:I92 I200 I130 I2:I5 I78:I81 I18:I31 I7:I15 I83:I88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">
    <cfRule type="expression" priority="31">
      <formula>MOD((C6-10),20)=0</formula>
    </cfRule>
  </conditionalFormatting>
  <conditionalFormatting sqref="I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4">
    <cfRule type="expression" dxfId="8" priority="24">
      <formula>MOD((C184-10),20)=0</formula>
    </cfRule>
  </conditionalFormatting>
  <conditionalFormatting sqref="I18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">
    <cfRule type="expression" dxfId="7" priority="22">
      <formula>MOD((C72-10),20)=0</formula>
    </cfRule>
  </conditionalFormatting>
  <conditionalFormatting sqref="I7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C74">
    <cfRule type="expression" dxfId="6" priority="20">
      <formula>MOD((C73-10),20)=0</formula>
    </cfRule>
  </conditionalFormatting>
  <conditionalFormatting sqref="I73:I7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7">
    <cfRule type="expression" dxfId="5" priority="18">
      <formula>MOD((C227-10),20)=0</formula>
    </cfRule>
  </conditionalFormatting>
  <conditionalFormatting sqref="I22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">
    <cfRule type="expression" dxfId="4" priority="16">
      <formula>MOD((C90-10),20)=0</formula>
    </cfRule>
  </conditionalFormatting>
  <conditionalFormatting sqref="I9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2">
    <cfRule type="expression" dxfId="3" priority="14">
      <formula>MOD((C132-10),20)=0</formula>
    </cfRule>
  </conditionalFormatting>
  <conditionalFormatting sqref="I1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9">
    <cfRule type="expression" dxfId="2" priority="13">
      <formula>MOD((C259-10),20)=0</formula>
    </cfRule>
  </conditionalFormatting>
  <conditionalFormatting sqref="I259"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6">
    <cfRule type="expression" dxfId="1" priority="7">
      <formula>MOD((C266-10),20)=0</formula>
    </cfRule>
  </conditionalFormatting>
  <conditionalFormatting sqref="I26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">
    <cfRule type="expression" dxfId="0" priority="2">
      <formula>MOD((C56-10),20)=0</formula>
    </cfRule>
  </conditionalFormatting>
  <conditionalFormatting sqref="I5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94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expression" priority="1">
      <formula>MOD((E6-10),20)=0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B9" sqref="A9:B9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11"/>
      <c r="B1" s="11"/>
      <c r="C1" s="11" t="s">
        <v>267</v>
      </c>
      <c r="D1" s="11" t="s">
        <v>268</v>
      </c>
      <c r="E1" s="11" t="s">
        <v>269</v>
      </c>
      <c r="F1" t="s">
        <v>185</v>
      </c>
    </row>
    <row r="2" spans="1:6" x14ac:dyDescent="0.25">
      <c r="A2" s="11" t="s">
        <v>64</v>
      </c>
      <c r="B2" s="11" t="s">
        <v>62</v>
      </c>
      <c r="C2" s="11">
        <f>COUNTIFS(pokemon!$L:$L, $A2, pokemon!$M:$M, $B2, pokemon!$AD:$AD, C$1)</f>
        <v>0</v>
      </c>
      <c r="D2" s="11">
        <f>COUNTIFS(pokemon!$L:$L, $A2, pokemon!$M:$M, $B2, pokemon!$AD:$AD, D$1)</f>
        <v>0</v>
      </c>
      <c r="E2" s="11">
        <f>COUNTIFS(pokemon!$L:$L, $A2, pokemon!$M:$M, $B2, pokemon!$AD:$AD, E$1)</f>
        <v>0</v>
      </c>
      <c r="F2" s="11">
        <f>SUM(C2,D2,E2)</f>
        <v>0</v>
      </c>
    </row>
    <row r="3" spans="1:6" x14ac:dyDescent="0.25">
      <c r="A3" s="11" t="s">
        <v>64</v>
      </c>
      <c r="B3" s="11" t="s">
        <v>63</v>
      </c>
      <c r="C3" s="11">
        <f>COUNTIFS(pokemon!$L:$L, $A3, pokemon!$M:$M, $B3, pokemon!$AD:$AD, C$1)</f>
        <v>0</v>
      </c>
      <c r="D3" s="11">
        <f>COUNTIFS(pokemon!$L:$L, $A3, pokemon!$M:$M, $B3, pokemon!$AD:$AD, D$1)</f>
        <v>0</v>
      </c>
      <c r="E3" s="11">
        <f>COUNTIFS(pokemon!$L:$L, $A3, pokemon!$M:$M, $B3, pokemon!$AD:$AD, E$1)</f>
        <v>0</v>
      </c>
      <c r="F3">
        <f>SUM(C3,D3,E3)</f>
        <v>0</v>
      </c>
    </row>
    <row r="4" spans="1:6" x14ac:dyDescent="0.25">
      <c r="A4" s="11" t="s">
        <v>64</v>
      </c>
      <c r="B4" s="11" t="s">
        <v>65</v>
      </c>
      <c r="C4" s="11">
        <f>COUNTIFS(pokemon!$L:$L, $A4, pokemon!$M:$M, $B4, pokemon!$AD:$AD, C$1)</f>
        <v>0</v>
      </c>
      <c r="D4" s="11">
        <f>COUNTIFS(pokemon!$L:$L, $A4, pokemon!$M:$M, $B4, pokemon!$AD:$AD, D$1)</f>
        <v>0</v>
      </c>
      <c r="E4" s="11">
        <f>COUNTIFS(pokemon!$L:$L, $A4, pokemon!$M:$M, $B4, pokemon!$AD:$AD, E$1)</f>
        <v>0</v>
      </c>
      <c r="F4" s="11">
        <f t="shared" ref="F4:F13" si="0">SUM(C4,D4,E4)</f>
        <v>0</v>
      </c>
    </row>
    <row r="5" spans="1:6" x14ac:dyDescent="0.25">
      <c r="A5" s="11" t="s">
        <v>61</v>
      </c>
      <c r="B5" s="11" t="s">
        <v>62</v>
      </c>
      <c r="C5" s="11">
        <f>COUNTIFS(pokemon!$L:$L, $A5, pokemon!$M:$M, $B5, pokemon!$AD:$AD, C$1)</f>
        <v>0</v>
      </c>
      <c r="D5" s="11">
        <f>COUNTIFS(pokemon!$L:$L, $A5, pokemon!$M:$M, $B5, pokemon!$AD:$AD, D$1)</f>
        <v>0</v>
      </c>
      <c r="E5" s="11">
        <f>COUNTIFS(pokemon!$L:$L, $A5, pokemon!$M:$M, $B5, pokemon!$AD:$AD, E$1)</f>
        <v>0</v>
      </c>
      <c r="F5" s="11">
        <f t="shared" si="0"/>
        <v>0</v>
      </c>
    </row>
    <row r="6" spans="1:6" x14ac:dyDescent="0.25">
      <c r="A6" s="11" t="s">
        <v>61</v>
      </c>
      <c r="B6" s="11" t="s">
        <v>63</v>
      </c>
      <c r="C6" s="11">
        <f>COUNTIFS(pokemon!$L:$L, $A6, pokemon!$M:$M, $B6, pokemon!$AD:$AD, C$1)</f>
        <v>0</v>
      </c>
      <c r="D6" s="11">
        <f>COUNTIFS(pokemon!$L:$L, $A6, pokemon!$M:$M, $B6, pokemon!$AD:$AD, D$1)</f>
        <v>0</v>
      </c>
      <c r="E6" s="11">
        <f>COUNTIFS(pokemon!$L:$L, $A6, pokemon!$M:$M, $B6, pokemon!$AD:$AD, E$1)</f>
        <v>0</v>
      </c>
      <c r="F6" s="11">
        <f t="shared" si="0"/>
        <v>0</v>
      </c>
    </row>
    <row r="7" spans="1:6" x14ac:dyDescent="0.25">
      <c r="A7" s="11" t="s">
        <v>61</v>
      </c>
      <c r="B7" s="11" t="s">
        <v>65</v>
      </c>
      <c r="C7" s="11">
        <f>COUNTIFS(pokemon!$L:$L, $A7, pokemon!$M:$M, $B7, pokemon!$AD:$AD, C$1)</f>
        <v>0</v>
      </c>
      <c r="D7" s="11">
        <f>COUNTIFS(pokemon!$L:$L, $A7, pokemon!$M:$M, $B7, pokemon!$AD:$AD, D$1)</f>
        <v>0</v>
      </c>
      <c r="E7" s="11">
        <f>COUNTIFS(pokemon!$L:$L, $A7, pokemon!$M:$M, $B7, pokemon!$AD:$AD, E$1)</f>
        <v>0</v>
      </c>
      <c r="F7" s="11">
        <f t="shared" si="0"/>
        <v>0</v>
      </c>
    </row>
    <row r="8" spans="1:6" x14ac:dyDescent="0.25">
      <c r="A8" s="11" t="s">
        <v>67</v>
      </c>
      <c r="B8" s="11" t="s">
        <v>62</v>
      </c>
      <c r="C8" s="11">
        <f>COUNTIFS(pokemon!$L:$L, $A8, pokemon!$M:$M, $B8, pokemon!$AD:$AD, C$1)</f>
        <v>0</v>
      </c>
      <c r="D8" s="11">
        <f>COUNTIFS(pokemon!$L:$L, $A8, pokemon!$M:$M, $B8, pokemon!$AD:$AD, D$1)</f>
        <v>0</v>
      </c>
      <c r="E8" s="11">
        <f>COUNTIFS(pokemon!$L:$L, $A8, pokemon!$M:$M, $B8, pokemon!$AD:$AD, E$1)</f>
        <v>0</v>
      </c>
      <c r="F8" s="11">
        <f t="shared" si="0"/>
        <v>0</v>
      </c>
    </row>
    <row r="9" spans="1:6" x14ac:dyDescent="0.25">
      <c r="A9" s="11" t="s">
        <v>67</v>
      </c>
      <c r="B9" s="11" t="s">
        <v>63</v>
      </c>
      <c r="C9" s="11">
        <f>COUNTIFS(pokemon!$L:$L, $A9, pokemon!$M:$M, $B9, pokemon!$AD:$AD, C$1)</f>
        <v>0</v>
      </c>
      <c r="D9" s="11">
        <f>COUNTIFS(pokemon!$L:$L, $A9, pokemon!$M:$M, $B9, pokemon!$AD:$AD, D$1)</f>
        <v>0</v>
      </c>
      <c r="E9" s="11">
        <f>COUNTIFS(pokemon!$L:$L, $A9, pokemon!$M:$M, $B9, pokemon!$AD:$AD, E$1)</f>
        <v>0</v>
      </c>
      <c r="F9" s="11">
        <f t="shared" si="0"/>
        <v>0</v>
      </c>
    </row>
    <row r="10" spans="1:6" x14ac:dyDescent="0.25">
      <c r="A10" s="11" t="s">
        <v>67</v>
      </c>
      <c r="B10" s="11" t="s">
        <v>65</v>
      </c>
      <c r="C10" s="11">
        <f>COUNTIFS(pokemon!$L:$L, $A10, pokemon!$M:$M, $B10, pokemon!$AD:$AD, C$1)</f>
        <v>0</v>
      </c>
      <c r="D10" s="11">
        <f>COUNTIFS(pokemon!$L:$L, $A10, pokemon!$M:$M, $B10, pokemon!$AD:$AD, D$1)</f>
        <v>0</v>
      </c>
      <c r="E10" s="11">
        <f>COUNTIFS(pokemon!$L:$L, $A10, pokemon!$M:$M, $B10, pokemon!$AD:$AD, E$1)</f>
        <v>0</v>
      </c>
      <c r="F10" s="11">
        <f t="shared" si="0"/>
        <v>0</v>
      </c>
    </row>
    <row r="11" spans="1:6" x14ac:dyDescent="0.25">
      <c r="A11" s="11" t="s">
        <v>66</v>
      </c>
      <c r="B11" s="11" t="s">
        <v>62</v>
      </c>
      <c r="C11" s="11">
        <f>COUNTIFS(pokemon!$L:$L, $A11, pokemon!$M:$M, $B11, pokemon!$AD:$AD, C$1)</f>
        <v>0</v>
      </c>
      <c r="D11" s="11">
        <f>COUNTIFS(pokemon!$L:$L, $A11, pokemon!$M:$M, $B11, pokemon!$AD:$AD, D$1)</f>
        <v>0</v>
      </c>
      <c r="E11" s="11">
        <f>COUNTIFS(pokemon!$L:$L, $A11, pokemon!$M:$M, $B11, pokemon!$AD:$AD, E$1)</f>
        <v>0</v>
      </c>
      <c r="F11" s="11">
        <f t="shared" si="0"/>
        <v>0</v>
      </c>
    </row>
    <row r="12" spans="1:6" x14ac:dyDescent="0.25">
      <c r="A12" s="11" t="s">
        <v>66</v>
      </c>
      <c r="B12" s="11" t="s">
        <v>63</v>
      </c>
      <c r="C12" s="11">
        <f>COUNTIFS(pokemon!$L:$L, $A12, pokemon!$M:$M, $B12, pokemon!$AD:$AD, C$1)</f>
        <v>0</v>
      </c>
      <c r="D12" s="11">
        <f>COUNTIFS(pokemon!$L:$L, $A12, pokemon!$M:$M, $B12, pokemon!$AD:$AD, D$1)</f>
        <v>0</v>
      </c>
      <c r="E12" s="11">
        <f>COUNTIFS(pokemon!$L:$L, $A12, pokemon!$M:$M, $B12, pokemon!$AD:$AD, E$1)</f>
        <v>0</v>
      </c>
      <c r="F12" s="11">
        <f t="shared" si="0"/>
        <v>0</v>
      </c>
    </row>
    <row r="13" spans="1:6" x14ac:dyDescent="0.25">
      <c r="A13" s="11" t="s">
        <v>66</v>
      </c>
      <c r="B13" s="11" t="s">
        <v>65</v>
      </c>
      <c r="C13" s="11">
        <f>COUNTIFS(pokemon!$L:$L, $A13, pokemon!$M:$M, $B13, pokemon!$AD:$AD, C$1)</f>
        <v>0</v>
      </c>
      <c r="D13" s="11">
        <f>COUNTIFS(pokemon!$L:$L, $A13, pokemon!$M:$M, $B13, pokemon!$AD:$AD, D$1)</f>
        <v>0</v>
      </c>
      <c r="E13" s="11">
        <f>COUNTIFS(pokemon!$L:$L, $A13, pokemon!$M:$M, $B13, pokemon!$AD:$AD, E$1)</f>
        <v>0</v>
      </c>
      <c r="F13" s="11">
        <f t="shared" si="0"/>
        <v>0</v>
      </c>
    </row>
    <row r="14" spans="1:6" s="11" customFormat="1" x14ac:dyDescent="0.25">
      <c r="C14" s="11">
        <f>SUM(C2:C13)</f>
        <v>0</v>
      </c>
      <c r="D14" s="11">
        <f>SUM(D2:D13)</f>
        <v>0</v>
      </c>
      <c r="E14" s="11">
        <f>SUM(E2:E13)</f>
        <v>0</v>
      </c>
    </row>
    <row r="15" spans="1:6" x14ac:dyDescent="0.25">
      <c r="A15" s="11"/>
      <c r="B15" s="11"/>
      <c r="C15" s="11"/>
      <c r="D15" s="11"/>
      <c r="E15" s="11"/>
    </row>
    <row r="16" spans="1:6" s="11" customFormat="1" x14ac:dyDescent="0.25">
      <c r="D16" s="11" t="s">
        <v>277</v>
      </c>
      <c r="E16" s="11" t="s">
        <v>278</v>
      </c>
      <c r="F16" s="11" t="s">
        <v>279</v>
      </c>
    </row>
    <row r="17" spans="1:6" x14ac:dyDescent="0.25">
      <c r="A17" s="11" t="s">
        <v>8</v>
      </c>
      <c r="B17" s="11" t="e">
        <f>COUNTIF(pokemon!#REF!, $A17)</f>
        <v>#REF!</v>
      </c>
      <c r="C17" s="11" t="e">
        <f>COUNTIF(pokemon!#REF!, $A17)</f>
        <v>#REF!</v>
      </c>
      <c r="D17" s="11" t="e">
        <f t="shared" ref="D17:D34" si="1">SUM(B17,C17)</f>
        <v>#REF!</v>
      </c>
      <c r="E17" s="11">
        <f>SUMIF(moves!B:B, A17, moves!F:F)</f>
        <v>23</v>
      </c>
      <c r="F17" t="e">
        <f>E17/D17</f>
        <v>#REF!</v>
      </c>
    </row>
    <row r="18" spans="1:6" x14ac:dyDescent="0.25">
      <c r="A18" s="11" t="s">
        <v>4</v>
      </c>
      <c r="B18" s="11" t="e">
        <f>COUNTIF(pokemon!#REF!, $A18)</f>
        <v>#REF!</v>
      </c>
      <c r="C18" s="11" t="e">
        <f>COUNTIF(pokemon!#REF!, $A18)</f>
        <v>#REF!</v>
      </c>
      <c r="D18" s="11" t="e">
        <f t="shared" si="1"/>
        <v>#REF!</v>
      </c>
      <c r="E18" s="11">
        <f>SUMIF(moves!B:B, A18, moves!F:F)</f>
        <v>23</v>
      </c>
      <c r="F18" s="11" t="e">
        <f t="shared" ref="F18:F33" si="2">E18/D18</f>
        <v>#REF!</v>
      </c>
    </row>
    <row r="19" spans="1:6" x14ac:dyDescent="0.25">
      <c r="A19" s="11" t="s">
        <v>6</v>
      </c>
      <c r="B19" s="11" t="e">
        <f>COUNTIF(pokemon!#REF!, $A19)</f>
        <v>#REF!</v>
      </c>
      <c r="C19" s="11" t="e">
        <f>COUNTIF(pokemon!#REF!, $A19)</f>
        <v>#REF!</v>
      </c>
      <c r="D19" s="11" t="e">
        <f t="shared" si="1"/>
        <v>#REF!</v>
      </c>
      <c r="E19" s="11">
        <f>SUMIF(moves!B:B, A19, moves!F:F)</f>
        <v>23</v>
      </c>
      <c r="F19" s="11" t="e">
        <f t="shared" si="2"/>
        <v>#REF!</v>
      </c>
    </row>
    <row r="20" spans="1:6" x14ac:dyDescent="0.25">
      <c r="A20" s="11" t="s">
        <v>10</v>
      </c>
      <c r="B20" s="11" t="e">
        <f>COUNTIF(pokemon!#REF!, $A20)</f>
        <v>#REF!</v>
      </c>
      <c r="C20" s="11" t="e">
        <f>COUNTIF(pokemon!#REF!, $A20)</f>
        <v>#REF!</v>
      </c>
      <c r="D20" s="11" t="e">
        <f t="shared" si="1"/>
        <v>#REF!</v>
      </c>
      <c r="E20" s="11">
        <f>SUMIF(moves!B:B, A20, moves!F:F)</f>
        <v>11</v>
      </c>
      <c r="F20" s="11" t="e">
        <f t="shared" si="2"/>
        <v>#REF!</v>
      </c>
    </row>
    <row r="21" spans="1:6" x14ac:dyDescent="0.25">
      <c r="A21" s="11" t="s">
        <v>2</v>
      </c>
      <c r="B21" s="11" t="e">
        <f>COUNTIF(pokemon!#REF!, $A21)</f>
        <v>#REF!</v>
      </c>
      <c r="C21" s="11" t="e">
        <f>COUNTIF(pokemon!#REF!, $A21)</f>
        <v>#REF!</v>
      </c>
      <c r="D21" s="11" t="e">
        <f t="shared" si="1"/>
        <v>#REF!</v>
      </c>
      <c r="E21" s="11">
        <f>SUMIF(moves!B:B, A21, moves!F:F)</f>
        <v>21</v>
      </c>
      <c r="F21" s="11" t="e">
        <f t="shared" si="2"/>
        <v>#REF!</v>
      </c>
    </row>
    <row r="22" spans="1:6" x14ac:dyDescent="0.25">
      <c r="A22" s="11" t="s">
        <v>12</v>
      </c>
      <c r="B22" s="11" t="e">
        <f>COUNTIF(pokemon!#REF!, $A22)</f>
        <v>#REF!</v>
      </c>
      <c r="C22" s="11" t="e">
        <f>COUNTIF(pokemon!#REF!, $A22)</f>
        <v>#REF!</v>
      </c>
      <c r="D22" s="11" t="e">
        <f t="shared" si="1"/>
        <v>#REF!</v>
      </c>
      <c r="E22" s="11">
        <f>SUMIF(moves!B:B, A22, moves!F:F)</f>
        <v>14</v>
      </c>
      <c r="F22" s="11" t="e">
        <f t="shared" si="2"/>
        <v>#REF!</v>
      </c>
    </row>
    <row r="23" spans="1:6" x14ac:dyDescent="0.25">
      <c r="A23" s="11" t="s">
        <v>14</v>
      </c>
      <c r="B23" s="11" t="e">
        <f>COUNTIF(pokemon!#REF!, $A23)</f>
        <v>#REF!</v>
      </c>
      <c r="C23" s="11" t="e">
        <f>COUNTIF(pokemon!#REF!, $A23)</f>
        <v>#REF!</v>
      </c>
      <c r="D23" s="11" t="e">
        <f t="shared" si="1"/>
        <v>#REF!</v>
      </c>
      <c r="E23" s="11">
        <f>SUMIF(moves!B:B, A23, moves!F:F)</f>
        <v>19</v>
      </c>
      <c r="F23" s="11" t="e">
        <f t="shared" si="2"/>
        <v>#REF!</v>
      </c>
    </row>
    <row r="24" spans="1:6" x14ac:dyDescent="0.25">
      <c r="A24" s="11" t="s">
        <v>3</v>
      </c>
      <c r="B24" s="11" t="e">
        <f>COUNTIF(pokemon!#REF!, $A24)</f>
        <v>#REF!</v>
      </c>
      <c r="C24" s="11" t="e">
        <f>COUNTIF(pokemon!#REF!, $A24)</f>
        <v>#REF!</v>
      </c>
      <c r="D24" s="11" t="e">
        <f t="shared" si="1"/>
        <v>#REF!</v>
      </c>
      <c r="E24" s="11">
        <f>SUMIF(moves!B:B, A24, moves!F:F)</f>
        <v>12</v>
      </c>
      <c r="F24" s="11" t="e">
        <f t="shared" si="2"/>
        <v>#REF!</v>
      </c>
    </row>
    <row r="25" spans="1:6" x14ac:dyDescent="0.25">
      <c r="A25" s="11" t="s">
        <v>11</v>
      </c>
      <c r="B25" s="11" t="e">
        <f>COUNTIF(pokemon!#REF!, $A25)</f>
        <v>#REF!</v>
      </c>
      <c r="C25" s="11" t="e">
        <f>COUNTIF(pokemon!#REF!, $A25)</f>
        <v>#REF!</v>
      </c>
      <c r="D25" s="11" t="e">
        <f t="shared" si="1"/>
        <v>#REF!</v>
      </c>
      <c r="E25" s="11">
        <f>SUMIF(moves!B:B, A25, moves!F:F)</f>
        <v>12</v>
      </c>
      <c r="F25" s="11" t="e">
        <f t="shared" si="2"/>
        <v>#REF!</v>
      </c>
    </row>
    <row r="26" spans="1:6" x14ac:dyDescent="0.25">
      <c r="A26" s="11" t="s">
        <v>5</v>
      </c>
      <c r="B26" s="11" t="e">
        <f>COUNTIF(pokemon!#REF!, $A26)</f>
        <v>#REF!</v>
      </c>
      <c r="C26" s="11" t="e">
        <f>COUNTIF(pokemon!#REF!, $A26)</f>
        <v>#REF!</v>
      </c>
      <c r="D26" s="11" t="e">
        <f t="shared" si="1"/>
        <v>#REF!</v>
      </c>
      <c r="E26" s="11">
        <f>SUMIF(moves!B:B, A26, moves!F:F)</f>
        <v>14</v>
      </c>
      <c r="F26" s="11" t="e">
        <f t="shared" si="2"/>
        <v>#REF!</v>
      </c>
    </row>
    <row r="27" spans="1:6" x14ac:dyDescent="0.25">
      <c r="A27" s="11" t="s">
        <v>15</v>
      </c>
      <c r="B27" s="11" t="e">
        <f>COUNTIF(pokemon!#REF!, $A27)</f>
        <v>#REF!</v>
      </c>
      <c r="C27" s="11" t="e">
        <f>COUNTIF(pokemon!#REF!, $A27)</f>
        <v>#REF!</v>
      </c>
      <c r="D27" s="11" t="e">
        <f t="shared" si="1"/>
        <v>#REF!</v>
      </c>
      <c r="E27" s="11">
        <f>SUMIF(moves!B:B, A27, moves!F:F)</f>
        <v>23</v>
      </c>
      <c r="F27" s="11" t="e">
        <f t="shared" si="2"/>
        <v>#REF!</v>
      </c>
    </row>
    <row r="28" spans="1:6" x14ac:dyDescent="0.25">
      <c r="A28" s="11" t="s">
        <v>7</v>
      </c>
      <c r="B28" s="11" t="e">
        <f>COUNTIF(pokemon!#REF!, $A28)</f>
        <v>#REF!</v>
      </c>
      <c r="C28" s="11" t="e">
        <f>COUNTIF(pokemon!#REF!, $A28)</f>
        <v>#REF!</v>
      </c>
      <c r="D28" s="11" t="e">
        <f t="shared" si="1"/>
        <v>#REF!</v>
      </c>
      <c r="E28" s="11">
        <f>SUMIF(moves!B:B, A28, moves!F:F)</f>
        <v>12</v>
      </c>
      <c r="F28" s="11" t="e">
        <f t="shared" si="2"/>
        <v>#REF!</v>
      </c>
    </row>
    <row r="29" spans="1:6" x14ac:dyDescent="0.25">
      <c r="A29" s="11" t="s">
        <v>16</v>
      </c>
      <c r="B29" s="11" t="e">
        <f>COUNTIF(pokemon!#REF!, $A29)</f>
        <v>#REF!</v>
      </c>
      <c r="C29" s="11" t="e">
        <f>COUNTIF(pokemon!#REF!, $A29)</f>
        <v>#REF!</v>
      </c>
      <c r="D29" s="11" t="e">
        <f t="shared" si="1"/>
        <v>#REF!</v>
      </c>
      <c r="E29" s="11">
        <f>SUMIF(moves!B:B, A29, moves!F:F)</f>
        <v>13</v>
      </c>
      <c r="F29" s="11" t="e">
        <f t="shared" si="2"/>
        <v>#REF!</v>
      </c>
    </row>
    <row r="30" spans="1:6" x14ac:dyDescent="0.25">
      <c r="A30" s="11" t="s">
        <v>18</v>
      </c>
      <c r="B30" s="11" t="e">
        <f>COUNTIF(pokemon!#REF!, $A30)</f>
        <v>#REF!</v>
      </c>
      <c r="C30" s="11" t="e">
        <f>COUNTIF(pokemon!#REF!, $A30)</f>
        <v>#REF!</v>
      </c>
      <c r="D30" s="11" t="e">
        <f t="shared" si="1"/>
        <v>#REF!</v>
      </c>
      <c r="E30" s="11">
        <f>SUMIF(moves!B:B, A30, moves!F:F)</f>
        <v>16</v>
      </c>
      <c r="F30" s="11" t="e">
        <f t="shared" si="2"/>
        <v>#REF!</v>
      </c>
    </row>
    <row r="31" spans="1:6" x14ac:dyDescent="0.25">
      <c r="A31" s="11" t="s">
        <v>19</v>
      </c>
      <c r="B31" s="11" t="e">
        <f>COUNTIF(pokemon!#REF!, $A31)</f>
        <v>#REF!</v>
      </c>
      <c r="C31" s="11" t="e">
        <f>COUNTIF(pokemon!#REF!, $A31)</f>
        <v>#REF!</v>
      </c>
      <c r="D31" s="11" t="e">
        <f t="shared" si="1"/>
        <v>#REF!</v>
      </c>
      <c r="E31" s="11">
        <f>SUMIF(moves!B:B, A31, moves!F:F)</f>
        <v>13</v>
      </c>
      <c r="F31" s="11" t="e">
        <f t="shared" si="2"/>
        <v>#REF!</v>
      </c>
    </row>
    <row r="32" spans="1:6" x14ac:dyDescent="0.25">
      <c r="A32" s="11" t="s">
        <v>9</v>
      </c>
      <c r="B32" s="11" t="e">
        <f>COUNTIF(pokemon!#REF!, $A32)</f>
        <v>#REF!</v>
      </c>
      <c r="C32" s="11" t="e">
        <f>COUNTIF(pokemon!#REF!, $A32)</f>
        <v>#REF!</v>
      </c>
      <c r="D32" s="11" t="e">
        <f t="shared" si="1"/>
        <v>#REF!</v>
      </c>
      <c r="E32" s="11">
        <f>SUMIF(moves!B:B, A32, moves!F:F)</f>
        <v>13</v>
      </c>
      <c r="F32" s="11" t="e">
        <f t="shared" si="2"/>
        <v>#REF!</v>
      </c>
    </row>
    <row r="33" spans="1:6" x14ac:dyDescent="0.25">
      <c r="A33" s="11" t="s">
        <v>17</v>
      </c>
      <c r="B33" s="11" t="e">
        <f>COUNTIF(pokemon!#REF!, $A33)</f>
        <v>#REF!</v>
      </c>
      <c r="C33" s="11" t="e">
        <f>COUNTIF(pokemon!#REF!, $A33)</f>
        <v>#REF!</v>
      </c>
      <c r="D33" s="11" t="e">
        <f t="shared" si="1"/>
        <v>#REF!</v>
      </c>
      <c r="E33" s="11">
        <f>SUMIF(moves!B:B, A33, moves!F:F)</f>
        <v>14</v>
      </c>
      <c r="F33" s="11" t="e">
        <f t="shared" si="2"/>
        <v>#REF!</v>
      </c>
    </row>
    <row r="34" spans="1:6" x14ac:dyDescent="0.25">
      <c r="A34" s="11" t="s">
        <v>13</v>
      </c>
      <c r="B34" s="11" t="e">
        <f>COUNTIF(pokemon!#REF!, $A34)</f>
        <v>#REF!</v>
      </c>
      <c r="C34" s="11" t="e">
        <f>COUNTIF(pokemon!#REF!, $A34)</f>
        <v>#REF!</v>
      </c>
      <c r="D34" s="11" t="e">
        <f t="shared" si="1"/>
        <v>#REF!</v>
      </c>
      <c r="E34" s="11">
        <f>SUMIF(moves!B:B, A34, moves!F:F)</f>
        <v>10</v>
      </c>
      <c r="F34" s="11" t="e">
        <f>E34/D34</f>
        <v>#REF!</v>
      </c>
    </row>
    <row r="35" spans="1:6" x14ac:dyDescent="0.25">
      <c r="A35" s="11"/>
      <c r="B35" s="11"/>
      <c r="C35" s="11"/>
      <c r="D35" s="11"/>
      <c r="E35" s="11"/>
    </row>
    <row r="36" spans="1:6" x14ac:dyDescent="0.25">
      <c r="A36" s="11"/>
      <c r="B36" s="11"/>
      <c r="C36" s="11"/>
      <c r="D36" s="11"/>
      <c r="E36" s="11"/>
    </row>
    <row r="37" spans="1:6" x14ac:dyDescent="0.25">
      <c r="A37" s="11"/>
      <c r="B37" s="16"/>
      <c r="C37" s="11"/>
      <c r="D37" s="11"/>
      <c r="E37" s="11"/>
    </row>
    <row r="38" spans="1:6" x14ac:dyDescent="0.25">
      <c r="A38" s="11"/>
      <c r="B38" s="16"/>
      <c r="C38" s="11"/>
      <c r="D38" s="11"/>
      <c r="E38" s="11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pokemon</vt:lpstr>
      <vt:lpstr>Shrine</vt:lpstr>
      <vt:lpstr>Sheet4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Thiago Chagas</cp:lastModifiedBy>
  <dcterms:created xsi:type="dcterms:W3CDTF">2021-03-17T17:30:22Z</dcterms:created>
  <dcterms:modified xsi:type="dcterms:W3CDTF">2022-02-10T10:24:33Z</dcterms:modified>
</cp:coreProperties>
</file>