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05"/>
  <workbookPr filterPrivacy="1" codeName="ThisWorkbook" defaultThemeVersion="124226"/>
  <xr:revisionPtr revIDLastSave="128" documentId="8_{7930A689-75EB-42C2-B27B-C72631D02E6F}" xr6:coauthVersionLast="47" xr6:coauthVersionMax="47" xr10:uidLastSave="{D525897A-B7D5-4629-B1F5-462387B86BAA}"/>
  <bookViews>
    <workbookView xWindow="-110" yWindow="-110" windowWidth="19420" windowHeight="11020" xr2:uid="{00000000-000D-0000-FFFF-FFFF00000000}"/>
  </bookViews>
  <sheets>
    <sheet name="Henkilöstö" sheetId="1" r:id="rId1"/>
  </sheets>
  <definedNames>
    <definedName name="_xlnm._FilterDatabase" localSheetId="0" hidden="1">Henkilöstö!$A$4:$K$22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C43" i="1"/>
  <c r="D43" i="1"/>
  <c r="E43" i="1"/>
  <c r="B43" i="1"/>
  <c r="C42" i="1"/>
  <c r="D42" i="1"/>
  <c r="E42" i="1"/>
  <c r="B42" i="1"/>
  <c r="E35" i="1"/>
  <c r="E34" i="1"/>
  <c r="D35" i="1"/>
  <c r="D34" i="1"/>
  <c r="C35" i="1"/>
  <c r="C34" i="1"/>
  <c r="B35" i="1"/>
  <c r="B3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<sst xmlns="http://schemas.openxmlformats.org/spreadsheetml/2006/main" count="89" uniqueCount="56">
  <si>
    <t>Yritys Oy:n henkilöstötietokanta</t>
  </si>
  <si>
    <t>Nimi</t>
  </si>
  <si>
    <t>Nimike</t>
  </si>
  <si>
    <t>Puhelin</t>
  </si>
  <si>
    <t>Osasto</t>
  </si>
  <si>
    <t>Tunti
palkka</t>
  </si>
  <si>
    <t>Työtunnit
kuukaudessa</t>
  </si>
  <si>
    <t>Brutto
palkka/kk</t>
  </si>
  <si>
    <t>Vero-
prosentti</t>
  </si>
  <si>
    <t xml:space="preserve">TEL  </t>
  </si>
  <si>
    <t xml:space="preserve">TVM  </t>
  </si>
  <si>
    <t>Netto
palkka/kk</t>
  </si>
  <si>
    <t>Nieminen Kalle</t>
  </si>
  <si>
    <t>Mikrotukihenkilö</t>
  </si>
  <si>
    <t>Hallinto</t>
  </si>
  <si>
    <t>Lahtinen Liisa</t>
  </si>
  <si>
    <t>Myyjä</t>
  </si>
  <si>
    <t>Myynti</t>
  </si>
  <si>
    <t>Jokinen Kaija</t>
  </si>
  <si>
    <t>Siivooja</t>
  </si>
  <si>
    <t>Järvelä Minna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</si>
  <si>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</si>
  <si>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</si>
  <si>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</si>
  <si>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</si>
  <si>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</si>
  <si>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</si>
  <si>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</si>
  <si>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</si>
  <si>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</si>
  <si>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</si>
  <si>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</si>
  <si>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</si>
  <si>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</si>
  <si>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</si>
  <si>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</si>
  <si>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</si>
  <si>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</si>
  <si>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</si>
  <si>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</si>
  <si>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Asiakaspalvelu</t>
  </si>
  <si>
    <t>Pekkarinen Matti</t>
  </si>
  <si>
    <t>Toim.johtaja</t>
  </si>
  <si>
    <t>Merilä Juuso</t>
  </si>
  <si>
    <t>Yhteenveto 2021:</t>
  </si>
  <si>
    <t>Henkilöhaku:</t>
  </si>
  <si>
    <t>Henkilöstön palkkakustannukset kuukaudessa</t>
  </si>
  <si>
    <t>Nimi:</t>
  </si>
  <si>
    <t xml:space="preserve">Bruttopalkat </t>
  </si>
  <si>
    <t>TEL</t>
  </si>
  <si>
    <t>TVM</t>
  </si>
  <si>
    <t>Nettopalkat</t>
  </si>
  <si>
    <t xml:space="preserve">Puhelin </t>
  </si>
  <si>
    <t>Osasto:</t>
  </si>
  <si>
    <t>Henkilöstön palkkakustannukset vuodessa</t>
  </si>
  <si>
    <t>Kaikki yhteensä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</si>
</sst>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68" formatCode="_-* #,##0.00\ [$€-40B]_-;\-* #,##0.00\ [$€-40B]_-;_-* &quot;-&quot;??\ [$€-40B]_-;_-@_-"/>
  </numFmts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8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1" xfId="0" applyFont="1" applyBorder="1"/>
    <xf numFmtId="0" fontId="4" fillId="0" borderId="1" xfId="0" applyFont="1" applyBorder="1" applyAlignment="1">
      <alignment wrapText="1"/>
    </xf>
    <xf numFmtId="0" fontId="4" fillId="0" borderId="22" xfId="0" applyFont="1" applyBorder="1"/>
    <xf numFmtId="0" fontId="0" fillId="0" borderId="8" xfId="0" applyBorder="1"/>
    <xf numFmtId="0" fontId="4" fillId="0" borderId="24" xfId="0" applyFont="1" applyBorder="1"/>
    <xf numFmtId="0" fontId="0" fillId="0" borderId="25" xfId="0" applyBorder="1"/>
    <xf numFmtId="0" fontId="4" fillId="0" borderId="0" xfId="0" applyFont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3" xfId="0" applyBorder="1"/>
    <xf numFmtId="10" fontId="1" fillId="0" borderId="2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2" fontId="6" fillId="4" borderId="8" xfId="0" applyNumberFormat="1" applyFont="1" applyFill="1" applyBorder="1"/>
    <xf numFmtId="0" fontId="6" fillId="4" borderId="8" xfId="0" applyFont="1" applyFill="1" applyBorder="1"/>
    <xf numFmtId="0" fontId="6" fillId="4" borderId="14" xfId="0" applyFont="1" applyFill="1" applyBorder="1"/>
    <xf numFmtId="0" fontId="6" fillId="4" borderId="16" xfId="0" applyFont="1" applyFill="1" applyBorder="1"/>
    <xf numFmtId="0" fontId="6" fillId="4" borderId="17" xfId="0" applyFont="1" applyFill="1" applyBorder="1"/>
    <xf numFmtId="2" fontId="6" fillId="6" borderId="8" xfId="0" applyNumberFormat="1" applyFont="1" applyFill="1" applyBorder="1"/>
    <xf numFmtId="0" fontId="4" fillId="5" borderId="19" xfId="0" applyFont="1" applyFill="1" applyBorder="1"/>
    <xf numFmtId="0" fontId="6" fillId="7" borderId="19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168" fontId="0" fillId="3" borderId="8" xfId="1" applyNumberFormat="1" applyFont="1" applyFill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Bruttopalkat osastoittain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Henkilöstö!$B$41</c:f>
              <c:strCache>
                <c:ptCount val="1"/>
                <c:pt idx="0">
                  <c:v>Bruttopalkat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Henkilöstö!$A$42:$A$43</c:f>
              <c:strCache>
                <c:ptCount val="2"/>
                <c:pt idx="0">
                  <c:v>Myynti</c:v>
                </c:pt>
                <c:pt idx="1">
                  <c:v>Hallinto</c:v>
                </c:pt>
              </c:strCache>
            </c:strRef>
          </c:cat>
          <c:val>
            <c:numRef>
              <c:f>Henkilöstö!$B$42:$B$43</c:f>
              <c:numCache>
                <c:formatCode>0.00</c:formatCode>
                <c:ptCount val="2"/>
                <c:pt idx="0">
                  <c:v>222603.44818886835</c:v>
                </c:pt>
                <c:pt idx="1">
                  <c:v>252927.73132987873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6-4328-A010-D8186C4FC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2"/>
        <c:overlap val="-27"/>
        <c:axId val="1560129256"/>
        <c:axId val="1440008104"/>
      </c:barChart>
      <c:catAx>
        <c:axId val="156012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08104"/>
        <c:crosses val="autoZero"/>
        <c:auto val="1"/>
        <c:lblAlgn val="ctr"/>
        <c:lblOffset val="100"/>
        <c:noMultiLvlLbl val="0"/>
      </c:catAx>
      <c:valAx>
        <c:axId val="144000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2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771525</xdr:colOff>
      <xdr:row>34</xdr:row>
      <xdr:rowOff>152400</xdr:rowOff>
    </xdr:from>
    <xdr:to>
      <xdr:col>9</xdr:col>
      <xdr:colOff>1038225</xdr:colOff>
      <xdr:row>50</xdr:row>
      <xdr:rowOff>95250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09FC7090-649E-3949-0C70-B7DF57DA9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topLeftCell="D31" zoomScale="78" zoomScaleNormal="54" workbookViewId="0">
      <selection activeCell="B45" sqref="B45"/>
    </sheetView>
  </sheetViews>
  <sheetFormatPr defaultRowHeight="12.6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">
      <c r="A1" s="10" t="s">
        <v>0</v>
      </c>
    </row>
    <row r="3" spans="1:16" ht="13.5" thickBot="1">
      <c r="A3" s="37"/>
      <c r="B3" s="37"/>
      <c r="C3" s="37"/>
      <c r="D3" s="37"/>
      <c r="E3" s="37"/>
      <c r="F3" s="37"/>
      <c r="G3" s="37"/>
      <c r="H3" s="37"/>
      <c r="I3" s="38">
        <v>4.1000000000000002E-2</v>
      </c>
      <c r="J3" s="38">
        <v>3.3999999999999998E-3</v>
      </c>
      <c r="K3" s="37"/>
    </row>
    <row r="4" spans="1:16" ht="26.1">
      <c r="A4" s="39" t="s">
        <v>1</v>
      </c>
      <c r="B4" s="40" t="s">
        <v>2</v>
      </c>
      <c r="C4" s="40" t="s">
        <v>3</v>
      </c>
      <c r="D4" s="40" t="s">
        <v>4</v>
      </c>
      <c r="E4" s="41" t="s">
        <v>5</v>
      </c>
      <c r="F4" s="41" t="s">
        <v>6</v>
      </c>
      <c r="G4" s="41" t="s">
        <v>7</v>
      </c>
      <c r="H4" s="41" t="s">
        <v>8</v>
      </c>
      <c r="I4" s="41" t="s">
        <v>9</v>
      </c>
      <c r="J4" s="41" t="s">
        <v>10</v>
      </c>
      <c r="K4" s="42" t="s">
        <v>11</v>
      </c>
    </row>
    <row r="5" spans="1:16" ht="12.75">
      <c r="A5" s="43" t="s">
        <v>12</v>
      </c>
      <c r="B5" s="28" t="s">
        <v>13</v>
      </c>
      <c r="C5" s="34">
        <v>2225</v>
      </c>
      <c r="D5" s="34" t="s">
        <v>14</v>
      </c>
      <c r="E5" s="33">
        <v>12.614094484613327</v>
      </c>
      <c r="F5" s="34">
        <v>160</v>
      </c>
      <c r="G5" s="35">
        <f>E5*F5</f>
        <v>2018.2551175381323</v>
      </c>
      <c r="H5" s="36">
        <v>0.27</v>
      </c>
      <c r="I5" s="59">
        <f>G5*$I$3</f>
        <v>82.748459819063427</v>
      </c>
      <c r="J5" s="59">
        <f>G5*$J$3</f>
        <v>6.8620673996296491</v>
      </c>
      <c r="K5" s="44">
        <f>G5-H5-I5-J5</f>
        <v>1928.3745903194392</v>
      </c>
      <c r="N5" s="3"/>
    </row>
    <row r="6" spans="1:16" ht="12.75">
      <c r="A6" s="43" t="s">
        <v>15</v>
      </c>
      <c r="B6" s="28" t="s">
        <v>16</v>
      </c>
      <c r="C6" s="34">
        <v>4332</v>
      </c>
      <c r="D6" s="34" t="s">
        <v>17</v>
      </c>
      <c r="E6" s="33">
        <v>11.773154852305773</v>
      </c>
      <c r="F6" s="34">
        <v>155</v>
      </c>
      <c r="G6" s="35">
        <f t="shared" ref="G6:G22" si="0">E6*F6</f>
        <v>1824.8390021073947</v>
      </c>
      <c r="H6" s="36">
        <v>0.32600000000000001</v>
      </c>
      <c r="I6" s="59">
        <f t="shared" ref="I6:I22" si="1">G6*$I$3</f>
        <v>74.81839908640319</v>
      </c>
      <c r="J6" s="59">
        <f t="shared" ref="J6:J22" si="2">G6*$J$3</f>
        <v>6.2044526071651411</v>
      </c>
      <c r="K6" s="44">
        <f t="shared" ref="K6:K22" si="3">G6-H6-I6-J6</f>
        <v>1743.4901504138263</v>
      </c>
      <c r="N6" s="3"/>
      <c r="O6" s="2"/>
      <c r="P6" s="2"/>
    </row>
    <row r="7" spans="1:16" ht="12.75">
      <c r="A7" s="43" t="s">
        <v>18</v>
      </c>
      <c r="B7" s="28" t="s">
        <v>19</v>
      </c>
      <c r="C7" s="34">
        <v>3312</v>
      </c>
      <c r="D7" s="34" t="s">
        <v>14</v>
      </c>
      <c r="E7" s="33">
        <v>8.0730204701525299</v>
      </c>
      <c r="F7" s="34">
        <v>120</v>
      </c>
      <c r="G7" s="35">
        <f t="shared" si="0"/>
        <v>968.7624564183036</v>
      </c>
      <c r="H7" s="36">
        <v>0.26500000000000001</v>
      </c>
      <c r="I7" s="59">
        <f t="shared" si="1"/>
        <v>39.719260713150447</v>
      </c>
      <c r="J7" s="59">
        <f t="shared" si="2"/>
        <v>3.2937923518222321</v>
      </c>
      <c r="K7" s="44">
        <f t="shared" si="3"/>
        <v>925.48440335333089</v>
      </c>
      <c r="N7" s="3"/>
      <c r="O7" s="2"/>
      <c r="P7" s="2"/>
    </row>
    <row r="8" spans="1:16" ht="12.75">
      <c r="A8" s="43" t="s">
        <v>20</v>
      </c>
      <c r="B8" s="28" t="s">
        <v>13</v>
      </c>
      <c r="C8" s="34">
        <v>4432</v>
      </c>
      <c r="D8" s="34" t="s">
        <v>14</v>
      </c>
      <c r="E8" s="33">
        <v>10.091275587690662</v>
      </c>
      <c r="F8" s="34">
        <v>160</v>
      </c>
      <c r="G8" s="35">
        <f t="shared" si="0"/>
        <v>1614.6040940305058</v>
      </c>
      <c r="H8" s="36">
        <v>0.22900000000000001</v>
      </c>
      <c r="I8" s="59">
        <f t="shared" si="1"/>
        <v>66.198767855250736</v>
      </c>
      <c r="J8" s="59">
        <f t="shared" si="2"/>
        <v>5.48965391970372</v>
      </c>
      <c r="K8" s="44">
        <f t="shared" si="3"/>
        <v>1542.6866722555515</v>
      </c>
      <c r="N8" s="3"/>
      <c r="O8" s="2"/>
      <c r="P8" s="2"/>
    </row>
    <row r="9" spans="1:16" ht="12.75">
      <c r="A9" s="43" t="s">
        <v>21</v>
      </c>
      <c r="B9" s="28" t="s">
        <v>22</v>
      </c>
      <c r="C9" s="34">
        <v>4223</v>
      </c>
      <c r="D9" s="34" t="s">
        <v>17</v>
      </c>
      <c r="E9" s="33">
        <v>14.295973749228438</v>
      </c>
      <c r="F9" s="34">
        <v>155</v>
      </c>
      <c r="G9" s="35">
        <f t="shared" si="0"/>
        <v>2215.8759311304079</v>
      </c>
      <c r="H9" s="36">
        <v>0.28999999999999998</v>
      </c>
      <c r="I9" s="59">
        <f t="shared" si="1"/>
        <v>90.850913176346722</v>
      </c>
      <c r="J9" s="59">
        <f t="shared" si="2"/>
        <v>7.5339781658433864</v>
      </c>
      <c r="K9" s="44">
        <f t="shared" si="3"/>
        <v>2117.2010397882177</v>
      </c>
      <c r="N9" s="3"/>
      <c r="O9" s="2"/>
      <c r="P9" s="2"/>
    </row>
    <row r="10" spans="1:16" ht="12.75">
      <c r="A10" s="43" t="s">
        <v>23</v>
      </c>
      <c r="B10" s="28" t="s">
        <v>24</v>
      </c>
      <c r="C10" s="34">
        <v>2345</v>
      </c>
      <c r="D10" s="34" t="s">
        <v>14</v>
      </c>
      <c r="E10" s="33">
        <v>8.7457721759985727</v>
      </c>
      <c r="F10" s="34">
        <v>168</v>
      </c>
      <c r="G10" s="35">
        <f t="shared" si="0"/>
        <v>1469.2897255677601</v>
      </c>
      <c r="H10" s="36">
        <v>0.27</v>
      </c>
      <c r="I10" s="59">
        <f t="shared" si="1"/>
        <v>60.24087874827817</v>
      </c>
      <c r="J10" s="59">
        <f t="shared" si="2"/>
        <v>4.9955850669303841</v>
      </c>
      <c r="K10" s="44">
        <f t="shared" si="3"/>
        <v>1403.7832617525517</v>
      </c>
      <c r="N10" s="3"/>
      <c r="O10" s="2"/>
      <c r="P10" s="2"/>
    </row>
    <row r="11" spans="1:16" ht="12.75">
      <c r="A11" s="43" t="s">
        <v>25</v>
      </c>
      <c r="B11" s="28" t="s">
        <v>26</v>
      </c>
      <c r="C11" s="34">
        <v>4773</v>
      </c>
      <c r="D11" s="34" t="s">
        <v>14</v>
      </c>
      <c r="E11" s="33">
        <v>15.136913381535992</v>
      </c>
      <c r="F11" s="34">
        <v>153</v>
      </c>
      <c r="G11" s="35">
        <f t="shared" si="0"/>
        <v>2315.9477473750067</v>
      </c>
      <c r="H11" s="36">
        <v>0.33</v>
      </c>
      <c r="I11" s="59">
        <f t="shared" si="1"/>
        <v>94.953857642375283</v>
      </c>
      <c r="J11" s="59">
        <f t="shared" si="2"/>
        <v>7.8742223410750221</v>
      </c>
      <c r="K11" s="44">
        <f t="shared" si="3"/>
        <v>2212.7896673915566</v>
      </c>
      <c r="N11" s="3"/>
      <c r="O11" s="2"/>
      <c r="P11" s="2"/>
    </row>
    <row r="12" spans="1:16" ht="12.75">
      <c r="A12" s="43" t="s">
        <v>27</v>
      </c>
      <c r="B12" s="28" t="s">
        <v>28</v>
      </c>
      <c r="C12" s="34">
        <v>5634</v>
      </c>
      <c r="D12" s="34" t="s">
        <v>17</v>
      </c>
      <c r="E12" s="33">
        <v>15.977853013843548</v>
      </c>
      <c r="F12" s="34">
        <v>155</v>
      </c>
      <c r="G12" s="35">
        <f t="shared" si="0"/>
        <v>2476.56721714575</v>
      </c>
      <c r="H12" s="36">
        <v>0.36</v>
      </c>
      <c r="I12" s="59">
        <f t="shared" si="1"/>
        <v>101.53925590297575</v>
      </c>
      <c r="J12" s="59">
        <f t="shared" si="2"/>
        <v>8.4203285382955499</v>
      </c>
      <c r="K12" s="44">
        <f t="shared" si="3"/>
        <v>2366.2476327044787</v>
      </c>
      <c r="N12" s="3"/>
      <c r="O12" s="2"/>
      <c r="P12" s="2"/>
    </row>
    <row r="13" spans="1:16" ht="12.75">
      <c r="A13" s="43" t="s">
        <v>29</v>
      </c>
      <c r="B13" s="28" t="s">
        <v>30</v>
      </c>
      <c r="C13" s="34">
        <v>8867</v>
      </c>
      <c r="D13" s="34" t="s">
        <v>14</v>
      </c>
      <c r="E13" s="33">
        <v>8.5775842495370629</v>
      </c>
      <c r="F13" s="34">
        <v>132</v>
      </c>
      <c r="G13" s="35">
        <f t="shared" si="0"/>
        <v>1132.2411209388922</v>
      </c>
      <c r="H13" s="36">
        <v>0.24</v>
      </c>
      <c r="I13" s="59">
        <f t="shared" si="1"/>
        <v>46.421885958494585</v>
      </c>
      <c r="J13" s="59">
        <f t="shared" si="2"/>
        <v>3.8496198111922335</v>
      </c>
      <c r="K13" s="44">
        <f t="shared" si="3"/>
        <v>1081.7296151692053</v>
      </c>
      <c r="N13" s="3"/>
      <c r="O13" s="2"/>
      <c r="P13" s="2"/>
    </row>
    <row r="14" spans="1:16" ht="12.75">
      <c r="A14" s="43" t="s">
        <v>31</v>
      </c>
      <c r="B14" s="28" t="s">
        <v>32</v>
      </c>
      <c r="C14" s="34">
        <v>3376</v>
      </c>
      <c r="D14" s="34" t="s">
        <v>17</v>
      </c>
      <c r="E14" s="33">
        <v>15.809665087382037</v>
      </c>
      <c r="F14" s="34">
        <v>144</v>
      </c>
      <c r="G14" s="35">
        <f t="shared" si="0"/>
        <v>2276.5917725830132</v>
      </c>
      <c r="H14" s="36">
        <v>0.36499999999999999</v>
      </c>
      <c r="I14" s="59">
        <f t="shared" si="1"/>
        <v>93.340262675903546</v>
      </c>
      <c r="J14" s="59">
        <f t="shared" si="2"/>
        <v>7.740412026782244</v>
      </c>
      <c r="K14" s="44">
        <f t="shared" si="3"/>
        <v>2175.1460978803275</v>
      </c>
      <c r="N14" s="3"/>
      <c r="O14" s="2"/>
      <c r="P14" s="2"/>
    </row>
    <row r="15" spans="1:16" ht="12.75">
      <c r="A15" s="43" t="s">
        <v>33</v>
      </c>
      <c r="B15" s="28" t="s">
        <v>34</v>
      </c>
      <c r="C15" s="34">
        <v>6654</v>
      </c>
      <c r="D15" s="34" t="s">
        <v>14</v>
      </c>
      <c r="E15" s="33">
        <v>16.14604094030506</v>
      </c>
      <c r="F15" s="34">
        <v>168</v>
      </c>
      <c r="G15" s="35">
        <f t="shared" si="0"/>
        <v>2712.5348779712499</v>
      </c>
      <c r="H15" s="36">
        <v>0.35199999999999998</v>
      </c>
      <c r="I15" s="59">
        <f t="shared" si="1"/>
        <v>111.21392999682125</v>
      </c>
      <c r="J15" s="59">
        <f t="shared" si="2"/>
        <v>9.22261858510225</v>
      </c>
      <c r="K15" s="44">
        <f t="shared" si="3"/>
        <v>2591.7463293893265</v>
      </c>
      <c r="N15" s="3"/>
      <c r="O15" s="2"/>
      <c r="P15" s="2"/>
    </row>
    <row r="16" spans="1:16" ht="12.75">
      <c r="A16" s="43" t="s">
        <v>35</v>
      </c>
      <c r="B16" s="28" t="s">
        <v>16</v>
      </c>
      <c r="C16" s="34">
        <v>4435</v>
      </c>
      <c r="D16" s="34" t="s">
        <v>17</v>
      </c>
      <c r="E16" s="33">
        <v>18.500671910766211</v>
      </c>
      <c r="F16" s="34">
        <v>120</v>
      </c>
      <c r="G16" s="35">
        <f t="shared" si="0"/>
        <v>2220.0806292919456</v>
      </c>
      <c r="H16" s="36">
        <v>0.41</v>
      </c>
      <c r="I16" s="59">
        <f t="shared" si="1"/>
        <v>91.023305800969766</v>
      </c>
      <c r="J16" s="59">
        <f t="shared" si="2"/>
        <v>7.548274139592615</v>
      </c>
      <c r="K16" s="44">
        <f t="shared" si="3"/>
        <v>2121.0990493513832</v>
      </c>
      <c r="N16" s="3"/>
      <c r="O16" s="2"/>
      <c r="P16" s="2"/>
    </row>
    <row r="17" spans="1:16" ht="12.75">
      <c r="A17" s="43" t="s">
        <v>36</v>
      </c>
      <c r="B17" s="28" t="s">
        <v>16</v>
      </c>
      <c r="C17" s="34">
        <v>3645</v>
      </c>
      <c r="D17" s="34" t="s">
        <v>17</v>
      </c>
      <c r="E17" s="33">
        <v>12.277718631690306</v>
      </c>
      <c r="F17" s="34">
        <v>170</v>
      </c>
      <c r="G17" s="35">
        <f t="shared" si="0"/>
        <v>2087.2121673873521</v>
      </c>
      <c r="H17" s="36">
        <v>0.32800000000000001</v>
      </c>
      <c r="I17" s="59">
        <f t="shared" si="1"/>
        <v>85.575698862881438</v>
      </c>
      <c r="J17" s="59">
        <f t="shared" si="2"/>
        <v>7.0965213691169966</v>
      </c>
      <c r="K17" s="44">
        <f t="shared" si="3"/>
        <v>1994.2119471553538</v>
      </c>
      <c r="N17" s="3"/>
      <c r="O17" s="2"/>
      <c r="P17" s="2"/>
    </row>
    <row r="18" spans="1:16" ht="12.75">
      <c r="A18" s="43" t="s">
        <v>37</v>
      </c>
      <c r="B18" s="28" t="s">
        <v>16</v>
      </c>
      <c r="C18" s="34">
        <v>6654</v>
      </c>
      <c r="D18" s="34" t="s">
        <v>17</v>
      </c>
      <c r="E18" s="33">
        <v>10.427651440613683</v>
      </c>
      <c r="F18" s="34">
        <v>147</v>
      </c>
      <c r="G18" s="35">
        <f t="shared" si="0"/>
        <v>1532.8647617702115</v>
      </c>
      <c r="H18" s="36">
        <v>0.318</v>
      </c>
      <c r="I18" s="59">
        <f t="shared" si="1"/>
        <v>62.847455232578675</v>
      </c>
      <c r="J18" s="59">
        <f t="shared" si="2"/>
        <v>5.2117401900187188</v>
      </c>
      <c r="K18" s="44">
        <f t="shared" si="3"/>
        <v>1464.4875663476143</v>
      </c>
      <c r="N18" s="3"/>
      <c r="O18" s="2"/>
      <c r="P18" s="2"/>
    </row>
    <row r="19" spans="1:16" ht="12.75">
      <c r="A19" s="43" t="s">
        <v>38</v>
      </c>
      <c r="B19" s="28" t="s">
        <v>16</v>
      </c>
      <c r="C19" s="34">
        <v>1196</v>
      </c>
      <c r="D19" s="34" t="s">
        <v>17</v>
      </c>
      <c r="E19" s="33">
        <v>9.2503359553831057</v>
      </c>
      <c r="F19" s="34">
        <v>137</v>
      </c>
      <c r="G19" s="35">
        <f t="shared" si="0"/>
        <v>1267.2960258874855</v>
      </c>
      <c r="H19" s="36">
        <v>0.307</v>
      </c>
      <c r="I19" s="59">
        <f t="shared" si="1"/>
        <v>51.959137061386905</v>
      </c>
      <c r="J19" s="59">
        <f t="shared" si="2"/>
        <v>4.3088064880174501</v>
      </c>
      <c r="K19" s="44">
        <f t="shared" si="3"/>
        <v>1210.7210823380813</v>
      </c>
      <c r="N19" s="3"/>
      <c r="O19" s="2"/>
      <c r="P19" s="2"/>
    </row>
    <row r="20" spans="1:16" ht="12.75">
      <c r="A20" s="43" t="s">
        <v>39</v>
      </c>
      <c r="B20" s="28" t="s">
        <v>40</v>
      </c>
      <c r="C20" s="34">
        <v>5647</v>
      </c>
      <c r="D20" s="34" t="s">
        <v>14</v>
      </c>
      <c r="E20" s="33">
        <v>10.259463514152174</v>
      </c>
      <c r="F20" s="34">
        <v>154</v>
      </c>
      <c r="G20" s="35">
        <f t="shared" si="0"/>
        <v>1579.9573811794348</v>
      </c>
      <c r="H20" s="36">
        <v>0.24299999999999999</v>
      </c>
      <c r="I20" s="59">
        <f t="shared" si="1"/>
        <v>64.778252628356825</v>
      </c>
      <c r="J20" s="59">
        <f t="shared" si="2"/>
        <v>5.3718550960100782</v>
      </c>
      <c r="K20" s="44">
        <f t="shared" si="3"/>
        <v>1509.5642734550681</v>
      </c>
      <c r="N20" s="3"/>
      <c r="O20" s="2"/>
      <c r="P20" s="2"/>
    </row>
    <row r="21" spans="1:16" ht="12.75">
      <c r="A21" s="43" t="s">
        <v>41</v>
      </c>
      <c r="B21" s="28" t="s">
        <v>42</v>
      </c>
      <c r="C21" s="34">
        <v>4432</v>
      </c>
      <c r="D21" s="34" t="s">
        <v>14</v>
      </c>
      <c r="E21" s="33">
        <v>50.456377938453308</v>
      </c>
      <c r="F21" s="34">
        <v>144</v>
      </c>
      <c r="G21" s="35">
        <f t="shared" si="0"/>
        <v>7265.7184231372767</v>
      </c>
      <c r="H21" s="36">
        <v>0.54</v>
      </c>
      <c r="I21" s="59">
        <f t="shared" si="1"/>
        <v>297.89445534862836</v>
      </c>
      <c r="J21" s="59">
        <f t="shared" si="2"/>
        <v>24.70344263866674</v>
      </c>
      <c r="K21" s="44">
        <f t="shared" si="3"/>
        <v>6942.5805251499814</v>
      </c>
      <c r="N21" s="3"/>
      <c r="O21" s="2"/>
      <c r="P21" s="2"/>
    </row>
    <row r="22" spans="1:16" ht="12.75">
      <c r="A22" s="45" t="s">
        <v>43</v>
      </c>
      <c r="B22" s="46" t="s">
        <v>28</v>
      </c>
      <c r="C22" s="48">
        <v>1123</v>
      </c>
      <c r="D22" s="48" t="s">
        <v>17</v>
      </c>
      <c r="E22" s="47">
        <v>17.659732278458659</v>
      </c>
      <c r="F22" s="48">
        <v>150</v>
      </c>
      <c r="G22" s="35">
        <f t="shared" si="0"/>
        <v>2648.9598417687989</v>
      </c>
      <c r="H22" s="49">
        <v>0.34</v>
      </c>
      <c r="I22" s="59">
        <f t="shared" si="1"/>
        <v>108.60735351252076</v>
      </c>
      <c r="J22" s="59">
        <f t="shared" si="2"/>
        <v>9.0064634620139152</v>
      </c>
      <c r="K22" s="44">
        <f t="shared" si="3"/>
        <v>2531.0060247942642</v>
      </c>
      <c r="N22" s="3"/>
      <c r="O22" s="2"/>
      <c r="P22" s="2"/>
    </row>
    <row r="23" spans="1:16" ht="12.75">
      <c r="E23" s="4"/>
      <c r="F23" s="3"/>
      <c r="G23" s="12"/>
      <c r="H23" s="13"/>
      <c r="I23" s="13"/>
      <c r="J23" s="13"/>
      <c r="K23" s="9"/>
      <c r="N23" s="3"/>
      <c r="O23" s="2"/>
      <c r="P23" s="2"/>
    </row>
    <row r="24" spans="1:16">
      <c r="E24" s="4"/>
      <c r="F24" s="3"/>
      <c r="G24" s="12"/>
      <c r="H24" s="13"/>
      <c r="I24" s="13"/>
      <c r="J24" s="13"/>
      <c r="K24" s="9"/>
      <c r="N24" s="3"/>
      <c r="O24" s="2"/>
      <c r="P24" s="2"/>
    </row>
    <row r="25" spans="1:16">
      <c r="E25" s="4"/>
      <c r="F25" s="3"/>
      <c r="G25" s="12"/>
      <c r="H25" s="13"/>
      <c r="I25" s="13"/>
      <c r="J25" s="13"/>
      <c r="K25" s="9"/>
      <c r="N25" s="3"/>
      <c r="O25" s="2"/>
      <c r="P25" s="2"/>
    </row>
    <row r="26" spans="1:16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ht="12.95">
      <c r="A28" s="1"/>
      <c r="O28" s="2"/>
      <c r="P28" s="2"/>
    </row>
    <row r="29" spans="1:16" ht="12.95" thickBot="1"/>
    <row r="30" spans="1:16" ht="15.95" thickBot="1">
      <c r="A30" s="60" t="s">
        <v>44</v>
      </c>
      <c r="B30" s="61"/>
      <c r="C30" s="61"/>
      <c r="D30" s="61"/>
      <c r="E30" s="62"/>
      <c r="I30" s="63" t="s">
        <v>45</v>
      </c>
      <c r="J30" s="64"/>
    </row>
    <row r="31" spans="1:16" ht="15.95" thickBot="1">
      <c r="A31" s="15"/>
      <c r="B31" s="16"/>
      <c r="C31" s="16"/>
      <c r="D31" s="16"/>
      <c r="E31" s="16"/>
      <c r="I31" s="6"/>
      <c r="J31" s="5"/>
    </row>
    <row r="32" spans="1:16" ht="15.75">
      <c r="A32" s="17" t="s">
        <v>46</v>
      </c>
      <c r="B32" s="18"/>
      <c r="C32" s="18"/>
      <c r="D32" s="18"/>
      <c r="E32" s="18"/>
      <c r="I32" s="24" t="s">
        <v>47</v>
      </c>
      <c r="J32" s="56" t="s">
        <v>38</v>
      </c>
    </row>
    <row r="33" spans="1:10" ht="15.75">
      <c r="A33" s="11" t="s">
        <v>4</v>
      </c>
      <c r="B33" s="19" t="s">
        <v>48</v>
      </c>
      <c r="C33" s="20" t="s">
        <v>49</v>
      </c>
      <c r="D33" s="20" t="s">
        <v>50</v>
      </c>
      <c r="E33" s="21" t="s">
        <v>51</v>
      </c>
      <c r="I33" s="26" t="s">
        <v>52</v>
      </c>
      <c r="J33" s="57">
        <f>VLOOKUP(J32,A5:C22,3,0)</f>
        <v>1196</v>
      </c>
    </row>
    <row r="34" spans="1:10" ht="15.75">
      <c r="A34" s="22" t="s">
        <v>17</v>
      </c>
      <c r="B34" s="50">
        <f>SUMIF(D5:D22,"Myynti",G5:G22)</f>
        <v>18550.287349072361</v>
      </c>
      <c r="C34" s="51">
        <f>SUMIF(D5:D22,"Myynti",I5:I22)</f>
        <v>760.56178131196657</v>
      </c>
      <c r="D34" s="51">
        <f>SUMIF(D5:D22,"Myynti",J5:J22)</f>
        <v>63.07097698684602</v>
      </c>
      <c r="E34" s="52">
        <f>SUMIF(D5:D22,"Myynti",K5:K22)</f>
        <v>17723.610590773547</v>
      </c>
      <c r="I34" s="25" t="s">
        <v>53</v>
      </c>
      <c r="J34" s="58" t="str">
        <f>VLOOKUP(J32,A5:D22,4,0)</f>
        <v>Myynti</v>
      </c>
    </row>
    <row r="35" spans="1:10" ht="15.75">
      <c r="A35" s="23" t="s">
        <v>14</v>
      </c>
      <c r="B35" s="53">
        <f>SUMIF(D5:D22,"Hallinto",G5:G22)</f>
        <v>21077.310944156561</v>
      </c>
      <c r="C35" s="53">
        <f>SUMIF(D5:D22,"Hallinto",I5:I22)</f>
        <v>864.16974871041907</v>
      </c>
      <c r="D35" s="53">
        <f>SUMIF(D5:D22,"Hallinto",J5:J22)</f>
        <v>71.662857210132316</v>
      </c>
      <c r="E35" s="54">
        <f>SUMIF(D5:D22,"Hallinto",K5:K22)</f>
        <v>20138.73933823601</v>
      </c>
    </row>
    <row r="38" spans="1:10" ht="15.95" thickBot="1">
      <c r="A38" s="31"/>
      <c r="B38" s="14"/>
      <c r="C38" s="14"/>
      <c r="D38" s="14"/>
      <c r="E38" s="14"/>
    </row>
    <row r="39" spans="1:10" ht="15.95" thickBot="1">
      <c r="A39" s="32"/>
      <c r="B39" s="18"/>
      <c r="C39" s="18"/>
      <c r="D39" s="18"/>
      <c r="E39" s="18"/>
    </row>
    <row r="40" spans="1:10" ht="15.95" thickBot="1">
      <c r="A40" s="17" t="s">
        <v>54</v>
      </c>
      <c r="B40" s="18"/>
      <c r="C40" s="18"/>
      <c r="D40" s="18"/>
      <c r="E40" s="18"/>
    </row>
    <row r="41" spans="1:10" ht="15.6">
      <c r="A41" s="11" t="s">
        <v>4</v>
      </c>
      <c r="B41" s="19" t="s">
        <v>48</v>
      </c>
      <c r="C41" s="20" t="s">
        <v>49</v>
      </c>
      <c r="D41" s="20" t="s">
        <v>50</v>
      </c>
      <c r="E41" s="21" t="s">
        <v>51</v>
      </c>
    </row>
    <row r="42" spans="1:10" ht="15.6">
      <c r="A42" s="22" t="s">
        <v>17</v>
      </c>
      <c r="B42" s="55">
        <f>B34*12</f>
        <v>222603.44818886835</v>
      </c>
      <c r="C42" s="55">
        <f t="shared" ref="C42:E42" si="4">C34*12</f>
        <v>9126.7413757435988</v>
      </c>
      <c r="D42" s="55">
        <f t="shared" si="4"/>
        <v>756.8517238421523</v>
      </c>
      <c r="E42" s="55">
        <f t="shared" si="4"/>
        <v>212683.32708928257</v>
      </c>
    </row>
    <row r="43" spans="1:10" ht="15.95" thickBot="1">
      <c r="A43" s="27" t="s">
        <v>14</v>
      </c>
      <c r="B43" s="55">
        <f>B35*12</f>
        <v>252927.73132987873</v>
      </c>
      <c r="C43" s="55">
        <f t="shared" ref="C43:E43" si="5">C35*12</f>
        <v>10370.036984525028</v>
      </c>
      <c r="D43" s="55">
        <f t="shared" si="5"/>
        <v>859.95428652158785</v>
      </c>
      <c r="E43" s="55">
        <f t="shared" si="5"/>
        <v>241664.87205883212</v>
      </c>
    </row>
    <row r="44" spans="1:10" ht="15.95" thickBot="1">
      <c r="A44" s="29" t="s">
        <v>55</v>
      </c>
      <c r="B44" s="30"/>
      <c r="C44" s="30"/>
      <c r="D44" s="30"/>
      <c r="E44" s="30"/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1BD4A457BFE82F42A44DD57AEE2F5279" ma:contentTypeVersion="2" ma:contentTypeDescription="Luo uusi asiakirja." ma:contentTypeScope="" ma:versionID="03d9c67002bb3f2594f0dbc727cd50ae">
  <xsd:schema xmlns:xsd="http://www.w3.org/2001/XMLSchema" xmlns:xs="http://www.w3.org/2001/XMLSchema" xmlns:p="http://schemas.microsoft.com/office/2006/metadata/properties" xmlns:ns3="7514a680-3015-46a5-9670-283e228075bd" targetNamespace="http://schemas.microsoft.com/office/2006/metadata/properties" ma:root="true" ma:fieldsID="7bd028d44f9eebd60edfee27ef759b05" ns3:_="">
    <xsd:import namespace="7514a680-3015-46a5-9670-283e228075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14a680-3015-46a5-9670-283e2280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B5D5F5-CBC0-446F-9F90-7FDF30E25C22}"/>
</file>

<file path=customXml/itemProps2.xml><?xml version="1.0" encoding="utf-8"?>
<ds:datastoreItem xmlns:ds="http://schemas.openxmlformats.org/officeDocument/2006/customXml" ds:itemID="{450E4308-AC36-46C3-B721-2B60F5569B0D}"/>
</file>

<file path=customXml/itemProps3.xml><?xml version="1.0" encoding="utf-8"?>
<ds:datastoreItem xmlns:ds="http://schemas.openxmlformats.org/officeDocument/2006/customXml" ds:itemID="{AEB2AE80-DF66-4EF2-A596-A1BE2BA3F9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>Tea Hietala NTIS22K</cp:lastModifiedBy>
  <cp:revision/>
  <dcterms:created xsi:type="dcterms:W3CDTF">2009-04-23T21:09:39Z</dcterms:created>
  <dcterms:modified xsi:type="dcterms:W3CDTF">2023-06-10T21:24:44Z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0x0101001BD4A457BFE82F42A44DD57AEE2F5279</vt:lpwstr>
  </property>
</Properties>
</file>