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niels\QR\Quick_Reference\book\calculation_examples\LCA\"/>
    </mc:Choice>
  </mc:AlternateContent>
  <xr:revisionPtr revIDLastSave="0" documentId="13_ncr:1_{941F8E4B-64F6-45E2-8A25-A3BECAA9A174}" xr6:coauthVersionLast="47" xr6:coauthVersionMax="47" xr10:uidLastSave="{00000000-0000-0000-0000-000000000000}"/>
  <bookViews>
    <workbookView xWindow="-120" yWindow="-120" windowWidth="29040" windowHeight="15720" activeTab="3" xr2:uid="{81742177-C338-45F1-BA62-77A9F85E33CB}"/>
  </bookViews>
  <sheets>
    <sheet name="Explainer" sheetId="11" r:id="rId1"/>
    <sheet name="LCA Material data" sheetId="1" r:id="rId2"/>
    <sheet name="Building params" sheetId="3" state="hidden" r:id="rId3"/>
    <sheet name="Calculation" sheetId="7" r:id="rId4"/>
  </sheets>
  <definedNames>
    <definedName name="GFA" localSheetId="3">Calculation!$C$5</definedName>
    <definedName name="G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7" l="1"/>
  <c r="I17" i="7"/>
  <c r="I27" i="7"/>
  <c r="H20" i="7"/>
  <c r="H23" i="7"/>
  <c r="H28" i="7"/>
  <c r="H29" i="7"/>
  <c r="H6" i="1"/>
  <c r="H5" i="1"/>
  <c r="H4" i="1"/>
  <c r="E17" i="1"/>
  <c r="E15" i="1"/>
  <c r="E16" i="1"/>
  <c r="D16" i="1"/>
  <c r="D17" i="1"/>
  <c r="H26" i="7"/>
  <c r="D15" i="1"/>
  <c r="C16" i="1"/>
  <c r="C15" i="1"/>
  <c r="C17" i="1"/>
  <c r="H27" i="7"/>
  <c r="I9" i="7"/>
  <c r="I10" i="7"/>
  <c r="I11" i="7"/>
  <c r="H12" i="7"/>
  <c r="H13" i="7"/>
  <c r="H14" i="7"/>
  <c r="H15" i="7"/>
  <c r="H16" i="7"/>
  <c r="H17" i="7"/>
  <c r="H18" i="7"/>
  <c r="I19" i="7"/>
  <c r="I20" i="7"/>
  <c r="H21" i="7"/>
  <c r="I22" i="7"/>
  <c r="I23" i="7"/>
  <c r="H24" i="7"/>
  <c r="H25" i="7"/>
  <c r="I28" i="7"/>
  <c r="I29" i="7"/>
  <c r="H30" i="7"/>
  <c r="K31" i="7"/>
  <c r="O31" i="7" s="1"/>
  <c r="K30" i="7"/>
  <c r="K29" i="7"/>
  <c r="K28" i="7"/>
  <c r="K27" i="7"/>
  <c r="K26" i="7"/>
  <c r="H19" i="7" l="1"/>
  <c r="H11" i="7"/>
  <c r="I30" i="7"/>
  <c r="I18" i="7"/>
  <c r="I21" i="7"/>
  <c r="H22" i="7"/>
  <c r="H10" i="7"/>
  <c r="H9" i="7"/>
  <c r="M26" i="7" s="1"/>
  <c r="N26" i="7" s="1"/>
  <c r="I16" i="7"/>
  <c r="I26" i="7"/>
  <c r="I14" i="7"/>
  <c r="I25" i="7"/>
  <c r="I13" i="7"/>
  <c r="I24" i="7"/>
  <c r="I12" i="7"/>
  <c r="M28" i="7"/>
  <c r="N28" i="7" s="1"/>
  <c r="O30" i="7"/>
  <c r="P30" i="7" s="1"/>
  <c r="O26" i="7"/>
  <c r="P26" i="7" s="1"/>
  <c r="P31" i="7"/>
  <c r="M31" i="7"/>
  <c r="N31" i="7" s="1"/>
  <c r="M29" i="7" l="1"/>
  <c r="N29" i="7" s="1"/>
  <c r="M27" i="7"/>
  <c r="N27" i="7" s="1"/>
  <c r="O29" i="7"/>
  <c r="P29" i="7" s="1"/>
  <c r="M30" i="7"/>
  <c r="N30" i="7" s="1"/>
  <c r="O27" i="7"/>
  <c r="P27" i="7" s="1"/>
  <c r="I31" i="7"/>
  <c r="G4" i="7" s="1"/>
  <c r="O28" i="7"/>
  <c r="P28" i="7" s="1"/>
  <c r="H31" i="7"/>
  <c r="G3" i="7" s="1"/>
  <c r="H3" i="7" s="1"/>
  <c r="H4" i="7" l="1"/>
  <c r="H5" i="7" s="1"/>
</calcChain>
</file>

<file path=xl/sharedStrings.xml><?xml version="1.0" encoding="utf-8"?>
<sst xmlns="http://schemas.openxmlformats.org/spreadsheetml/2006/main" count="120" uniqueCount="82">
  <si>
    <t>Material</t>
  </si>
  <si>
    <t>Density
[kg/m3]</t>
  </si>
  <si>
    <t>GWP (A1-A3)</t>
  </si>
  <si>
    <t>ECI</t>
  </si>
  <si>
    <t>Materiaal</t>
  </si>
  <si>
    <t>Dichtheid</t>
  </si>
  <si>
    <t>Equivalente 
CO2 uitstoot</t>
  </si>
  <si>
    <t>MKI</t>
  </si>
  <si>
    <t>Referentie</t>
  </si>
  <si>
    <t>Reference</t>
  </si>
  <si>
    <t>GWP (A1-A3)
[kg CO2e/kg]</t>
  </si>
  <si>
    <t>ECI
[€/kg]</t>
  </si>
  <si>
    <t>Schuurman M., Robbemont A; "Verduurzaming tunnelgietbouw", Cement 8 (2023)</t>
  </si>
  <si>
    <t>(Schuurman M.)</t>
  </si>
  <si>
    <t>EPD Vereniging Wapeningsstaal Nederland (2021)</t>
  </si>
  <si>
    <t>Punrell, 2015</t>
  </si>
  <si>
    <t>IStructE, "How to calculate embodied carbon" - table 2.3</t>
  </si>
  <si>
    <t>Bouwen met Staal</t>
  </si>
  <si>
    <t>Element</t>
  </si>
  <si>
    <t>Quantity
[m3 or kg]</t>
  </si>
  <si>
    <t>Reinforcement
[kg/m3]</t>
  </si>
  <si>
    <t>m3</t>
  </si>
  <si>
    <t>kg</t>
  </si>
  <si>
    <t>Volume [m3] 
or mass [kg]</t>
  </si>
  <si>
    <t>GWP (A1-A3)
[kg CO2e]</t>
  </si>
  <si>
    <t>ECI
[€]</t>
  </si>
  <si>
    <t>Total</t>
  </si>
  <si>
    <t>/m2 (GFA)</t>
  </si>
  <si>
    <t>Project:</t>
  </si>
  <si>
    <t>This is a so-called Excel Table; using the TAB key you can insert new lines in the table</t>
  </si>
  <si>
    <t>The TOTALS row is calculated automatically</t>
  </si>
  <si>
    <t>EPB</t>
  </si>
  <si>
    <t>Category</t>
  </si>
  <si>
    <t>Gross Floor Area (GFA):</t>
  </si>
  <si>
    <t>Reference Service Life (RSL):</t>
  </si>
  <si>
    <r>
      <t xml:space="preserve">m2 | </t>
    </r>
    <r>
      <rPr>
        <i/>
        <sz val="8"/>
        <color theme="1"/>
        <rFont val="Aptos Narrow"/>
        <family val="2"/>
        <scheme val="minor"/>
      </rPr>
      <t>m2 roof do not count for GFA</t>
    </r>
  </si>
  <si>
    <r>
      <t xml:space="preserve">years | </t>
    </r>
    <r>
      <rPr>
        <i/>
        <sz val="8"/>
        <color theme="1"/>
        <rFont val="Aptos Narrow"/>
        <family val="2"/>
        <scheme val="minor"/>
      </rPr>
      <t>50 years = offices/utility, 75 years = residential/mixed use</t>
    </r>
  </si>
  <si>
    <t>ID</t>
  </si>
  <si>
    <t>Piling</t>
  </si>
  <si>
    <t>Substructure</t>
  </si>
  <si>
    <t>Structural frame</t>
  </si>
  <si>
    <t>Floors/roof</t>
  </si>
  <si>
    <t>Structural walls</t>
  </si>
  <si>
    <t>Other</t>
  </si>
  <si>
    <t>€</t>
  </si>
  <si>
    <t>€/yr</t>
  </si>
  <si>
    <t>ECI = Environmental Cost Indicator / Milieukosten Indicator (NL)</t>
  </si>
  <si>
    <t>GWP = Global Warming Potential / Opwarming (broeikasgas) (NL)</t>
  </si>
  <si>
    <t>EPB = Environmental Performance of Buildings / MilieuPrestatie Gebouwen (MPG) (NL)</t>
  </si>
  <si>
    <t xml:space="preserve">   </t>
  </si>
  <si>
    <t>Visualisation</t>
  </si>
  <si>
    <t>GWP</t>
  </si>
  <si>
    <t>/m2</t>
  </si>
  <si>
    <t>Targets</t>
  </si>
  <si>
    <t>GWP: Guardian Glass EU EPD Unprocessed Flat Glass; MKI: https://milieudatabase.nl/nl/viewer/milieuverklaring/nmd_91476/</t>
  </si>
  <si>
    <t>https://www.calduran.nl/downloads/epd-elementen</t>
  </si>
  <si>
    <t>KNB-keramiek</t>
  </si>
  <si>
    <t>Timber / CLT (with CO2 storage)</t>
  </si>
  <si>
    <t>Construction steel /heavy (NL)</t>
  </si>
  <si>
    <t>Timber / glulam (without CO2 storage)</t>
  </si>
  <si>
    <t>Timber / glulam (with CO2 storage)</t>
  </si>
  <si>
    <t>Timber / CLT (without CO2 storage)</t>
  </si>
  <si>
    <t>Timber / softwoord (without CO2 storage)</t>
  </si>
  <si>
    <t>Timber / softwood (without CO2 storage)</t>
  </si>
  <si>
    <t>Reinforcement steel (new steel)</t>
  </si>
  <si>
    <t>Reinforcement steel (VWN, 83% recycled steel)</t>
  </si>
  <si>
    <t>Concrete / prefab; C55/67+ / fast hardening (NL)</t>
  </si>
  <si>
    <t>Glass (converted from 4mm thickness)</t>
  </si>
  <si>
    <t>Masonry (converted from 100mm thickness)</t>
  </si>
  <si>
    <t>Sand-lime brick (converted from 100mm thickness)</t>
  </si>
  <si>
    <t>Concrete / casted in situ; C30/37 OR slow hardening (NL)</t>
  </si>
  <si>
    <t>Concrete / casted in situ; C40/50 OR average hardening (NL)</t>
  </si>
  <si>
    <t>Concrete / casted in situ; C55/67+ OR fast hardening (NL)</t>
  </si>
  <si>
    <t>This document can be used as a simplified tool for an LCA calcultion. The goal is to get an ECI and EPB score for a construction, thereby assisting the engineer in a sustainable design process. Also the GWP is caluclated, but limited to construction of half-products stage A1-A3.</t>
  </si>
  <si>
    <t>Goal</t>
  </si>
  <si>
    <t>Method</t>
  </si>
  <si>
    <t xml:space="preserve">In order to get an overview how sustainable a construction method is, first an inventory needs to be made up of the building materials necessary. Therefore, the volume of steel or concrete needs to be found in a construction. There are mulitple tools to do this. When this is known the engineer needs to find the relevant Environmental Product Declarations (EPD's), which reflect the GWP values and can include the ECI (or Dutch MKI) value. The data of this material needs to be inputted into the LCA Material data tab. </t>
  </si>
  <si>
    <t>LCA Tool Explained</t>
  </si>
  <si>
    <t>The next steps consists of combining the obtained data, for this purpose it is best to create a separate sheet. Here you set each element found in the construction. An example of an element is ´Floor 1st floor´. For this element you can also enter the category, which in this case is ´Floors/roof´. You should also specifcy the material, for which you can use the dropdown list, so that the name correspons exactly to the name in the LCA Material data list. You enter the unit (m3 or kg) and select the amount. Often it can come in handy to store the volumes in a separate tab and select the output of the volume or weight calculation from here.  If there is reinforcement present (in concrete), you should specify the amount or estimate this based on the element type.</t>
  </si>
  <si>
    <t>The table now calculates the total amount of CO2 for the stages A1-A3 for the GWP and also calculates the ECI value of the specific element. It automatically sums the outputs in the total row at the bottom.</t>
  </si>
  <si>
    <t>Visualisation of output</t>
  </si>
  <si>
    <t>If the GWP and ECI are known, and the Reference Service Life (RSL) and Gross Floor Area (GFA) are inputted at the top an estimation of how the building performs regarding sustainability can be made, especially in comparison with different alternatives. The performance is measured in ECI value divided by RSL and GFA, to make an equal comparison between different building sizes. An addtional visualisation is to see the effect of the different categories in the construction, which is visualised at the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</si>
</sst>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quot;€&quot;\ * #,##0.00_ ;_ &quot;€&quot;\ * \-#,##0.00_ ;_ &quot;€&quot;\ * &quot;-&quot;??_ ;_ @_ "/>
    <numFmt numFmtId="165" formatCode="_ &quot;€&quot;\ * #,##0.0000_ ;_ &quot;€&quot;\ * \-#,##0.0000_ ;_ &quot;€&quot;\ * &quot;-&quot;??_ ;_ @_ "/>
    <numFmt numFmtId="166" formatCode="0.000"/>
    <numFmt numFmtId="167" formatCode="_-[$€-2]\ * #,##0.00_-;\-[$€-2]\ * #,##0.00_-;_-[$€-2]\ * &quot;-&quot;??_-;_-@_-"/>
    <numFmt numFmtId="168" formatCode="0.0"/>
  </numFmts>
  <fonts count="13"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rgb="FF7030A0"/>
      <name val="Aptos Narrow"/>
      <family val="2"/>
      <scheme val="minor"/>
    </font>
    <font>
      <i/>
      <sz val="11"/>
      <color theme="1"/>
      <name val="Aptos Narrow"/>
      <family val="2"/>
      <scheme val="minor"/>
    </font>
    <font>
      <i/>
      <sz val="8"/>
      <color theme="1"/>
      <name val="Aptos Narrow"/>
      <family val="2"/>
      <scheme val="minor"/>
    </font>
    <font>
      <sz val="11"/>
      <name val="Aptos Narrow"/>
      <family val="2"/>
      <scheme val="minor"/>
    </font>
    <font>
      <sz val="8"/>
      <name val="Aptos Narrow"/>
      <family val="2"/>
      <scheme val="minor"/>
    </font>
    <font>
      <u/>
      <sz val="11"/>
      <color theme="10"/>
      <name val="Aptos Narrow"/>
      <family val="2"/>
      <scheme val="minor"/>
    </font>
    <font>
      <i/>
      <sz val="8"/>
      <color rgb="FF000000"/>
      <name val="Aptos Narrow"/>
      <family val="2"/>
      <scheme val="minor"/>
    </font>
    <font>
      <b/>
      <sz val="14"/>
      <color theme="1"/>
      <name val="Aptos Narrow"/>
      <family val="2"/>
      <scheme val="minor"/>
    </font>
    <font>
      <u/>
      <sz val="12"/>
      <color theme="1"/>
      <name val="Aptos Narrow"/>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s>
  <borders count="1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0" fontId="9" fillId="0" borderId="0" applyNumberFormat="0" applyFill="0" applyBorder="0" applyAlignment="0" applyProtection="0"/>
  </cellStyleXfs>
  <cellXfs count="48">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165" fontId="0" fillId="0" borderId="0" xfId="1" applyNumberFormat="1" applyFont="1"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2" fillId="0" borderId="0" xfId="0" applyFont="1" applyAlignment="1">
      <alignment horizontal="left" vertical="center"/>
    </xf>
    <xf numFmtId="1" fontId="0" fillId="0" borderId="0" xfId="0" applyNumberFormat="1" applyAlignment="1">
      <alignment horizontal="center" vertical="center"/>
    </xf>
    <xf numFmtId="0" fontId="5" fillId="0" borderId="0" xfId="0" applyFont="1" applyAlignment="1">
      <alignment vertical="center"/>
    </xf>
    <xf numFmtId="0" fontId="0" fillId="0" borderId="1" xfId="0" applyBorder="1" applyAlignment="1">
      <alignment horizontal="left" vertical="center"/>
    </xf>
    <xf numFmtId="0" fontId="0" fillId="0" borderId="3" xfId="0" applyBorder="1" applyAlignment="1">
      <alignment horizontal="left" vertical="center"/>
    </xf>
    <xf numFmtId="1" fontId="0" fillId="0" borderId="4" xfId="0" applyNumberFormat="1" applyBorder="1" applyAlignment="1">
      <alignment horizontal="center" vertical="center"/>
    </xf>
    <xf numFmtId="0" fontId="2" fillId="0" borderId="0" xfId="0" applyFont="1" applyAlignment="1">
      <alignment vertical="center"/>
    </xf>
    <xf numFmtId="1" fontId="3" fillId="0" borderId="0" xfId="0" applyNumberFormat="1" applyFont="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quotePrefix="1" applyFont="1"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wrapText="1"/>
    </xf>
    <xf numFmtId="0" fontId="0" fillId="0" borderId="2" xfId="0" applyBorder="1" applyAlignment="1">
      <alignment horizontal="left" vertical="center"/>
    </xf>
    <xf numFmtId="0" fontId="3" fillId="0" borderId="7" xfId="0" quotePrefix="1" applyFont="1" applyBorder="1" applyAlignment="1">
      <alignment horizontal="center" vertical="center"/>
    </xf>
    <xf numFmtId="0" fontId="0" fillId="0" borderId="5" xfId="0" applyBorder="1" applyAlignment="1">
      <alignment horizontal="left" vertical="center"/>
    </xf>
    <xf numFmtId="166" fontId="0" fillId="0" borderId="4" xfId="0" applyNumberFormat="1" applyBorder="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7" fillId="0" borderId="0" xfId="0" applyFont="1" applyAlignment="1">
      <alignment vertical="center"/>
    </xf>
    <xf numFmtId="2" fontId="0" fillId="0" borderId="0" xfId="0" applyNumberFormat="1" applyAlignment="1">
      <alignment horizontal="center" vertical="center"/>
    </xf>
    <xf numFmtId="0" fontId="3" fillId="0" borderId="0" xfId="0" quotePrefix="1" applyFont="1" applyAlignment="1">
      <alignment horizontal="center" vertical="center"/>
    </xf>
    <xf numFmtId="167" fontId="0" fillId="0" borderId="0" xfId="0" applyNumberFormat="1" applyAlignment="1">
      <alignment horizontal="center" vertical="center"/>
    </xf>
    <xf numFmtId="167" fontId="3" fillId="0" borderId="0" xfId="0" applyNumberFormat="1" applyFont="1" applyAlignment="1">
      <alignment horizontal="center" vertical="center"/>
    </xf>
    <xf numFmtId="0" fontId="9" fillId="0" borderId="0" xfId="2" applyAlignment="1">
      <alignment vertical="center"/>
    </xf>
    <xf numFmtId="164" fontId="0" fillId="0" borderId="0" xfId="0" applyNumberFormat="1" applyAlignment="1">
      <alignment vertical="center"/>
    </xf>
    <xf numFmtId="168" fontId="4"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center" wrapText="1"/>
    </xf>
    <xf numFmtId="0" fontId="11" fillId="0" borderId="0" xfId="0" applyFont="1" applyAlignment="1">
      <alignment horizontal="center"/>
    </xf>
    <xf numFmtId="0" fontId="10" fillId="2" borderId="9" xfId="0" applyFont="1" applyFill="1" applyBorder="1" applyAlignment="1">
      <alignment horizontal="left" vertical="center"/>
    </xf>
    <xf numFmtId="0" fontId="10" fillId="2" borderId="10" xfId="0" applyFont="1" applyFill="1" applyBorder="1" applyAlignment="1">
      <alignment horizontal="left" vertical="center"/>
    </xf>
    <xf numFmtId="0" fontId="10" fillId="2" borderId="11" xfId="0" applyFont="1" applyFill="1" applyBorder="1" applyAlignment="1">
      <alignment horizontal="left" vertical="center"/>
    </xf>
    <xf numFmtId="0" fontId="12" fillId="3" borderId="0" xfId="0" applyFont="1" applyFill="1" applyAlignment="1">
      <alignment horizontal="center"/>
    </xf>
    <xf numFmtId="0" fontId="12" fillId="3" borderId="0" xfId="0" applyFont="1" applyFill="1" applyAlignment="1">
      <alignment horizontal="center" vertical="top" wrapText="1"/>
    </xf>
  </cellXfs>
  <cellStyles count="3">
    <cellStyle name="Currency" xfId="1" builtinId="4"/>
    <cellStyle name="Hyperlink" xfId="2" builtinId="8"/>
    <cellStyle name="Normal" xfId="0" builtinId="0"/>
  </cellStyles>
  <dxfs count="26">
    <dxf>
      <font>
        <b/>
        <i val="0"/>
        <strike val="0"/>
        <condense val="0"/>
        <extend val="0"/>
        <outline val="0"/>
        <shadow val="0"/>
        <u val="none"/>
        <vertAlign val="baseline"/>
        <sz val="11"/>
        <color theme="1"/>
        <name val="Aptos Narrow"/>
        <family val="2"/>
        <scheme val="minor"/>
      </font>
      <numFmt numFmtId="167" formatCode="_-[$€-2]\ * #,##0.00_-;\-[$€-2]\ * #,##0.00_-;_-[$€-2]\ * &quot;-&quot;??_-;_-@_-"/>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 formatCode="0"/>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left"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numFmt numFmtId="167" formatCode="_-[$€-2]\ * #,##0.00_-;\-[$€-2]\ * #,##0.00_-;_-[$€-2]\ * &quot;-&quot;??_-;_-@_-"/>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ont>
        <strike val="0"/>
        <outline val="0"/>
        <shadow val="0"/>
        <u val="none"/>
        <vertAlign val="baseline"/>
        <sz val="11"/>
        <color rgb="FF7030A0"/>
        <name val="Aptos Narrow"/>
        <family val="2"/>
        <scheme val="minor"/>
      </font>
      <alignment horizontal="center" vertical="center" textRotation="0" wrapText="0" indent="0" justifyLastLine="0" shrinkToFit="0" readingOrder="0"/>
    </dxf>
    <dxf>
      <font>
        <strike val="0"/>
        <outline val="0"/>
        <shadow val="0"/>
        <u val="none"/>
        <vertAlign val="baseline"/>
        <sz val="11"/>
        <color rgb="FF7030A0"/>
        <name val="Aptos Narrow"/>
        <family val="2"/>
        <scheme val="minor"/>
      </font>
      <numFmt numFmtId="168" formatCode="0.0"/>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Aptos Narrow"/>
        <family val="2"/>
        <scheme val="minor"/>
      </font>
      <alignment horizontal="general" vertical="center" textRotation="0" wrapText="0" indent="0" justifyLastLine="0" shrinkToFit="0" readingOrder="0"/>
    </dxf>
    <dxf>
      <font>
        <strike val="0"/>
        <outline val="0"/>
        <shadow val="0"/>
        <u val="none"/>
        <vertAlign val="baseline"/>
        <sz val="11"/>
        <color rgb="FF7030A0"/>
        <name val="Aptos Narrow"/>
        <family val="2"/>
        <scheme val="minor"/>
      </font>
      <numFmt numFmtId="0" formatCode="General"/>
      <alignment horizontal="general" vertical="center" textRotation="0" wrapText="0" indent="0" justifyLastLine="0" shrinkToFit="0" readingOrder="0"/>
    </dxf>
    <dxf>
      <font>
        <strike val="0"/>
        <outline val="0"/>
        <shadow val="0"/>
        <u val="none"/>
        <vertAlign val="baseline"/>
        <sz val="11"/>
        <color rgb="FF7030A0"/>
        <name val="Aptos Narrow"/>
        <family val="2"/>
        <scheme val="minor"/>
      </font>
      <alignment horizontal="left" vertical="center" textRotation="0" wrapText="0" indent="0" justifyLastLine="0" shrinkToFit="0" readingOrder="0"/>
    </dxf>
    <dxf>
      <font>
        <b/>
      </font>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5" formatCode="_ &quot;€&quot;\ * #,##0.0000_ ;_ &quot;€&quot;\ * \-#,##0.0000_ ;_ &quot;€&quot;\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Calculation!$M$25</c:f>
              <c:strCache>
                <c:ptCount val="1"/>
                <c:pt idx="0">
                  <c:v>GWP</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4C-46E9-94EF-0AA9FCCBF9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4C-46E9-94EF-0AA9FCCBF9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4C-46E9-94EF-0AA9FCCBF9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4C-46E9-94EF-0AA9FCCBF9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4C-46E9-94EF-0AA9FCCBF9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4C-46E9-94EF-0AA9FCCBF9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Calculation!$K$26:$K$31</c:f>
              <c:strCache>
                <c:ptCount val="6"/>
                <c:pt idx="0">
                  <c:v>Piling</c:v>
                </c:pt>
                <c:pt idx="1">
                  <c:v>Substructure</c:v>
                </c:pt>
                <c:pt idx="2">
                  <c:v>Structural frame</c:v>
                </c:pt>
                <c:pt idx="3">
                  <c:v>Floors/roof</c:v>
                </c:pt>
                <c:pt idx="4">
                  <c:v>Structural walls</c:v>
                </c:pt>
                <c:pt idx="5">
                  <c:v>Other</c:v>
                </c:pt>
              </c:strCache>
            </c:strRef>
          </c:cat>
          <c:val>
            <c:numRef>
              <c:f>Calculation!$N$26:$N$31</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C-4F4C-46E9-94EF-0AA9FCCBF9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Calculation!$P$25</c:f>
              <c:strCache>
                <c:ptCount val="1"/>
                <c:pt idx="0">
                  <c:v>EPB</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9E-41B4-8114-C6FA0563B8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9E-41B4-8114-C6FA0563B8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9E-41B4-8114-C6FA0563B8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9E-41B4-8114-C6FA0563B8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9E-41B4-8114-C6FA0563B8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9E-41B4-8114-C6FA0563B8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Calculation!$K$26:$K$31</c:f>
              <c:strCache>
                <c:ptCount val="6"/>
                <c:pt idx="0">
                  <c:v>Piling</c:v>
                </c:pt>
                <c:pt idx="1">
                  <c:v>Substructure</c:v>
                </c:pt>
                <c:pt idx="2">
                  <c:v>Structural frame</c:v>
                </c:pt>
                <c:pt idx="3">
                  <c:v>Floors/roof</c:v>
                </c:pt>
                <c:pt idx="4">
                  <c:v>Structural walls</c:v>
                </c:pt>
                <c:pt idx="5">
                  <c:v>Other</c:v>
                </c:pt>
              </c:strCache>
            </c:strRef>
          </c:cat>
          <c:val>
            <c:numRef>
              <c:f>Calculation!$P$26:$P$31</c:f>
              <c:numCache>
                <c:formatCode>0.000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C-8B9E-41B4-8114-C6FA0563B8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xdr:colOff>
      <xdr:row>36</xdr:row>
      <xdr:rowOff>4762</xdr:rowOff>
    </xdr:from>
    <xdr:to>
      <xdr:col>3</xdr:col>
      <xdr:colOff>1143000</xdr:colOff>
      <xdr:row>49</xdr:row>
      <xdr:rowOff>19050</xdr:rowOff>
    </xdr:to>
    <xdr:graphicFrame macro="">
      <xdr:nvGraphicFramePr>
        <xdr:cNvPr id="2" name="Grafiek 2">
          <a:extLst>
            <a:ext uri="{FF2B5EF4-FFF2-40B4-BE49-F238E27FC236}">
              <a16:creationId xmlns:a16="http://schemas.microsoft.com/office/drawing/2014/main" id="{F4C47455-B813-4EF7-813A-36A40562C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1262062</xdr:colOff>
      <xdr:row>36</xdr:row>
      <xdr:rowOff>4762</xdr:rowOff>
    </xdr:from>
    <xdr:to>
      <xdr:col>4</xdr:col>
      <xdr:colOff>752475</xdr:colOff>
      <xdr:row>49</xdr:row>
      <xdr:rowOff>19050</xdr:rowOff>
    </xdr:to>
    <xdr:graphicFrame macro="">
      <xdr:nvGraphicFramePr>
        <xdr:cNvPr id="3" name="Grafiek 3">
          <a:extLst>
            <a:ext uri="{FF2B5EF4-FFF2-40B4-BE49-F238E27FC236}">
              <a16:creationId xmlns:a16="http://schemas.microsoft.com/office/drawing/2014/main" id="{F53E21DB-A1C7-4918-8F36-6B6A580FD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DC06C-E98B-4C36-8536-B66EC7881FAD}" name="Tbl_MatData" displayName="Tbl_MatData" ref="B3:F19" totalsRowShown="0" headerRowDxfId="25">
  <autoFilter ref="B3:F19" xr:uid="{A5EDC06C-E98B-4C36-8536-B66EC7881FAD}"/>
  <tableColumns count="5">
    <tableColumn id="1" xr3:uid="{6DB322CE-98B1-43A3-B459-54D28B1072FA}" name="Material" dataDxfId="24"/>
    <tableColumn id="2" xr3:uid="{CBF86385-E810-475B-A88D-AD0E4CFBB7AF}" name="Density_x000a_[kg/m3]" dataDxfId="23"/>
    <tableColumn id="3" xr3:uid="{A991B577-A8BF-4BB0-92CA-2E600565B999}" name="GWP (A1-A3)_x000a_[kg CO2e/kg]" dataDxfId="22"/>
    <tableColumn id="4" xr3:uid="{802ECD08-67EA-421A-BE3A-A3F6BAA08C27}" name="ECI_x000a_[€/kg]" dataDxfId="21"/>
    <tableColumn id="5" xr3:uid="{A27BF16F-FCC9-486A-8AE9-8D3314CABB3E}" name="Reference" dataDxfId="20"/>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DDC277-404E-4D39-BD27-1DEBCA3902FF}" name="Tbl_param_Cat" displayName="Tbl_param_Cat" ref="B2:C8" totalsRowShown="0">
  <autoFilter ref="B2:C8" xr:uid="{F4DDC277-404E-4D39-BD27-1DEBCA3902FF}"/>
  <tableColumns count="2">
    <tableColumn id="1" xr3:uid="{93C0E4C8-DD77-47F5-A59B-C2272FBB1447}" name="ID" dataDxfId="19"/>
    <tableColumn id="2" xr3:uid="{F747E8DA-48D1-4026-B0F1-056B485F58E5}" name="Category"/>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DEE4E08-6578-4ABA-A230-0E911A802A87}" name="TblConcrete" displayName="TblConcrete" ref="B8:I31" totalsRowCount="1" headerRowDxfId="18" dataDxfId="17" totalsRowDxfId="16">
  <autoFilter ref="B8:I30" xr:uid="{F0900E69-DEEB-4BB4-BDB4-81F72C0B11D5}"/>
  <tableColumns count="8">
    <tableColumn id="8" xr3:uid="{18575FE7-B60B-4A63-8067-A759EEC41021}" name="Category" totalsRowLabel="Total" dataDxfId="15" totalsRowDxfId="7"/>
    <tableColumn id="1" xr3:uid="{663FAEE3-EC82-4594-B012-78256B31B5CA}" name="Element" dataDxfId="14" totalsRowDxfId="6">
      <calculatedColumnFormula>#REF!</calculatedColumnFormula>
    </tableColumn>
    <tableColumn id="2" xr3:uid="{2E8C2D76-385F-4848-9B45-FA6FA69B17CE}" name="Material" dataDxfId="13" totalsRowDxfId="5"/>
    <tableColumn id="3" xr3:uid="{1288561E-C52B-460E-A560-EBE1DCDF3C80}" name="Volume [m3] _x000a_or mass [kg]" dataDxfId="12" totalsRowDxfId="4"/>
    <tableColumn id="4" xr3:uid="{AD28B678-DA25-4CAF-AA4C-CB43AF289447}" name="Quantity_x000a_[m3 or kg]" dataDxfId="11" totalsRowDxfId="3">
      <calculatedColumnFormula>#REF!</calculatedColumnFormula>
    </tableColumn>
    <tableColumn id="5" xr3:uid="{4B30BD66-D6D2-4E59-9B1B-74ECEAE00ADD}" name="Reinforcement_x000a_[kg/m3]" dataDxfId="10" totalsRowDxfId="2"/>
    <tableColumn id="6" xr3:uid="{E82825A9-6618-4E50-BA35-9A2D7A2D33CD}" name="GWP (A1-A3)_x000a_[kg CO2e]" totalsRowFunction="sum" dataDxfId="9" totalsRowDxfId="1">
      <calculatedColumnFormula>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calculatedColumnFormula>
    </tableColumn>
    <tableColumn id="7" xr3:uid="{548F30E8-C012-4B5D-B3FE-0961D3ADDA17}" name="ECI_x000a_[€]" totalsRowFunction="sum" dataDxfId="8" totalsRowDxfId="0">
      <calculatedColumnFormula>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www.calduran.nl/downloads/epd-elemente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0CA0-A358-4EEF-9E08-3D778207CB4B}">
  <sheetPr>
    <tabColor rgb="FF7030A0"/>
  </sheetPr>
  <dimension ref="A1:L32"/>
  <sheetViews>
    <sheetView workbookViewId="0">
      <selection activeCell="L29" sqref="L29"/>
    </sheetView>
  </sheetViews>
  <sheetFormatPr defaultRowHeight="15" x14ac:dyDescent="0.25"/>
  <cols>
    <col min="12" max="12" width="56.5703125" bestFit="1" customWidth="1"/>
  </cols>
  <sheetData>
    <row r="1" spans="1:12" ht="18.75" x14ac:dyDescent="0.3">
      <c r="A1" s="42" t="s">
        <v>77</v>
      </c>
      <c r="B1" s="42"/>
      <c r="C1" s="42"/>
      <c r="D1" s="42"/>
      <c r="E1" s="42"/>
      <c r="F1" s="42"/>
      <c r="G1" s="42"/>
      <c r="H1" s="42"/>
      <c r="I1" s="42"/>
      <c r="J1" s="42"/>
    </row>
    <row r="2" spans="1:12" x14ac:dyDescent="0.25">
      <c r="L2" s="43" t="s">
        <v>47</v>
      </c>
    </row>
    <row r="3" spans="1:12" ht="15.75" x14ac:dyDescent="0.25">
      <c r="A3" s="46" t="s">
        <v>74</v>
      </c>
      <c r="B3" s="46"/>
      <c r="C3" s="46"/>
      <c r="D3" s="46"/>
      <c r="E3" s="46"/>
      <c r="F3" s="46"/>
      <c r="G3" s="46"/>
      <c r="H3" s="46"/>
      <c r="I3" s="46"/>
      <c r="J3" s="46"/>
      <c r="L3" s="44" t="s">
        <v>46</v>
      </c>
    </row>
    <row r="4" spans="1:12" ht="15" customHeight="1" x14ac:dyDescent="0.25">
      <c r="A4" s="41" t="s">
        <v>73</v>
      </c>
      <c r="B4" s="41"/>
      <c r="C4" s="41"/>
      <c r="D4" s="41"/>
      <c r="E4" s="41"/>
      <c r="F4" s="41"/>
      <c r="G4" s="41"/>
      <c r="H4" s="41"/>
      <c r="I4" s="41"/>
      <c r="J4" s="41"/>
      <c r="L4" s="45" t="s">
        <v>48</v>
      </c>
    </row>
    <row r="5" spans="1:12" x14ac:dyDescent="0.25">
      <c r="A5" s="41"/>
      <c r="B5" s="41"/>
      <c r="C5" s="41"/>
      <c r="D5" s="41"/>
      <c r="E5" s="41"/>
      <c r="F5" s="41"/>
      <c r="G5" s="41"/>
      <c r="H5" s="41"/>
      <c r="I5" s="41"/>
      <c r="J5" s="41"/>
    </row>
    <row r="6" spans="1:12" x14ac:dyDescent="0.25">
      <c r="A6" s="41"/>
      <c r="B6" s="41"/>
      <c r="C6" s="41"/>
      <c r="D6" s="41"/>
      <c r="E6" s="41"/>
      <c r="F6" s="41"/>
      <c r="G6" s="41"/>
      <c r="H6" s="41"/>
      <c r="I6" s="41"/>
      <c r="J6" s="41"/>
    </row>
    <row r="7" spans="1:12" x14ac:dyDescent="0.25">
      <c r="A7" s="40"/>
      <c r="B7" s="40"/>
      <c r="C7" s="40"/>
      <c r="D7" s="40"/>
      <c r="E7" s="40"/>
      <c r="F7" s="40"/>
      <c r="G7" s="40"/>
      <c r="H7" s="40"/>
      <c r="I7" s="40"/>
    </row>
    <row r="8" spans="1:12" ht="15.75" x14ac:dyDescent="0.25">
      <c r="A8" s="47" t="s">
        <v>75</v>
      </c>
      <c r="B8" s="47"/>
      <c r="C8" s="47"/>
      <c r="D8" s="47"/>
      <c r="E8" s="47"/>
      <c r="F8" s="47"/>
      <c r="G8" s="47"/>
      <c r="H8" s="47"/>
      <c r="I8" s="47"/>
      <c r="J8" s="47"/>
    </row>
    <row r="9" spans="1:12" ht="15" customHeight="1" x14ac:dyDescent="0.25">
      <c r="A9" s="39" t="s">
        <v>76</v>
      </c>
      <c r="B9" s="39"/>
      <c r="C9" s="39"/>
      <c r="D9" s="39"/>
      <c r="E9" s="39"/>
      <c r="F9" s="39"/>
      <c r="G9" s="39"/>
      <c r="H9" s="39"/>
      <c r="I9" s="39"/>
      <c r="J9" s="39"/>
    </row>
    <row r="10" spans="1:12" x14ac:dyDescent="0.25">
      <c r="A10" s="39"/>
      <c r="B10" s="39"/>
      <c r="C10" s="39"/>
      <c r="D10" s="39"/>
      <c r="E10" s="39"/>
      <c r="F10" s="39"/>
      <c r="G10" s="39"/>
      <c r="H10" s="39"/>
      <c r="I10" s="39"/>
      <c r="J10" s="39"/>
    </row>
    <row r="11" spans="1:12" x14ac:dyDescent="0.25">
      <c r="A11" s="39"/>
      <c r="B11" s="39"/>
      <c r="C11" s="39"/>
      <c r="D11" s="39"/>
      <c r="E11" s="39"/>
      <c r="F11" s="39"/>
      <c r="G11" s="39"/>
      <c r="H11" s="39"/>
      <c r="I11" s="39"/>
      <c r="J11" s="39"/>
    </row>
    <row r="12" spans="1:12" x14ac:dyDescent="0.25">
      <c r="A12" s="39"/>
      <c r="B12" s="39"/>
      <c r="C12" s="39"/>
      <c r="D12" s="39"/>
      <c r="E12" s="39"/>
      <c r="F12" s="39"/>
      <c r="G12" s="39"/>
      <c r="H12" s="39"/>
      <c r="I12" s="39"/>
      <c r="J12" s="39"/>
    </row>
    <row r="13" spans="1:12" x14ac:dyDescent="0.25">
      <c r="A13" s="39"/>
      <c r="B13" s="39"/>
      <c r="C13" s="39"/>
      <c r="D13" s="39"/>
      <c r="E13" s="39"/>
      <c r="F13" s="39"/>
      <c r="G13" s="39"/>
      <c r="H13" s="39"/>
      <c r="I13" s="39"/>
      <c r="J13" s="39"/>
    </row>
    <row r="14" spans="1:12" x14ac:dyDescent="0.25">
      <c r="A14" s="39"/>
      <c r="B14" s="39"/>
      <c r="C14" s="39"/>
      <c r="D14" s="39"/>
      <c r="E14" s="39"/>
      <c r="F14" s="39"/>
      <c r="G14" s="39"/>
      <c r="H14" s="39"/>
      <c r="I14" s="39"/>
      <c r="J14" s="39"/>
    </row>
    <row r="15" spans="1:12" ht="15" customHeight="1" x14ac:dyDescent="0.25">
      <c r="A15" s="39" t="s">
        <v>78</v>
      </c>
      <c r="B15" s="39"/>
      <c r="C15" s="39"/>
      <c r="D15" s="39"/>
      <c r="E15" s="39"/>
      <c r="F15" s="39"/>
      <c r="G15" s="39"/>
      <c r="H15" s="39"/>
      <c r="I15" s="39"/>
      <c r="J15" s="39"/>
    </row>
    <row r="16" spans="1:12" x14ac:dyDescent="0.25">
      <c r="A16" s="39"/>
      <c r="B16" s="39"/>
      <c r="C16" s="39"/>
      <c r="D16" s="39"/>
      <c r="E16" s="39"/>
      <c r="F16" s="39"/>
      <c r="G16" s="39"/>
      <c r="H16" s="39"/>
      <c r="I16" s="39"/>
      <c r="J16" s="39"/>
    </row>
    <row r="17" spans="1:10" x14ac:dyDescent="0.25">
      <c r="A17" s="39"/>
      <c r="B17" s="39"/>
      <c r="C17" s="39"/>
      <c r="D17" s="39"/>
      <c r="E17" s="39"/>
      <c r="F17" s="39"/>
      <c r="G17" s="39"/>
      <c r="H17" s="39"/>
      <c r="I17" s="39"/>
      <c r="J17" s="39"/>
    </row>
    <row r="18" spans="1:10" x14ac:dyDescent="0.25">
      <c r="A18" s="39"/>
      <c r="B18" s="39"/>
      <c r="C18" s="39"/>
      <c r="D18" s="39"/>
      <c r="E18" s="39"/>
      <c r="F18" s="39"/>
      <c r="G18" s="39"/>
      <c r="H18" s="39"/>
      <c r="I18" s="39"/>
      <c r="J18" s="39"/>
    </row>
    <row r="19" spans="1:10" x14ac:dyDescent="0.25">
      <c r="A19" s="39"/>
      <c r="B19" s="39"/>
      <c r="C19" s="39"/>
      <c r="D19" s="39"/>
      <c r="E19" s="39"/>
      <c r="F19" s="39"/>
      <c r="G19" s="39"/>
      <c r="H19" s="39"/>
      <c r="I19" s="39"/>
      <c r="J19" s="39"/>
    </row>
    <row r="20" spans="1:10" x14ac:dyDescent="0.25">
      <c r="A20" s="39"/>
      <c r="B20" s="39"/>
      <c r="C20" s="39"/>
      <c r="D20" s="39"/>
      <c r="E20" s="39"/>
      <c r="F20" s="39"/>
      <c r="G20" s="39"/>
      <c r="H20" s="39"/>
      <c r="I20" s="39"/>
      <c r="J20" s="39"/>
    </row>
    <row r="21" spans="1:10" x14ac:dyDescent="0.25">
      <c r="A21" s="39"/>
      <c r="B21" s="39"/>
      <c r="C21" s="39"/>
      <c r="D21" s="39"/>
      <c r="E21" s="39"/>
      <c r="F21" s="39"/>
      <c r="G21" s="39"/>
      <c r="H21" s="39"/>
      <c r="I21" s="39"/>
      <c r="J21" s="39"/>
    </row>
    <row r="22" spans="1:10" x14ac:dyDescent="0.25">
      <c r="A22" s="39"/>
      <c r="B22" s="39"/>
      <c r="C22" s="39"/>
      <c r="D22" s="39"/>
      <c r="E22" s="39"/>
      <c r="F22" s="39"/>
      <c r="G22" s="39"/>
      <c r="H22" s="39"/>
      <c r="I22" s="39"/>
      <c r="J22" s="39"/>
    </row>
    <row r="23" spans="1:10" x14ac:dyDescent="0.25">
      <c r="A23" s="39" t="s">
        <v>79</v>
      </c>
      <c r="B23" s="39"/>
      <c r="C23" s="39"/>
      <c r="D23" s="39"/>
      <c r="E23" s="39"/>
      <c r="F23" s="39"/>
      <c r="G23" s="39"/>
      <c r="H23" s="39"/>
      <c r="I23" s="39"/>
      <c r="J23" s="39"/>
    </row>
    <row r="24" spans="1:10" x14ac:dyDescent="0.25">
      <c r="A24" s="39"/>
      <c r="B24" s="39"/>
      <c r="C24" s="39"/>
      <c r="D24" s="39"/>
      <c r="E24" s="39"/>
      <c r="F24" s="39"/>
      <c r="G24" s="39"/>
      <c r="H24" s="39"/>
      <c r="I24" s="39"/>
      <c r="J24" s="39"/>
    </row>
    <row r="26" spans="1:10" ht="15.75" x14ac:dyDescent="0.25">
      <c r="A26" s="47" t="s">
        <v>80</v>
      </c>
      <c r="B26" s="47"/>
      <c r="C26" s="47"/>
      <c r="D26" s="47"/>
      <c r="E26" s="47"/>
      <c r="F26" s="47"/>
      <c r="G26" s="47"/>
      <c r="H26" s="47"/>
      <c r="I26" s="47"/>
      <c r="J26" s="47"/>
    </row>
    <row r="27" spans="1:10" ht="15" customHeight="1" x14ac:dyDescent="0.25">
      <c r="A27" s="39" t="s">
        <v>81</v>
      </c>
      <c r="B27" s="39"/>
      <c r="C27" s="39"/>
      <c r="D27" s="39"/>
      <c r="E27" s="39"/>
      <c r="F27" s="39"/>
      <c r="G27" s="39"/>
      <c r="H27" s="39"/>
      <c r="I27" s="39"/>
      <c r="J27" s="39"/>
    </row>
    <row r="28" spans="1:10" x14ac:dyDescent="0.25">
      <c r="A28" s="39"/>
      <c r="B28" s="39"/>
      <c r="C28" s="39"/>
      <c r="D28" s="39"/>
      <c r="E28" s="39"/>
      <c r="F28" s="39"/>
      <c r="G28" s="39"/>
      <c r="H28" s="39"/>
      <c r="I28" s="39"/>
      <c r="J28" s="39"/>
    </row>
    <row r="29" spans="1:10" x14ac:dyDescent="0.25">
      <c r="A29" s="39"/>
      <c r="B29" s="39"/>
      <c r="C29" s="39"/>
      <c r="D29" s="39"/>
      <c r="E29" s="39"/>
      <c r="F29" s="39"/>
      <c r="G29" s="39"/>
      <c r="H29" s="39"/>
      <c r="I29" s="39"/>
      <c r="J29" s="39"/>
    </row>
    <row r="30" spans="1:10" x14ac:dyDescent="0.25">
      <c r="A30" s="39"/>
      <c r="B30" s="39"/>
      <c r="C30" s="39"/>
      <c r="D30" s="39"/>
      <c r="E30" s="39"/>
      <c r="F30" s="39"/>
      <c r="G30" s="39"/>
      <c r="H30" s="39"/>
      <c r="I30" s="39"/>
      <c r="J30" s="39"/>
    </row>
    <row r="31" spans="1:10" x14ac:dyDescent="0.25">
      <c r="A31" s="39"/>
      <c r="B31" s="39"/>
      <c r="C31" s="39"/>
      <c r="D31" s="39"/>
      <c r="E31" s="39"/>
      <c r="F31" s="39"/>
      <c r="G31" s="39"/>
      <c r="H31" s="39"/>
      <c r="I31" s="39"/>
      <c r="J31" s="39"/>
    </row>
    <row r="32" spans="1:10" x14ac:dyDescent="0.25">
      <c r="A32" s="39"/>
      <c r="B32" s="39"/>
      <c r="C32" s="39"/>
      <c r="D32" s="39"/>
      <c r="E32" s="39"/>
      <c r="F32" s="39"/>
      <c r="G32" s="39"/>
      <c r="H32" s="39"/>
      <c r="I32" s="39"/>
      <c r="J32" s="39"/>
    </row>
  </sheetData>
  <mergeCells count="9">
    <mergeCell ref="A15:J22"/>
    <mergeCell ref="A23:J24"/>
    <mergeCell ref="A26:J26"/>
    <mergeCell ref="A27:J32"/>
    <mergeCell ref="A4:J6"/>
    <mergeCell ref="A1:J1"/>
    <mergeCell ref="A3:J3"/>
    <mergeCell ref="A8:J8"/>
    <mergeCell ref="A9:J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55F0-3FCD-474E-8381-5404E93AFEB5}">
  <sheetPr>
    <tabColor rgb="FF7030A0"/>
  </sheetPr>
  <dimension ref="B2:H24"/>
  <sheetViews>
    <sheetView workbookViewId="0">
      <selection activeCell="B25" sqref="B25"/>
    </sheetView>
  </sheetViews>
  <sheetFormatPr defaultRowHeight="20.100000000000001" customHeight="1" x14ac:dyDescent="0.25"/>
  <cols>
    <col min="1" max="1" width="3.7109375" style="2" customWidth="1"/>
    <col min="2" max="2" width="60.7109375" style="2" customWidth="1"/>
    <col min="3" max="5" width="15.7109375" style="3" customWidth="1"/>
    <col min="6" max="6" width="114" style="2" bestFit="1" customWidth="1"/>
    <col min="7" max="16384" width="9.140625" style="2"/>
  </cols>
  <sheetData>
    <row r="2" spans="2:8" s="4" customFormat="1" ht="30" x14ac:dyDescent="0.25">
      <c r="B2" s="4" t="s">
        <v>4</v>
      </c>
      <c r="C2" s="5" t="s">
        <v>5</v>
      </c>
      <c r="D2" s="6" t="s">
        <v>6</v>
      </c>
      <c r="E2" s="5" t="s">
        <v>7</v>
      </c>
      <c r="F2" s="4" t="s">
        <v>8</v>
      </c>
    </row>
    <row r="3" spans="2:8" s="4" customFormat="1" ht="30" x14ac:dyDescent="0.25">
      <c r="B3" s="4" t="s">
        <v>0</v>
      </c>
      <c r="C3" s="6" t="s">
        <v>1</v>
      </c>
      <c r="D3" s="6" t="s">
        <v>10</v>
      </c>
      <c r="E3" s="6" t="s">
        <v>11</v>
      </c>
      <c r="F3" s="4" t="s">
        <v>9</v>
      </c>
    </row>
    <row r="4" spans="2:8" ht="20.100000000000001" customHeight="1" x14ac:dyDescent="0.25">
      <c r="B4" s="2" t="s">
        <v>70</v>
      </c>
      <c r="C4" s="3">
        <v>2400</v>
      </c>
      <c r="D4" s="8">
        <v>3.6999999999999998E-2</v>
      </c>
      <c r="E4" s="7">
        <v>3.7000000000000002E-3</v>
      </c>
      <c r="F4" s="2" t="s">
        <v>12</v>
      </c>
      <c r="H4" s="37">
        <f>Tbl_MatData[[#This Row],[ECI
'[€/kg']]]*Tbl_MatData[[#This Row],[Density
'[kg/m3']]]</f>
        <v>8.8800000000000008</v>
      </c>
    </row>
    <row r="5" spans="2:8" ht="20.100000000000001" customHeight="1" x14ac:dyDescent="0.25">
      <c r="B5" s="2" t="s">
        <v>71</v>
      </c>
      <c r="C5" s="3">
        <v>2400</v>
      </c>
      <c r="D5" s="8">
        <v>6.2E-2</v>
      </c>
      <c r="E5" s="7">
        <v>5.8999999999999999E-3</v>
      </c>
      <c r="F5" s="2" t="s">
        <v>12</v>
      </c>
      <c r="H5" s="37">
        <f>Tbl_MatData[[#This Row],[ECI
'[€/kg']]]*Tbl_MatData[[#This Row],[Density
'[kg/m3']]]</f>
        <v>14.16</v>
      </c>
    </row>
    <row r="6" spans="2:8" ht="20.100000000000001" customHeight="1" x14ac:dyDescent="0.25">
      <c r="B6" s="2" t="s">
        <v>72</v>
      </c>
      <c r="C6" s="3">
        <v>2400</v>
      </c>
      <c r="D6" s="8">
        <v>0.111</v>
      </c>
      <c r="E6" s="7">
        <v>8.0000000000000002E-3</v>
      </c>
      <c r="F6" s="2" t="s">
        <v>12</v>
      </c>
      <c r="H6" s="37">
        <f>Tbl_MatData[[#This Row],[ECI
'[€/kg']]]*Tbl_MatData[[#This Row],[Density
'[kg/m3']]]</f>
        <v>19.2</v>
      </c>
    </row>
    <row r="7" spans="2:8" ht="20.100000000000001" customHeight="1" x14ac:dyDescent="0.25">
      <c r="B7" s="2" t="s">
        <v>66</v>
      </c>
      <c r="C7" s="3">
        <v>2400</v>
      </c>
      <c r="D7" s="8">
        <v>0.111</v>
      </c>
      <c r="E7" s="7">
        <v>8.0000000000000002E-3</v>
      </c>
      <c r="F7" s="2" t="s">
        <v>13</v>
      </c>
    </row>
    <row r="8" spans="2:8" ht="20.100000000000001" customHeight="1" x14ac:dyDescent="0.25">
      <c r="B8" s="2" t="s">
        <v>65</v>
      </c>
      <c r="C8" s="3">
        <v>7850</v>
      </c>
      <c r="D8" s="8">
        <v>1.37</v>
      </c>
      <c r="E8" s="7">
        <v>0.13</v>
      </c>
      <c r="F8" s="2" t="s">
        <v>14</v>
      </c>
    </row>
    <row r="9" spans="2:8" ht="20.100000000000001" customHeight="1" x14ac:dyDescent="0.25">
      <c r="B9" s="2" t="s">
        <v>64</v>
      </c>
      <c r="C9" s="3">
        <v>7850</v>
      </c>
      <c r="D9" s="8">
        <v>2.85</v>
      </c>
      <c r="E9" s="7">
        <v>0.11600000000000001</v>
      </c>
      <c r="F9" s="2" t="s">
        <v>15</v>
      </c>
    </row>
    <row r="10" spans="2:8" ht="20.100000000000001" customHeight="1" x14ac:dyDescent="0.25">
      <c r="B10" s="2" t="s">
        <v>63</v>
      </c>
      <c r="C10" s="3">
        <v>450</v>
      </c>
      <c r="D10" s="3">
        <v>0.26300000000000001</v>
      </c>
      <c r="E10" s="7">
        <v>1.315E-2</v>
      </c>
      <c r="F10" s="2" t="s">
        <v>16</v>
      </c>
    </row>
    <row r="11" spans="2:8" ht="20.100000000000001" customHeight="1" x14ac:dyDescent="0.25">
      <c r="B11" s="2" t="s">
        <v>62</v>
      </c>
      <c r="C11" s="3">
        <v>450</v>
      </c>
      <c r="D11" s="3">
        <v>-1.377</v>
      </c>
      <c r="E11" s="7">
        <v>-6.8849999999999995E-2</v>
      </c>
      <c r="F11" s="2" t="s">
        <v>16</v>
      </c>
    </row>
    <row r="12" spans="2:8" ht="20.100000000000001" customHeight="1" x14ac:dyDescent="0.25">
      <c r="B12" s="2" t="s">
        <v>59</v>
      </c>
      <c r="C12" s="3">
        <v>450</v>
      </c>
      <c r="D12" s="3">
        <v>0.51200000000000001</v>
      </c>
      <c r="E12" s="7">
        <v>2.5600000000000001E-2</v>
      </c>
      <c r="F12" s="2" t="s">
        <v>16</v>
      </c>
    </row>
    <row r="13" spans="2:8" ht="20.100000000000001" customHeight="1" x14ac:dyDescent="0.25">
      <c r="B13" s="2" t="s">
        <v>60</v>
      </c>
      <c r="C13" s="3">
        <v>450</v>
      </c>
      <c r="D13" s="3">
        <v>-1.1279999999999999</v>
      </c>
      <c r="E13" s="7">
        <v>-5.6399999999999999E-2</v>
      </c>
      <c r="F13" s="2" t="s">
        <v>16</v>
      </c>
    </row>
    <row r="14" spans="2:8" ht="20.100000000000001" customHeight="1" x14ac:dyDescent="0.25">
      <c r="B14" s="2" t="s">
        <v>61</v>
      </c>
      <c r="C14" s="3">
        <v>450</v>
      </c>
      <c r="D14" s="3">
        <v>0.437</v>
      </c>
      <c r="E14" s="7">
        <v>2.1899999999999999E-2</v>
      </c>
      <c r="F14" s="2" t="s">
        <v>16</v>
      </c>
    </row>
    <row r="15" spans="2:8" ht="20.100000000000001" customHeight="1" x14ac:dyDescent="0.25">
      <c r="B15" s="2" t="s">
        <v>69</v>
      </c>
      <c r="C15" s="3">
        <f>175/0.1</f>
        <v>1750</v>
      </c>
      <c r="D15" s="8">
        <f>(10.4+0.325+4.32)/175</f>
        <v>8.5971428571428574E-2</v>
      </c>
      <c r="E15" s="7">
        <f>1.53/(0.1*Tbl_MatData[[#This Row],[Density
'[kg/m3']]])</f>
        <v>8.7428571428571425E-3</v>
      </c>
      <c r="F15" s="36" t="s">
        <v>55</v>
      </c>
      <c r="G15" s="18"/>
    </row>
    <row r="16" spans="2:8" ht="20.100000000000001" customHeight="1" x14ac:dyDescent="0.25">
      <c r="B16" s="2" t="s">
        <v>68</v>
      </c>
      <c r="C16" s="3">
        <f>(127.5+45+7)/0.1</f>
        <v>1795</v>
      </c>
      <c r="D16" s="8">
        <f>(1.66+0.233+17.9)/Tbl_MatData[[#This Row],[Density
'[kg/m3']]]</f>
        <v>1.1026740947075208E-2</v>
      </c>
      <c r="E16" s="7">
        <f>2.88/(0.1*Tbl_MatData[[#This Row],[Density
'[kg/m3']]])</f>
        <v>1.6044568245125349E-2</v>
      </c>
      <c r="F16" s="2" t="s">
        <v>56</v>
      </c>
      <c r="G16" s="18"/>
    </row>
    <row r="17" spans="2:7" ht="20.100000000000001" customHeight="1" x14ac:dyDescent="0.25">
      <c r="B17" s="2" t="s">
        <v>67</v>
      </c>
      <c r="C17" s="3">
        <f>10/0.004</f>
        <v>2500</v>
      </c>
      <c r="D17" s="8">
        <f>9.64/Tbl_MatData[[#This Row],[Density
'[kg/m3']]]</f>
        <v>3.8560000000000001E-3</v>
      </c>
      <c r="E17" s="7">
        <f>4.02/(2*0.004*Tbl_MatData[[#This Row],[Density
'[kg/m3']]])</f>
        <v>0.20099999999999998</v>
      </c>
      <c r="F17" s="2" t="s">
        <v>54</v>
      </c>
      <c r="G17" s="18"/>
    </row>
    <row r="18" spans="2:7" ht="20.100000000000001" customHeight="1" x14ac:dyDescent="0.25">
      <c r="B18" s="2" t="s">
        <v>57</v>
      </c>
      <c r="C18" s="3">
        <v>450</v>
      </c>
      <c r="D18" s="3">
        <v>-1.2030000000000001</v>
      </c>
      <c r="E18" s="7">
        <v>-6.0150000000000002E-2</v>
      </c>
      <c r="F18" s="2" t="s">
        <v>16</v>
      </c>
    </row>
    <row r="19" spans="2:7" ht="20.100000000000001" customHeight="1" x14ac:dyDescent="0.25">
      <c r="B19" s="2" t="s">
        <v>58</v>
      </c>
      <c r="C19" s="3">
        <v>7850</v>
      </c>
      <c r="D19" s="3">
        <v>1.1299999999999999</v>
      </c>
      <c r="E19" s="7">
        <v>3.5299999999999998E-2</v>
      </c>
      <c r="F19" s="2" t="s">
        <v>17</v>
      </c>
    </row>
    <row r="21" spans="2:7" ht="20.100000000000001" customHeight="1" x14ac:dyDescent="0.25">
      <c r="B21" s="3"/>
      <c r="D21" s="2"/>
    </row>
    <row r="22" spans="2:7" ht="20.100000000000001" customHeight="1" x14ac:dyDescent="0.25">
      <c r="B22" s="3"/>
      <c r="D22" s="2"/>
    </row>
    <row r="23" spans="2:7" ht="20.100000000000001" customHeight="1" x14ac:dyDescent="0.25">
      <c r="B23" s="3"/>
      <c r="D23" s="2"/>
    </row>
    <row r="24" spans="2:7" ht="20.100000000000001" customHeight="1" x14ac:dyDescent="0.25">
      <c r="B24" s="3"/>
      <c r="D24" s="2"/>
    </row>
  </sheetData>
  <hyperlinks>
    <hyperlink ref="F15" r:id="rId1" xr:uid="{A32058CF-61A8-40FF-A933-1475CD8906C3}"/>
  </hyperlinks>
  <pageMargins left="0.7" right="0.7" top="0.75" bottom="0.75" header="0.3" footer="0.3"/>
  <pageSetup paperSize="0"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21646-AE31-4412-AC9B-2A8B8FFE14BB}">
  <sheetPr>
    <tabColor rgb="FF7030A0"/>
  </sheetPr>
  <dimension ref="B2:C8"/>
  <sheetViews>
    <sheetView workbookViewId="0">
      <selection activeCell="G27" sqref="G27"/>
    </sheetView>
  </sheetViews>
  <sheetFormatPr defaultRowHeight="15" x14ac:dyDescent="0.25"/>
  <cols>
    <col min="2" max="2" width="5.7109375" style="1" customWidth="1"/>
    <col min="3" max="3" width="20.7109375" customWidth="1"/>
  </cols>
  <sheetData>
    <row r="2" spans="2:3" x14ac:dyDescent="0.25">
      <c r="B2" s="1" t="s">
        <v>37</v>
      </c>
      <c r="C2" t="s">
        <v>32</v>
      </c>
    </row>
    <row r="3" spans="2:3" x14ac:dyDescent="0.25">
      <c r="B3" s="1">
        <v>0</v>
      </c>
      <c r="C3" t="s">
        <v>38</v>
      </c>
    </row>
    <row r="4" spans="2:3" x14ac:dyDescent="0.25">
      <c r="B4" s="1">
        <v>1</v>
      </c>
      <c r="C4" t="s">
        <v>39</v>
      </c>
    </row>
    <row r="5" spans="2:3" x14ac:dyDescent="0.25">
      <c r="B5" s="1">
        <v>2</v>
      </c>
      <c r="C5" t="s">
        <v>40</v>
      </c>
    </row>
    <row r="6" spans="2:3" x14ac:dyDescent="0.25">
      <c r="B6" s="1">
        <v>3</v>
      </c>
      <c r="C6" t="s">
        <v>41</v>
      </c>
    </row>
    <row r="7" spans="2:3" x14ac:dyDescent="0.25">
      <c r="B7" s="1">
        <v>4</v>
      </c>
      <c r="C7" t="s">
        <v>42</v>
      </c>
    </row>
    <row r="8" spans="2:3" x14ac:dyDescent="0.25">
      <c r="B8" s="1">
        <v>99</v>
      </c>
      <c r="C8" t="s">
        <v>43</v>
      </c>
    </row>
  </sheetData>
  <pageMargins left="0.7" right="0.7" top="0.75" bottom="0.75" header="0.3" footer="0.3"/>
  <pageSetup paperSize="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5DEB3-D6FB-40FE-A355-04C500ADE634}">
  <sheetPr>
    <tabColor rgb="FF7030A0"/>
  </sheetPr>
  <dimension ref="B1:P37"/>
  <sheetViews>
    <sheetView tabSelected="1" topLeftCell="A4" zoomScale="81" zoomScaleNormal="110" workbookViewId="0">
      <selection activeCell="F15" sqref="F15"/>
    </sheetView>
  </sheetViews>
  <sheetFormatPr defaultRowHeight="20.100000000000001" customHeight="1" x14ac:dyDescent="0.25"/>
  <cols>
    <col min="1" max="1" width="3.7109375" style="2" customWidth="1"/>
    <col min="2" max="2" width="27.85546875" style="2" bestFit="1" customWidth="1"/>
    <col min="3" max="3" width="35.7109375" style="2" customWidth="1"/>
    <col min="4" max="4" width="60.7109375" style="2" customWidth="1"/>
    <col min="5" max="9" width="15.7109375" style="3" customWidth="1"/>
    <col min="10" max="10" width="15.7109375" customWidth="1"/>
    <col min="11" max="16" width="9.140625" style="2"/>
    <col min="17" max="18" width="9.140625" style="2" customWidth="1"/>
    <col min="19" max="16384" width="9.140625" style="2"/>
  </cols>
  <sheetData>
    <row r="1" spans="2:11" ht="20.100000000000001" customHeight="1" thickBot="1" x14ac:dyDescent="0.3"/>
    <row r="2" spans="2:11" ht="20.100000000000001" customHeight="1" x14ac:dyDescent="0.25">
      <c r="B2" s="4" t="s">
        <v>28</v>
      </c>
      <c r="F2" s="20"/>
      <c r="G2" s="21" t="s">
        <v>26</v>
      </c>
      <c r="H2" s="26" t="s">
        <v>27</v>
      </c>
      <c r="I2" s="22"/>
    </row>
    <row r="3" spans="2:11" ht="20.100000000000001" customHeight="1" x14ac:dyDescent="0.25">
      <c r="B3" s="4"/>
      <c r="F3" s="15" t="s">
        <v>2</v>
      </c>
      <c r="G3" s="13" t="e">
        <f>TblConcrete[[#Totals],[GWP (A1-A3)
'[kg CO2e']]]</f>
        <v>#N/A</v>
      </c>
      <c r="H3" s="32" t="e">
        <f>G3/$C$5</f>
        <v>#N/A</v>
      </c>
      <c r="I3" s="25" t="s">
        <v>22</v>
      </c>
    </row>
    <row r="4" spans="2:11" ht="20.100000000000001" customHeight="1" x14ac:dyDescent="0.25">
      <c r="B4" s="4" t="s">
        <v>34</v>
      </c>
      <c r="D4" s="2" t="s">
        <v>36</v>
      </c>
      <c r="F4" s="15" t="s">
        <v>3</v>
      </c>
      <c r="G4" s="13" t="e">
        <f>TblConcrete[[#Totals],[ECI
'[€']]]</f>
        <v>#N/A</v>
      </c>
      <c r="H4" s="32" t="e">
        <f>G4/$C$5</f>
        <v>#N/A</v>
      </c>
      <c r="I4" s="25" t="s">
        <v>44</v>
      </c>
    </row>
    <row r="5" spans="2:11" ht="20.100000000000001" customHeight="1" thickBot="1" x14ac:dyDescent="0.3">
      <c r="B5" s="4" t="s">
        <v>33</v>
      </c>
      <c r="D5" s="2" t="s">
        <v>35</v>
      </c>
      <c r="F5" s="16" t="s">
        <v>31</v>
      </c>
      <c r="G5" s="17"/>
      <c r="H5" s="28" t="e">
        <f>H4/$C$4</f>
        <v>#N/A</v>
      </c>
      <c r="I5" s="27" t="s">
        <v>45</v>
      </c>
    </row>
    <row r="7" spans="2:11" ht="20.100000000000001" customHeight="1" x14ac:dyDescent="0.25">
      <c r="G7" s="12"/>
    </row>
    <row r="8" spans="2:11" ht="30" x14ac:dyDescent="0.25">
      <c r="B8" s="24" t="s">
        <v>32</v>
      </c>
      <c r="C8" s="2" t="s">
        <v>18</v>
      </c>
      <c r="D8" s="2" t="s">
        <v>0</v>
      </c>
      <c r="E8" s="9" t="s">
        <v>23</v>
      </c>
      <c r="F8" s="9" t="s">
        <v>19</v>
      </c>
      <c r="G8" s="9" t="s">
        <v>20</v>
      </c>
      <c r="H8" s="9" t="s">
        <v>24</v>
      </c>
      <c r="I8" s="9" t="s">
        <v>25</v>
      </c>
    </row>
    <row r="9" spans="2:11" ht="20.100000000000001" customHeight="1" x14ac:dyDescent="0.25">
      <c r="B9" s="23"/>
      <c r="C9" s="11"/>
      <c r="D9" s="31"/>
      <c r="E9" s="3" t="s">
        <v>21</v>
      </c>
      <c r="F9" s="38"/>
      <c r="G9" s="10"/>
      <c r="H9"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9"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9" s="18" t="s">
        <v>29</v>
      </c>
    </row>
    <row r="10" spans="2:11" ht="20.100000000000001" customHeight="1" x14ac:dyDescent="0.25">
      <c r="B10" s="23"/>
      <c r="C10" s="11"/>
      <c r="D10" s="31"/>
      <c r="E10" s="3" t="s">
        <v>21</v>
      </c>
      <c r="F10" s="38"/>
      <c r="G10" s="10"/>
      <c r="H10"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0"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10" s="18" t="s">
        <v>30</v>
      </c>
    </row>
    <row r="11" spans="2:11" ht="20.100000000000001" customHeight="1" x14ac:dyDescent="0.25">
      <c r="B11" s="23"/>
      <c r="C11" s="11"/>
      <c r="D11" s="31"/>
      <c r="E11" s="3" t="s">
        <v>21</v>
      </c>
      <c r="F11" s="38"/>
      <c r="G11" s="10"/>
      <c r="H11"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1"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12" spans="2:11" ht="20.100000000000001" customHeight="1" x14ac:dyDescent="0.25">
      <c r="B12" s="23"/>
      <c r="C12" s="11"/>
      <c r="D12" s="31"/>
      <c r="E12" s="3" t="s">
        <v>21</v>
      </c>
      <c r="F12" s="38"/>
      <c r="G12" s="10"/>
      <c r="H12"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2"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13" spans="2:11" ht="20.100000000000001" customHeight="1" x14ac:dyDescent="0.25">
      <c r="B13" s="23"/>
      <c r="C13" s="11"/>
      <c r="D13" s="31"/>
      <c r="E13" s="3" t="s">
        <v>21</v>
      </c>
      <c r="F13" s="38"/>
      <c r="G13" s="10"/>
      <c r="H13"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3"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14" spans="2:11" ht="20.100000000000001" customHeight="1" x14ac:dyDescent="0.25">
      <c r="B14" s="23"/>
      <c r="C14" s="11"/>
      <c r="D14" s="31"/>
      <c r="E14" s="3" t="s">
        <v>21</v>
      </c>
      <c r="F14" s="38"/>
      <c r="G14" s="10"/>
      <c r="H14"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4"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15" spans="2:11" ht="20.100000000000001" customHeight="1" x14ac:dyDescent="0.25">
      <c r="B15" s="23"/>
      <c r="C15" s="11"/>
      <c r="D15" s="31"/>
      <c r="E15" s="3" t="s">
        <v>21</v>
      </c>
      <c r="F15" s="38"/>
      <c r="G15" s="10"/>
      <c r="H15"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5"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16" spans="2:11" ht="20.100000000000001" customHeight="1" x14ac:dyDescent="0.25">
      <c r="B16" s="23"/>
      <c r="C16" s="11"/>
      <c r="D16" s="31"/>
      <c r="E16" s="3" t="s">
        <v>21</v>
      </c>
      <c r="F16" s="38"/>
      <c r="G16" s="10"/>
      <c r="H16"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6"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17" spans="2:16" ht="20.100000000000001" customHeight="1" x14ac:dyDescent="0.25">
      <c r="B17" s="23"/>
      <c r="C17" s="11"/>
      <c r="D17" s="31"/>
      <c r="E17" s="3" t="s">
        <v>21</v>
      </c>
      <c r="F17" s="38"/>
      <c r="G17" s="10"/>
      <c r="H17"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7"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18" spans="2:16" ht="20.100000000000001" customHeight="1" x14ac:dyDescent="0.25">
      <c r="B18" s="23"/>
      <c r="C18" s="11"/>
      <c r="D18" s="31"/>
      <c r="E18" s="3" t="s">
        <v>21</v>
      </c>
      <c r="F18" s="38"/>
      <c r="G18" s="10"/>
      <c r="H18"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8"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19" spans="2:16" ht="20.100000000000001" customHeight="1" x14ac:dyDescent="0.25">
      <c r="B19" s="23"/>
      <c r="C19" s="11"/>
      <c r="D19" s="31"/>
      <c r="E19" s="3" t="s">
        <v>21</v>
      </c>
      <c r="F19" s="38"/>
      <c r="G19" s="10"/>
      <c r="H19"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19"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20" spans="2:16" ht="20.100000000000001" customHeight="1" x14ac:dyDescent="0.25">
      <c r="B20" s="23"/>
      <c r="C20" s="11"/>
      <c r="D20" s="31"/>
      <c r="E20" s="3" t="s">
        <v>21</v>
      </c>
      <c r="F20" s="38"/>
      <c r="G20" s="10"/>
      <c r="H20"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0"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21" spans="2:16" ht="20.100000000000001" customHeight="1" x14ac:dyDescent="0.25">
      <c r="B21" s="23"/>
      <c r="C21" s="11"/>
      <c r="D21" s="31"/>
      <c r="E21" s="3" t="s">
        <v>21</v>
      </c>
      <c r="F21" s="38"/>
      <c r="G21" s="10"/>
      <c r="H21"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1"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22" spans="2:16" ht="20.100000000000001" customHeight="1" x14ac:dyDescent="0.25">
      <c r="B22" s="23"/>
      <c r="C22" s="11"/>
      <c r="D22" s="31"/>
      <c r="E22" s="3" t="s">
        <v>21</v>
      </c>
      <c r="F22" s="38"/>
      <c r="G22" s="10"/>
      <c r="H22"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2"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22" s="18" t="s">
        <v>53</v>
      </c>
      <c r="L22" s="18"/>
      <c r="M22" s="18" t="s">
        <v>51</v>
      </c>
    </row>
    <row r="23" spans="2:16" ht="20.100000000000001" customHeight="1" x14ac:dyDescent="0.25">
      <c r="B23" s="23"/>
      <c r="C23" s="11"/>
      <c r="D23" s="31"/>
      <c r="E23" s="3" t="s">
        <v>21</v>
      </c>
      <c r="F23" s="38"/>
      <c r="G23" s="10"/>
      <c r="H23"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3"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23" s="18"/>
      <c r="L23" s="18"/>
      <c r="M23" s="18" t="s">
        <v>31</v>
      </c>
    </row>
    <row r="24" spans="2:16" ht="20.100000000000001" customHeight="1" x14ac:dyDescent="0.25">
      <c r="B24" s="23"/>
      <c r="C24" s="11"/>
      <c r="D24" s="31"/>
      <c r="E24" s="3" t="s">
        <v>21</v>
      </c>
      <c r="F24" s="38"/>
      <c r="G24" s="10"/>
      <c r="H24"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4"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row>
    <row r="25" spans="2:16" ht="20.100000000000001" customHeight="1" x14ac:dyDescent="0.25">
      <c r="B25" s="23"/>
      <c r="C25" s="11"/>
      <c r="D25" s="31"/>
      <c r="E25" s="3" t="s">
        <v>21</v>
      </c>
      <c r="F25" s="38"/>
      <c r="G25" s="10"/>
      <c r="H25"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5"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25" s="4"/>
      <c r="L25" s="4"/>
      <c r="M25" s="5" t="s">
        <v>51</v>
      </c>
      <c r="N25" s="33" t="s">
        <v>52</v>
      </c>
      <c r="O25" s="5" t="s">
        <v>3</v>
      </c>
      <c r="P25" s="5" t="s">
        <v>31</v>
      </c>
    </row>
    <row r="26" spans="2:16" ht="20.100000000000001" customHeight="1" x14ac:dyDescent="0.25">
      <c r="B26" s="23"/>
      <c r="C26" s="11"/>
      <c r="D26" s="31"/>
      <c r="E26" s="3" t="s">
        <v>21</v>
      </c>
      <c r="F26" s="38"/>
      <c r="G26" s="10"/>
      <c r="H26"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6"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26" s="2" t="str">
        <f>'Building params'!C3</f>
        <v>Piling</v>
      </c>
      <c r="M26" s="13">
        <f>SUMIFS(TblConcrete[GWP (A1-A3)
'[kg CO2e']],TblConcrete[Category],K26)</f>
        <v>0</v>
      </c>
      <c r="N26" s="32" t="e">
        <f>M26/$C$5</f>
        <v>#DIV/0!</v>
      </c>
      <c r="O26" s="13">
        <f>SUMIFS(TblConcrete[ECI
'[€']],TblConcrete[Category],K26)</f>
        <v>0</v>
      </c>
      <c r="P26" s="8" t="e">
        <f>O26/$C$5/$C$4</f>
        <v>#DIV/0!</v>
      </c>
    </row>
    <row r="27" spans="2:16" ht="20.100000000000001" customHeight="1" x14ac:dyDescent="0.25">
      <c r="B27" s="23"/>
      <c r="C27" s="11"/>
      <c r="D27" s="31"/>
      <c r="E27" s="3" t="s">
        <v>21</v>
      </c>
      <c r="F27" s="38"/>
      <c r="G27" s="10"/>
      <c r="H27"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7"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27" s="2" t="str">
        <f>'Building params'!C4</f>
        <v>Substructure</v>
      </c>
      <c r="M27" s="13">
        <f>SUMIFS(TblConcrete[GWP (A1-A3)
'[kg CO2e']],TblConcrete[Category],K27)</f>
        <v>0</v>
      </c>
      <c r="N27" s="32" t="e">
        <f t="shared" ref="N27:N31" si="0">M27/$C$5</f>
        <v>#DIV/0!</v>
      </c>
      <c r="O27" s="13">
        <f>SUMIFS(TblConcrete[ECI
'[€']],TblConcrete[Category],K27)</f>
        <v>0</v>
      </c>
      <c r="P27" s="8" t="e">
        <f t="shared" ref="P27:P31" si="1">O27/$C$5/$C$4</f>
        <v>#DIV/0!</v>
      </c>
    </row>
    <row r="28" spans="2:16" ht="20.100000000000001" customHeight="1" x14ac:dyDescent="0.25">
      <c r="B28" s="23"/>
      <c r="C28" s="11"/>
      <c r="D28" s="31"/>
      <c r="E28" s="3" t="s">
        <v>21</v>
      </c>
      <c r="F28" s="38"/>
      <c r="G28" s="10"/>
      <c r="H28"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8"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28" s="2" t="str">
        <f>'Building params'!C5</f>
        <v>Structural frame</v>
      </c>
      <c r="M28" s="13">
        <f>SUMIFS(TblConcrete[GWP (A1-A3)
'[kg CO2e']],TblConcrete[Category],K28)</f>
        <v>0</v>
      </c>
      <c r="N28" s="32" t="e">
        <f t="shared" si="0"/>
        <v>#DIV/0!</v>
      </c>
      <c r="O28" s="13">
        <f>SUMIFS(TblConcrete[ECI
'[€']],TblConcrete[Category],K28)</f>
        <v>0</v>
      </c>
      <c r="P28" s="8" t="e">
        <f t="shared" si="1"/>
        <v>#DIV/0!</v>
      </c>
    </row>
    <row r="29" spans="2:16" ht="20.100000000000001" customHeight="1" x14ac:dyDescent="0.25">
      <c r="B29" s="23"/>
      <c r="C29" s="11"/>
      <c r="D29" s="31"/>
      <c r="E29" s="3" t="s">
        <v>21</v>
      </c>
      <c r="F29" s="38"/>
      <c r="G29" s="10"/>
      <c r="H29"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29"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29" s="2" t="str">
        <f>'Building params'!C6</f>
        <v>Floors/roof</v>
      </c>
      <c r="M29" s="13">
        <f>SUMIFS(TblConcrete[GWP (A1-A3)
'[kg CO2e']],TblConcrete[Category],K29)</f>
        <v>0</v>
      </c>
      <c r="N29" s="32" t="e">
        <f t="shared" si="0"/>
        <v>#DIV/0!</v>
      </c>
      <c r="O29" s="13">
        <f>SUMIFS(TblConcrete[ECI
'[€']],TblConcrete[Category],K29)</f>
        <v>0</v>
      </c>
      <c r="P29" s="8" t="e">
        <f t="shared" si="1"/>
        <v>#DIV/0!</v>
      </c>
    </row>
    <row r="30" spans="2:16" ht="20.100000000000001" customHeight="1" x14ac:dyDescent="0.25">
      <c r="B30" s="23"/>
      <c r="C30" s="11"/>
      <c r="D30" s="31"/>
      <c r="E30" s="3" t="s">
        <v>21</v>
      </c>
      <c r="F30" s="38"/>
      <c r="G30" s="10"/>
      <c r="H30" s="13" t="e">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#N/A</v>
      </c>
      <c r="I30" s="34" t="e">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#N/A</v>
      </c>
      <c r="K30" s="2" t="str">
        <f>'Building params'!C7</f>
        <v>Structural walls</v>
      </c>
      <c r="M30" s="13">
        <f>SUMIFS(TblConcrete[GWP (A1-A3)
'[kg CO2e']],TblConcrete[Category],K30)</f>
        <v>0</v>
      </c>
      <c r="N30" s="32" t="e">
        <f t="shared" si="0"/>
        <v>#DIV/0!</v>
      </c>
      <c r="O30" s="13">
        <f>SUMIFS(TblConcrete[ECI
'[€']],TblConcrete[Category],K30)</f>
        <v>0</v>
      </c>
      <c r="P30" s="8" t="e">
        <f t="shared" si="1"/>
        <v>#DIV/0!</v>
      </c>
    </row>
    <row r="31" spans="2:16" ht="20.100000000000001" customHeight="1" x14ac:dyDescent="0.25">
      <c r="B31" s="4" t="s">
        <v>26</v>
      </c>
      <c r="C31" s="4"/>
      <c r="D31" s="30"/>
      <c r="E31" s="5"/>
      <c r="F31" s="5"/>
      <c r="G31" s="5"/>
      <c r="H31" s="19" t="e">
        <f>SUBTOTAL(109,TblConcrete[GWP (A1-A3)
'[kg CO2e']])</f>
        <v>#N/A</v>
      </c>
      <c r="I31" s="35" t="e">
        <f>SUBTOTAL(109,TblConcrete[ECI
'[€']])</f>
        <v>#N/A</v>
      </c>
      <c r="K31" s="2" t="str">
        <f>'Building params'!C8</f>
        <v>Other</v>
      </c>
      <c r="M31" s="13">
        <f>SUMIFS(TblConcrete[GWP (A1-A3)
'[kg CO2e']],TblConcrete[Category],K31)</f>
        <v>0</v>
      </c>
      <c r="N31" s="32" t="e">
        <f t="shared" si="0"/>
        <v>#DIV/0!</v>
      </c>
      <c r="O31" s="13">
        <f>SUMIFS(TblConcrete[ECI
'[€']],TblConcrete[Category],K31)</f>
        <v>0</v>
      </c>
      <c r="P31" s="8" t="e">
        <f t="shared" si="1"/>
        <v>#DIV/0!</v>
      </c>
    </row>
    <row r="32" spans="2:16" ht="20.100000000000001" customHeight="1" x14ac:dyDescent="0.25">
      <c r="B32" s="30"/>
      <c r="C32" s="4"/>
      <c r="D32" s="4"/>
      <c r="E32" s="5"/>
      <c r="F32" s="5" t="s">
        <v>49</v>
      </c>
      <c r="G32" s="5"/>
      <c r="H32" s="19"/>
      <c r="I32" s="19"/>
    </row>
    <row r="33" spans="2:6" ht="20.100000000000001" customHeight="1" x14ac:dyDescent="0.25">
      <c r="C33" s="14"/>
      <c r="F33" s="29" t="s">
        <v>47</v>
      </c>
    </row>
    <row r="34" spans="2:6" ht="20.100000000000001" customHeight="1" x14ac:dyDescent="0.25">
      <c r="F34" s="29" t="s">
        <v>46</v>
      </c>
    </row>
    <row r="35" spans="2:6" ht="20.100000000000001" customHeight="1" x14ac:dyDescent="0.25">
      <c r="F35" s="29" t="s">
        <v>48</v>
      </c>
    </row>
    <row r="37" spans="2:6" ht="20.100000000000001" customHeight="1" x14ac:dyDescent="0.25">
      <c r="B37" s="4" t="s">
        <v>50</v>
      </c>
    </row>
  </sheetData>
  <phoneticPr fontId="8" type="noConversion"/>
  <dataValidations count="4">
    <dataValidation type="list" allowBlank="1" showInputMessage="1" showErrorMessage="1" sqref="E32 E9:E30" xr:uid="{402F1C63-E413-4F45-9895-11F00E4601E3}">
      <formula1>"m3,kg"</formula1>
    </dataValidation>
    <dataValidation type="list" allowBlank="1" showInputMessage="1" showErrorMessage="1" sqref="D32 D9:D30" xr:uid="{1B834037-6810-4457-B254-3D4C3093253C}">
      <formula1>INDIRECT("Tbl_MatData[Material]")</formula1>
    </dataValidation>
    <dataValidation type="list" allowBlank="1" showInputMessage="1" showErrorMessage="1" sqref="B9:B30 B32" xr:uid="{5BCDE73A-E5F3-406E-A0CF-9465F279353E}">
      <formula1>INDIRECT("Tbl_Param_Cat[Category]")</formula1>
    </dataValidation>
    <dataValidation type="list" allowBlank="1" showInputMessage="1" showErrorMessage="1" sqref="C4" xr:uid="{2815FD97-79DA-4408-837B-BA97ED57A83B}">
      <formula1>"50,75"</formula1>
    </dataValidation>
  </dataValidations>
  <pageMargins left="0.7" right="0.7" top="0.75" bottom="0.75" header="0.3" footer="0.3"/>
  <pageSetup paperSize="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Explainer</vt:lpstr>
      <vt:lpstr>LCA Material data</vt:lpstr>
      <vt:lpstr>Building params</vt:lpstr>
      <vt:lpstr>Calculation</vt:lpstr>
      <vt:lpstr>Calculation!GFA</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Schuurman</dc:creator>
  <cp:lastModifiedBy>Niels van Vliet</cp:lastModifiedBy>
  <dcterms:created xsi:type="dcterms:W3CDTF">2024-10-04T09:19:03Z</dcterms:created>
  <dcterms:modified xsi:type="dcterms:W3CDTF">2024-12-14T16:07:39Z</dcterms:modified>
</cp:coreProperties>
</file>