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5"/>
  <workbookPr/>
  <mc:AlternateContent xmlns:mc="http://schemas.openxmlformats.org/markup-compatibility/2006">
    <mc:Choice Requires="x15">
      <x15ac:absPath xmlns:x15ac="http://schemas.microsoft.com/office/spreadsheetml/2010/11/ac" url="M:\citg\se\Afdelingszaken\3MD\processen\Finance\"/>
    </mc:Choice>
  </mc:AlternateContent>
  <xr:revisionPtr revIDLastSave="0" documentId="13_ncr:1_{CDA7AEDA-F66C-4485-BA91-276B8B2848E4}" xr6:coauthVersionLast="47" xr6:coauthVersionMax="47" xr10:uidLastSave="{00000000-0000-0000-0000-000000000000}"/>
  <bookViews>
    <workbookView xWindow="-120" yWindow="-120" windowWidth="29040" windowHeight="15720" xr2:uid="{4B840B88-F7BC-4813-8EBA-9365543024DB}"/>
  </bookViews>
  <sheets>
    <sheet name="tool" sheetId="6" r:id="rId1"/>
    <sheet name="budget estimate" sheetId="7" r:id="rId2"/>
    <sheet name="rates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5" l="1"/>
  <c r="C3" i="5"/>
  <c r="B3" i="5"/>
  <c r="C4" i="5"/>
  <c r="B4" i="5"/>
  <c r="C5" i="5"/>
  <c r="B6" i="5"/>
  <c r="C6" i="5"/>
  <c r="B7" i="5"/>
  <c r="C7" i="5"/>
  <c r="B8" i="5"/>
  <c r="C8" i="5"/>
  <c r="B9" i="5"/>
  <c r="C9" i="5"/>
  <c r="B10" i="5"/>
  <c r="C10" i="5"/>
  <c r="B11" i="5"/>
  <c r="C11" i="5"/>
  <c r="B12" i="5"/>
  <c r="C12" i="5"/>
  <c r="B13" i="5"/>
  <c r="C13" i="5"/>
  <c r="B14" i="5"/>
  <c r="C14" i="5"/>
  <c r="F14" i="6"/>
  <c r="E15" i="6"/>
  <c r="G14" i="6"/>
  <c r="D15" i="6"/>
  <c r="D12" i="6"/>
  <c r="D13" i="6"/>
  <c r="D14" i="6"/>
  <c r="C16" i="6"/>
  <c r="B16" i="6"/>
  <c r="D5" i="6"/>
  <c r="D6" i="6"/>
  <c r="F6" i="6" s="1"/>
  <c r="D7" i="6"/>
  <c r="G7" i="6" s="1"/>
  <c r="D8" i="6"/>
  <c r="D9" i="6"/>
  <c r="D10" i="6"/>
  <c r="D11" i="6"/>
  <c r="G11" i="6" s="1"/>
  <c r="D4" i="6"/>
  <c r="E4" i="6" l="1"/>
  <c r="F9" i="6"/>
  <c r="E8" i="6"/>
  <c r="E5" i="6"/>
  <c r="E12" i="6"/>
  <c r="F10" i="6"/>
  <c r="G15" i="6"/>
  <c r="F15" i="6"/>
  <c r="E14" i="6"/>
  <c r="F13" i="6"/>
  <c r="G13" i="6"/>
  <c r="D16" i="6"/>
  <c r="E13" i="6"/>
  <c r="G12" i="6"/>
  <c r="F12" i="6"/>
  <c r="E11" i="6"/>
  <c r="F11" i="6"/>
  <c r="E6" i="6"/>
  <c r="G6" i="6"/>
  <c r="E10" i="6"/>
  <c r="E9" i="6"/>
  <c r="G9" i="6"/>
  <c r="G8" i="6"/>
  <c r="F8" i="6"/>
  <c r="F7" i="6"/>
  <c r="E7" i="6"/>
  <c r="G10" i="6"/>
  <c r="F5" i="6"/>
  <c r="G5" i="6"/>
  <c r="G4" i="6"/>
  <c r="F4" i="6"/>
  <c r="D19" i="6"/>
  <c r="D29" i="6" s="1"/>
  <c r="C6" i="7"/>
  <c r="B6" i="7"/>
  <c r="C2" i="7" l="1"/>
  <c r="E16" i="6"/>
  <c r="B32" i="6" s="1"/>
  <c r="C3" i="7"/>
  <c r="F16" i="6"/>
  <c r="C32" i="6" s="1"/>
  <c r="G16" i="6"/>
  <c r="D32" i="6" s="1"/>
  <c r="B2" i="7"/>
  <c r="B4" i="7"/>
  <c r="C4" i="7" l="1"/>
  <c r="C7" i="7" s="1"/>
  <c r="C9" i="7" s="1"/>
  <c r="B7" i="7"/>
  <c r="B9" i="7" s="1"/>
  <c r="B8" i="7" l="1"/>
  <c r="C8" i="7"/>
</calcChain>
</file>

<file path=xl/sharedStrings.xml><?xml version="1.0" encoding="utf-8"?>
<sst xmlns="http://schemas.openxmlformats.org/spreadsheetml/2006/main" count="96" uniqueCount="64">
  <si>
    <t>Calculation tool projects: please download before use. For internal use only. Only fill out the blue cells</t>
  </si>
  <si>
    <t>staff</t>
  </si>
  <si>
    <t>months</t>
  </si>
  <si>
    <t>fte</t>
  </si>
  <si>
    <t>person months</t>
  </si>
  <si>
    <t>total internal rate</t>
  </si>
  <si>
    <t>total integral rate</t>
  </si>
  <si>
    <t>total commercial rate</t>
  </si>
  <si>
    <t>PhD</t>
  </si>
  <si>
    <t>Researcher/PostDoc</t>
  </si>
  <si>
    <t>Assistant prof. 11</t>
  </si>
  <si>
    <t>Assistant prof. 12</t>
  </si>
  <si>
    <t>Associate prof. 13</t>
  </si>
  <si>
    <t>Associate prof. 14</t>
  </si>
  <si>
    <t>full prof. 2</t>
  </si>
  <si>
    <t>full prof. 1</t>
  </si>
  <si>
    <t>technician (incl. DEMO) 9/10</t>
  </si>
  <si>
    <t>administrative staff 10</t>
  </si>
  <si>
    <t>administrative staff 11</t>
  </si>
  <si>
    <t>student-assistant</t>
  </si>
  <si>
    <t>total staff</t>
  </si>
  <si>
    <t>non-staff costs</t>
  </si>
  <si>
    <t>qty</t>
  </si>
  <si>
    <t xml:space="preserve">amount </t>
  </si>
  <si>
    <t>total</t>
  </si>
  <si>
    <t>Entrance fee Graduate school</t>
  </si>
  <si>
    <t>laptop/desktop</t>
  </si>
  <si>
    <t>guideline: max. €2.500 per regular laptop/desktop</t>
  </si>
  <si>
    <t>conference, training and travel</t>
  </si>
  <si>
    <t>guideline: max. €2.500/year per PhD conference and travel costs</t>
  </si>
  <si>
    <t>purchase equipment</t>
  </si>
  <si>
    <t>use of equipment</t>
  </si>
  <si>
    <t>consumables</t>
  </si>
  <si>
    <t>publication costs</t>
  </si>
  <si>
    <t>e.g., open access publications, printing costs etc.</t>
  </si>
  <si>
    <t>subcontracting</t>
  </si>
  <si>
    <t>subcontracting external parties, also travel costs guests, catering etc.</t>
  </si>
  <si>
    <t>other costs (specify)</t>
  </si>
  <si>
    <t>audit costs</t>
  </si>
  <si>
    <t>if applicable, please contact your contract manager</t>
  </si>
  <si>
    <t>total non-staff</t>
  </si>
  <si>
    <t>total costs</t>
  </si>
  <si>
    <t>expected income (€)</t>
  </si>
  <si>
    <t>if proposal, this space can be left empty</t>
  </si>
  <si>
    <t>1 year, 1 fte, is 1.720h</t>
  </si>
  <si>
    <t>1 month is 143,3h</t>
  </si>
  <si>
    <t>Industrial partners and transfer of IP, at least integral rates are mandatory</t>
  </si>
  <si>
    <r>
      <t xml:space="preserve">For EU-projects, refer to the contract managers because of the complex financing and </t>
    </r>
    <r>
      <rPr>
        <sz val="11"/>
        <color rgb="FFFF0000"/>
        <rFont val="Aptos Narrow"/>
        <family val="2"/>
        <scheme val="minor"/>
      </rPr>
      <t>include an additional 25% overhead</t>
    </r>
    <r>
      <rPr>
        <sz val="11"/>
        <color theme="1"/>
        <rFont val="Aptos Narrow"/>
        <family val="2"/>
        <scheme val="minor"/>
      </rPr>
      <t xml:space="preserve"> in the contract sum to be negotiated</t>
    </r>
  </si>
  <si>
    <t>Summary internal budget sheet</t>
  </si>
  <si>
    <t>additional costs
(column 1)</t>
  </si>
  <si>
    <t>direct costs
(column 2)</t>
  </si>
  <si>
    <t>total additional staff costs (PhD/Postdoc)</t>
  </si>
  <si>
    <t>total tenured staff costs (staff)</t>
  </si>
  <si>
    <t>total non-staff costs</t>
  </si>
  <si>
    <t>income</t>
  </si>
  <si>
    <t>balance</t>
  </si>
  <si>
    <t>ratio</t>
  </si>
  <si>
    <t>Tarievenbrief 17 juli 2025 met indexering incl. CAO-stijging juli 2025</t>
  </si>
  <si>
    <t>Internal rate</t>
  </si>
  <si>
    <t>Integral</t>
  </si>
  <si>
    <t>Commercial</t>
  </si>
  <si>
    <t>indexering</t>
  </si>
  <si>
    <t>technician 9/10</t>
  </si>
  <si>
    <t>Tarievenbrief 17 juli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</si>
</sst>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FFFF00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0" fillId="2" borderId="1" xfId="0" applyFill="1" applyBorder="1" applyAlignment="1" applyProtection="1">
      <alignment vertical="top"/>
      <protection locked="0"/>
    </xf>
    <xf numFmtId="3" fontId="0" fillId="0" borderId="1" xfId="0" applyNumberFormat="1" applyBorder="1" applyAlignment="1">
      <alignment vertical="top"/>
    </xf>
    <xf numFmtId="3" fontId="1" fillId="0" borderId="1" xfId="0" applyNumberFormat="1" applyFont="1" applyBorder="1" applyAlignment="1">
      <alignment vertical="top"/>
    </xf>
    <xf numFmtId="3" fontId="0" fillId="2" borderId="1" xfId="0" applyNumberFormat="1" applyFill="1" applyBorder="1" applyAlignment="1" applyProtection="1">
      <alignment vertical="top"/>
      <protection locked="0"/>
    </xf>
    <xf numFmtId="3" fontId="0" fillId="0" borderId="0" xfId="0" applyNumberFormat="1" applyAlignment="1">
      <alignment vertical="top"/>
    </xf>
    <xf numFmtId="9" fontId="0" fillId="0" borderId="1" xfId="0" applyNumberFormat="1" applyBorder="1" applyAlignment="1">
      <alignment vertical="top"/>
    </xf>
    <xf numFmtId="164" fontId="0" fillId="0" borderId="1" xfId="0" applyNumberFormat="1" applyBorder="1" applyAlignment="1">
      <alignment vertical="top"/>
    </xf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2" fontId="0" fillId="2" borderId="1" xfId="0" applyNumberFormat="1" applyFill="1" applyBorder="1" applyAlignment="1" applyProtection="1">
      <alignment vertical="top"/>
      <protection locked="0"/>
    </xf>
    <xf numFmtId="2" fontId="0" fillId="0" borderId="1" xfId="0" applyNumberFormat="1" applyBorder="1" applyAlignment="1">
      <alignment vertical="top"/>
    </xf>
    <xf numFmtId="4" fontId="1" fillId="0" borderId="1" xfId="0" applyNumberFormat="1" applyFont="1" applyBorder="1" applyAlignment="1">
      <alignment vertical="top"/>
    </xf>
    <xf numFmtId="4" fontId="0" fillId="2" borderId="1" xfId="0" applyNumberFormat="1" applyFill="1" applyBorder="1" applyAlignment="1" applyProtection="1">
      <alignment vertical="top"/>
      <protection locked="0"/>
    </xf>
    <xf numFmtId="0" fontId="1" fillId="0" borderId="3" xfId="0" applyFont="1" applyBorder="1" applyAlignment="1">
      <alignment vertical="top"/>
    </xf>
    <xf numFmtId="3" fontId="1" fillId="0" borderId="0" xfId="0" applyNumberFormat="1" applyFont="1" applyAlignment="1">
      <alignment vertical="top"/>
    </xf>
    <xf numFmtId="0" fontId="1" fillId="0" borderId="5" xfId="0" applyFont="1" applyBorder="1" applyAlignment="1">
      <alignment vertical="top"/>
    </xf>
    <xf numFmtId="3" fontId="1" fillId="0" borderId="5" xfId="0" applyNumberFormat="1" applyFont="1" applyBorder="1" applyAlignment="1">
      <alignment vertical="top"/>
    </xf>
    <xf numFmtId="0" fontId="1" fillId="0" borderId="3" xfId="0" applyFont="1" applyBorder="1"/>
    <xf numFmtId="0" fontId="0" fillId="0" borderId="3" xfId="0" applyBorder="1"/>
    <xf numFmtId="9" fontId="0" fillId="0" borderId="1" xfId="0" applyNumberFormat="1" applyBorder="1"/>
    <xf numFmtId="0" fontId="1" fillId="0" borderId="3" xfId="0" applyFont="1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 applyProtection="1">
      <alignment vertical="top"/>
      <protection locked="0"/>
    </xf>
    <xf numFmtId="0" fontId="0" fillId="2" borderId="3" xfId="0" applyFill="1" applyBorder="1" applyAlignment="1" applyProtection="1">
      <alignment vertical="top"/>
      <protection locked="0"/>
    </xf>
    <xf numFmtId="0" fontId="3" fillId="3" borderId="0" xfId="0" applyFont="1" applyFill="1" applyAlignment="1"/>
    <xf numFmtId="0" fontId="0" fillId="0" borderId="0" xfId="0" applyAlignment="1"/>
    <xf numFmtId="0" fontId="0" fillId="0" borderId="5" xfId="0" applyBorder="1" applyAlignment="1"/>
    <xf numFmtId="0" fontId="0" fillId="0" borderId="4" xfId="0" applyBorder="1" applyAlignment="1"/>
    <xf numFmtId="0" fontId="0" fillId="0" borderId="5" xfId="0" applyBorder="1" applyAlignment="1" applyProtection="1">
      <protection locked="0"/>
    </xf>
    <xf numFmtId="0" fontId="0" fillId="0" borderId="4" xfId="0" applyBorder="1" applyAlignment="1" applyProtection="1">
      <protection locked="0"/>
    </xf>
    <xf numFmtId="0" fontId="0" fillId="2" borderId="5" xfId="0" applyFill="1" applyBorder="1" applyAlignment="1" applyProtection="1">
      <protection locked="0"/>
    </xf>
    <xf numFmtId="0" fontId="0" fillId="2" borderId="4" xfId="0" applyFill="1" applyBorder="1" applyAlignme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A8C4E-CF15-4AC4-97F0-E7C6DDEE280C}">
  <dimension ref="A1:J39"/>
  <sheetViews>
    <sheetView tabSelected="1" workbookViewId="0">
      <selection activeCell="B4" sqref="B4:C6"/>
    </sheetView>
  </sheetViews>
  <sheetFormatPr defaultRowHeight="15"/>
  <cols>
    <col min="1" max="1" width="30.7109375" customWidth="1"/>
    <col min="2" max="7" width="17.7109375" customWidth="1"/>
  </cols>
  <sheetData>
    <row r="1" spans="1:10">
      <c r="A1" s="31" t="s">
        <v>0</v>
      </c>
      <c r="B1" s="32"/>
      <c r="C1" s="32"/>
      <c r="D1" s="32"/>
      <c r="E1" s="32"/>
      <c r="F1" s="32"/>
      <c r="G1" s="32"/>
    </row>
    <row r="3" spans="1:10" ht="30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</row>
    <row r="4" spans="1:10">
      <c r="A4" s="4" t="s">
        <v>8</v>
      </c>
      <c r="B4" s="19"/>
      <c r="C4" s="16"/>
      <c r="D4" s="17">
        <f>(B4*C4)</f>
        <v>0</v>
      </c>
      <c r="E4" s="7">
        <f>(D4)*rates!B3*143.3</f>
        <v>0</v>
      </c>
      <c r="F4" s="7">
        <f>D4*143.3*rates!C3</f>
        <v>0</v>
      </c>
      <c r="G4" s="7">
        <f>D4*rates!D3*143.3</f>
        <v>0</v>
      </c>
    </row>
    <row r="5" spans="1:10">
      <c r="A5" s="4" t="s">
        <v>9</v>
      </c>
      <c r="B5" s="19"/>
      <c r="C5" s="16"/>
      <c r="D5" s="17">
        <f t="shared" ref="D5:D15" si="0">(B5*C5)</f>
        <v>0</v>
      </c>
      <c r="E5" s="7">
        <f>(D5)*rates!B4*143.3</f>
        <v>0</v>
      </c>
      <c r="F5" s="7">
        <f>D5*143.3*rates!C4</f>
        <v>0</v>
      </c>
      <c r="G5" s="7">
        <f>D5*rates!D4*143.3</f>
        <v>0</v>
      </c>
    </row>
    <row r="6" spans="1:10">
      <c r="A6" s="4" t="s">
        <v>10</v>
      </c>
      <c r="B6" s="19"/>
      <c r="C6" s="16"/>
      <c r="D6" s="17">
        <f t="shared" si="0"/>
        <v>0</v>
      </c>
      <c r="E6" s="7">
        <f>(D6)*rates!B5*143.3</f>
        <v>0</v>
      </c>
      <c r="F6" s="7">
        <f>D6*143.3*rates!C5</f>
        <v>0</v>
      </c>
      <c r="G6" s="7">
        <f>D6*rates!D5*143.3</f>
        <v>0</v>
      </c>
    </row>
    <row r="7" spans="1:10">
      <c r="A7" s="4" t="s">
        <v>11</v>
      </c>
      <c r="B7" s="19"/>
      <c r="C7" s="16"/>
      <c r="D7" s="17">
        <f t="shared" si="0"/>
        <v>0</v>
      </c>
      <c r="E7" s="7">
        <f>(D7)*rates!B6*143.3</f>
        <v>0</v>
      </c>
      <c r="F7" s="7">
        <f>D7*143.3*rates!C6</f>
        <v>0</v>
      </c>
      <c r="G7" s="7">
        <f>D7*rates!D6*143.3</f>
        <v>0</v>
      </c>
    </row>
    <row r="8" spans="1:10">
      <c r="A8" s="4" t="s">
        <v>12</v>
      </c>
      <c r="B8" s="19"/>
      <c r="C8" s="16"/>
      <c r="D8" s="17">
        <f t="shared" si="0"/>
        <v>0</v>
      </c>
      <c r="E8" s="7">
        <f>(D8)*rates!B7*143.3</f>
        <v>0</v>
      </c>
      <c r="F8" s="7">
        <f>D8*143.3*rates!C7</f>
        <v>0</v>
      </c>
      <c r="G8" s="7">
        <f>D8*rates!D7*143.3</f>
        <v>0</v>
      </c>
    </row>
    <row r="9" spans="1:10">
      <c r="A9" s="4" t="s">
        <v>13</v>
      </c>
      <c r="B9" s="19"/>
      <c r="C9" s="16"/>
      <c r="D9" s="17">
        <f t="shared" si="0"/>
        <v>0</v>
      </c>
      <c r="E9" s="7">
        <f>(D9)*rates!B8*143.3</f>
        <v>0</v>
      </c>
      <c r="F9" s="7">
        <f>D9*143.3*rates!C8</f>
        <v>0</v>
      </c>
      <c r="G9" s="7">
        <f>D9*rates!D8*143.3</f>
        <v>0</v>
      </c>
    </row>
    <row r="10" spans="1:10">
      <c r="A10" s="4" t="s">
        <v>14</v>
      </c>
      <c r="B10" s="19"/>
      <c r="C10" s="16"/>
      <c r="D10" s="17">
        <f t="shared" si="0"/>
        <v>0</v>
      </c>
      <c r="E10" s="7">
        <f>(D10)*rates!B9*143.3</f>
        <v>0</v>
      </c>
      <c r="F10" s="7">
        <f>D10*143.3*rates!C9</f>
        <v>0</v>
      </c>
      <c r="G10" s="7">
        <f>D10*rates!D9*143.3</f>
        <v>0</v>
      </c>
    </row>
    <row r="11" spans="1:10">
      <c r="A11" s="4" t="s">
        <v>15</v>
      </c>
      <c r="B11" s="19"/>
      <c r="C11" s="16"/>
      <c r="D11" s="17">
        <f t="shared" si="0"/>
        <v>0</v>
      </c>
      <c r="E11" s="7">
        <f>(D11)*rates!B10*143.3</f>
        <v>0</v>
      </c>
      <c r="F11" s="7">
        <f>D11*143.3*rates!C10</f>
        <v>0</v>
      </c>
      <c r="G11" s="7">
        <f>D11*rates!D10*143.3</f>
        <v>0</v>
      </c>
    </row>
    <row r="12" spans="1:10">
      <c r="A12" s="4" t="s">
        <v>16</v>
      </c>
      <c r="B12" s="19"/>
      <c r="C12" s="16"/>
      <c r="D12" s="17">
        <f t="shared" si="0"/>
        <v>0</v>
      </c>
      <c r="E12" s="7">
        <f>(D12)*rates!B11*143.3</f>
        <v>0</v>
      </c>
      <c r="F12" s="7">
        <f>D12*143.3*rates!C11</f>
        <v>0</v>
      </c>
      <c r="G12" s="7">
        <f>D12*rates!D11*143.3</f>
        <v>0</v>
      </c>
      <c r="H12" s="1"/>
      <c r="I12" s="1"/>
      <c r="J12" s="1"/>
    </row>
    <row r="13" spans="1:10">
      <c r="A13" s="4" t="s">
        <v>17</v>
      </c>
      <c r="B13" s="19"/>
      <c r="C13" s="16"/>
      <c r="D13" s="17">
        <f t="shared" si="0"/>
        <v>0</v>
      </c>
      <c r="E13" s="7">
        <f>(D13)*rates!B12*143.3</f>
        <v>0</v>
      </c>
      <c r="F13" s="7">
        <f>D13*143.3*rates!C12</f>
        <v>0</v>
      </c>
      <c r="G13" s="7">
        <f>D13*rates!D12*143.3</f>
        <v>0</v>
      </c>
      <c r="H13" s="1"/>
      <c r="I13" s="1"/>
      <c r="J13" s="1"/>
    </row>
    <row r="14" spans="1:10">
      <c r="A14" s="4" t="s">
        <v>18</v>
      </c>
      <c r="B14" s="19"/>
      <c r="C14" s="16"/>
      <c r="D14" s="17">
        <f t="shared" si="0"/>
        <v>0</v>
      </c>
      <c r="E14" s="7">
        <f>(D14)*rates!B13*143.3</f>
        <v>0</v>
      </c>
      <c r="F14" s="7">
        <f>D14*143.3*rates!C13</f>
        <v>0</v>
      </c>
      <c r="G14" s="7">
        <f>D14*rates!D13*143.3</f>
        <v>0</v>
      </c>
      <c r="H14" s="1"/>
      <c r="I14" s="1"/>
      <c r="J14" s="1"/>
    </row>
    <row r="15" spans="1:10">
      <c r="A15" s="4" t="s">
        <v>19</v>
      </c>
      <c r="B15" s="19"/>
      <c r="C15" s="16"/>
      <c r="D15" s="17">
        <f t="shared" si="0"/>
        <v>0</v>
      </c>
      <c r="E15" s="7">
        <f>(D15)*rates!B14*143.3</f>
        <v>0</v>
      </c>
      <c r="F15" s="7">
        <f>D15*143.3*rates!C14</f>
        <v>0</v>
      </c>
      <c r="G15" s="7">
        <f>D15*rates!D14*143.3</f>
        <v>0</v>
      </c>
      <c r="H15" s="1"/>
      <c r="I15" s="1"/>
      <c r="J15" s="1"/>
    </row>
    <row r="16" spans="1:10">
      <c r="A16" s="2" t="s">
        <v>20</v>
      </c>
      <c r="B16" s="18">
        <f t="shared" ref="B16:G16" si="1">SUM(B4:B14)</f>
        <v>0</v>
      </c>
      <c r="C16" s="18">
        <f t="shared" si="1"/>
        <v>0</v>
      </c>
      <c r="D16" s="18">
        <f t="shared" si="1"/>
        <v>0</v>
      </c>
      <c r="E16" s="8">
        <f t="shared" si="1"/>
        <v>0</v>
      </c>
      <c r="F16" s="8">
        <f t="shared" si="1"/>
        <v>0</v>
      </c>
      <c r="G16" s="8">
        <f t="shared" si="1"/>
        <v>0</v>
      </c>
      <c r="H16" s="1"/>
      <c r="I16" s="1"/>
      <c r="J16" s="1"/>
    </row>
    <row r="17" spans="1:9">
      <c r="A17" s="1"/>
      <c r="B17" s="1"/>
      <c r="C17" s="1"/>
      <c r="D17" s="1"/>
      <c r="E17" s="1"/>
      <c r="F17" s="1"/>
      <c r="G17" s="1"/>
      <c r="H17" s="1"/>
      <c r="I17" s="1"/>
    </row>
    <row r="18" spans="1:9">
      <c r="A18" s="2" t="s">
        <v>21</v>
      </c>
      <c r="B18" s="2" t="s">
        <v>22</v>
      </c>
      <c r="C18" s="2" t="s">
        <v>23</v>
      </c>
      <c r="D18" s="2" t="s">
        <v>24</v>
      </c>
      <c r="E18" s="27"/>
      <c r="F18" s="33"/>
      <c r="G18" s="33"/>
      <c r="H18" s="33"/>
      <c r="I18" s="34"/>
    </row>
    <row r="19" spans="1:9">
      <c r="A19" s="4" t="s">
        <v>25</v>
      </c>
      <c r="B19" s="6"/>
      <c r="C19" s="7">
        <v>3500</v>
      </c>
      <c r="D19" s="7">
        <f>B19*C19</f>
        <v>0</v>
      </c>
      <c r="E19" s="28"/>
      <c r="F19" s="33"/>
      <c r="G19" s="33"/>
      <c r="H19" s="33"/>
      <c r="I19" s="34"/>
    </row>
    <row r="20" spans="1:9">
      <c r="A20" s="4" t="s">
        <v>26</v>
      </c>
      <c r="B20" s="4"/>
      <c r="C20" s="4"/>
      <c r="D20" s="9"/>
      <c r="E20" s="29" t="s">
        <v>27</v>
      </c>
      <c r="F20" s="35"/>
      <c r="G20" s="35"/>
      <c r="H20" s="35"/>
      <c r="I20" s="36"/>
    </row>
    <row r="21" spans="1:9">
      <c r="A21" s="4" t="s">
        <v>28</v>
      </c>
      <c r="B21" s="4"/>
      <c r="C21" s="4"/>
      <c r="D21" s="9"/>
      <c r="E21" s="29" t="s">
        <v>29</v>
      </c>
      <c r="F21" s="35"/>
      <c r="G21" s="35"/>
      <c r="H21" s="35"/>
      <c r="I21" s="36"/>
    </row>
    <row r="22" spans="1:9">
      <c r="A22" s="4" t="s">
        <v>30</v>
      </c>
      <c r="B22" s="4"/>
      <c r="C22" s="4"/>
      <c r="D22" s="9"/>
      <c r="E22" s="29"/>
      <c r="F22" s="35"/>
      <c r="G22" s="35"/>
      <c r="H22" s="35"/>
      <c r="I22" s="36"/>
    </row>
    <row r="23" spans="1:9">
      <c r="A23" s="4" t="s">
        <v>31</v>
      </c>
      <c r="B23" s="4"/>
      <c r="C23" s="4"/>
      <c r="D23" s="9"/>
      <c r="E23" s="29"/>
      <c r="F23" s="35"/>
      <c r="G23" s="35"/>
      <c r="H23" s="35"/>
      <c r="I23" s="36"/>
    </row>
    <row r="24" spans="1:9">
      <c r="A24" s="4" t="s">
        <v>32</v>
      </c>
      <c r="B24" s="4"/>
      <c r="C24" s="4"/>
      <c r="D24" s="9"/>
      <c r="E24" s="29"/>
      <c r="F24" s="35"/>
      <c r="G24" s="35"/>
      <c r="H24" s="35"/>
      <c r="I24" s="36"/>
    </row>
    <row r="25" spans="1:9">
      <c r="A25" s="4" t="s">
        <v>33</v>
      </c>
      <c r="B25" s="4"/>
      <c r="C25" s="4"/>
      <c r="D25" s="9"/>
      <c r="E25" s="29" t="s">
        <v>34</v>
      </c>
      <c r="F25" s="35"/>
      <c r="G25" s="35"/>
      <c r="H25" s="35"/>
      <c r="I25" s="36"/>
    </row>
    <row r="26" spans="1:9">
      <c r="A26" s="4" t="s">
        <v>35</v>
      </c>
      <c r="B26" s="4"/>
      <c r="C26" s="4"/>
      <c r="D26" s="9"/>
      <c r="E26" s="29" t="s">
        <v>36</v>
      </c>
      <c r="F26" s="35"/>
      <c r="G26" s="35"/>
      <c r="H26" s="35"/>
      <c r="I26" s="36"/>
    </row>
    <row r="27" spans="1:9">
      <c r="A27" s="4" t="s">
        <v>37</v>
      </c>
      <c r="B27" s="4"/>
      <c r="C27" s="4"/>
      <c r="D27" s="9"/>
      <c r="E27" s="30"/>
      <c r="F27" s="37"/>
      <c r="G27" s="37"/>
      <c r="H27" s="37"/>
      <c r="I27" s="38"/>
    </row>
    <row r="28" spans="1:9">
      <c r="A28" s="4" t="s">
        <v>38</v>
      </c>
      <c r="B28" s="4"/>
      <c r="C28" s="4"/>
      <c r="D28" s="9"/>
      <c r="E28" s="29" t="s">
        <v>39</v>
      </c>
      <c r="F28" s="35"/>
      <c r="G28" s="35"/>
      <c r="H28" s="35"/>
      <c r="I28" s="36"/>
    </row>
    <row r="29" spans="1:9">
      <c r="A29" s="2" t="s">
        <v>40</v>
      </c>
      <c r="B29" s="2"/>
      <c r="C29" s="2"/>
      <c r="D29" s="8">
        <f>SUM(D19:D28)</f>
        <v>0</v>
      </c>
      <c r="E29" s="5"/>
      <c r="F29" s="1"/>
    </row>
    <row r="30" spans="1:9">
      <c r="A30" s="1"/>
      <c r="B30" s="1"/>
      <c r="C30" s="1"/>
      <c r="D30" s="1"/>
      <c r="E30" s="1"/>
      <c r="F30" s="1"/>
    </row>
    <row r="31" spans="1:9" ht="30">
      <c r="A31" s="1"/>
      <c r="B31" s="3" t="s">
        <v>5</v>
      </c>
      <c r="C31" s="3" t="s">
        <v>6</v>
      </c>
      <c r="D31" s="3" t="s">
        <v>7</v>
      </c>
      <c r="E31" s="1"/>
    </row>
    <row r="32" spans="1:9">
      <c r="A32" s="20" t="s">
        <v>41</v>
      </c>
      <c r="B32" s="8">
        <f>E16+D29</f>
        <v>0</v>
      </c>
      <c r="C32" s="8">
        <f>F16+D29</f>
        <v>0</v>
      </c>
      <c r="D32" s="8">
        <f>G16+D29</f>
        <v>0</v>
      </c>
      <c r="E32" s="1"/>
    </row>
    <row r="33" spans="1:6">
      <c r="A33" s="22"/>
      <c r="B33" s="23"/>
      <c r="C33" s="21"/>
      <c r="D33" s="21"/>
      <c r="E33" s="1"/>
    </row>
    <row r="34" spans="1:6">
      <c r="A34" s="13" t="s">
        <v>42</v>
      </c>
      <c r="B34" s="9"/>
      <c r="C34" t="s">
        <v>43</v>
      </c>
    </row>
    <row r="35" spans="1:6">
      <c r="A35" s="1"/>
      <c r="B35" s="1"/>
      <c r="C35" s="1"/>
      <c r="D35" s="1"/>
      <c r="E35" s="1"/>
      <c r="F35" s="1"/>
    </row>
    <row r="36" spans="1:6">
      <c r="A36" s="1" t="s">
        <v>44</v>
      </c>
      <c r="B36" s="1"/>
      <c r="C36" s="1"/>
      <c r="D36" s="1"/>
      <c r="E36" s="1"/>
      <c r="F36" s="1"/>
    </row>
    <row r="37" spans="1:6">
      <c r="A37" s="1" t="s">
        <v>45</v>
      </c>
      <c r="B37" s="1"/>
      <c r="C37" s="1"/>
      <c r="D37" s="1"/>
      <c r="E37" s="1"/>
      <c r="F37" s="1"/>
    </row>
    <row r="38" spans="1:6">
      <c r="A38" s="1" t="s">
        <v>46</v>
      </c>
    </row>
    <row r="39" spans="1:6">
      <c r="A39" s="1" t="s">
        <v>47</v>
      </c>
    </row>
  </sheetData>
  <sheetProtection sheet="1" selectLockedCells="1"/>
  <mergeCells count="12">
    <mergeCell ref="E27:I27"/>
    <mergeCell ref="E28:I28"/>
    <mergeCell ref="E22:I22"/>
    <mergeCell ref="E23:I23"/>
    <mergeCell ref="E24:I24"/>
    <mergeCell ref="E25:I25"/>
    <mergeCell ref="E26:I26"/>
    <mergeCell ref="E18:I18"/>
    <mergeCell ref="E19:I19"/>
    <mergeCell ref="E20:I20"/>
    <mergeCell ref="E21:I21"/>
    <mergeCell ref="A1:G1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1491E-907B-4552-AB37-47F4FBBC27EA}">
  <dimension ref="A1:C9"/>
  <sheetViews>
    <sheetView workbookViewId="0">
      <selection activeCell="A14" sqref="A14"/>
    </sheetView>
  </sheetViews>
  <sheetFormatPr defaultRowHeight="15"/>
  <cols>
    <col min="1" max="1" width="39" customWidth="1"/>
    <col min="2" max="3" width="17.5703125" customWidth="1"/>
  </cols>
  <sheetData>
    <row r="1" spans="1:3" ht="30">
      <c r="A1" s="2" t="s">
        <v>48</v>
      </c>
      <c r="B1" s="3" t="s">
        <v>49</v>
      </c>
      <c r="C1" s="3" t="s">
        <v>50</v>
      </c>
    </row>
    <row r="2" spans="1:3">
      <c r="A2" s="4" t="s">
        <v>51</v>
      </c>
      <c r="B2" s="7">
        <f>tool!E4+tool!E5</f>
        <v>0</v>
      </c>
      <c r="C2" s="7">
        <f>tool!E4+tool!E5</f>
        <v>0</v>
      </c>
    </row>
    <row r="3" spans="1:3">
      <c r="A3" s="4" t="s">
        <v>52</v>
      </c>
      <c r="B3" s="7"/>
      <c r="C3" s="7">
        <f>SUM(tool!E6:E14)</f>
        <v>0</v>
      </c>
    </row>
    <row r="4" spans="1:3">
      <c r="A4" s="4" t="s">
        <v>53</v>
      </c>
      <c r="B4" s="7">
        <f>tool!D29</f>
        <v>0</v>
      </c>
      <c r="C4" s="7">
        <f>tool!D29</f>
        <v>0</v>
      </c>
    </row>
    <row r="5" spans="1:3">
      <c r="A5" s="1"/>
      <c r="B5" s="10"/>
      <c r="C5" s="10"/>
    </row>
    <row r="6" spans="1:3">
      <c r="A6" s="4" t="s">
        <v>54</v>
      </c>
      <c r="B6" s="12">
        <f>tool!B34</f>
        <v>0</v>
      </c>
      <c r="C6" s="12">
        <f>tool!B34</f>
        <v>0</v>
      </c>
    </row>
    <row r="7" spans="1:3">
      <c r="A7" s="4" t="s">
        <v>41</v>
      </c>
      <c r="B7" s="12">
        <f>SUM(B2:B4)</f>
        <v>0</v>
      </c>
      <c r="C7" s="12">
        <f>SUM(C2:C4)</f>
        <v>0</v>
      </c>
    </row>
    <row r="8" spans="1:3">
      <c r="A8" s="4" t="s">
        <v>55</v>
      </c>
      <c r="B8" s="12">
        <f>B6-B7</f>
        <v>0</v>
      </c>
      <c r="C8" s="12">
        <f>C6-C7</f>
        <v>0</v>
      </c>
    </row>
    <row r="9" spans="1:3">
      <c r="A9" s="4" t="s">
        <v>56</v>
      </c>
      <c r="B9" s="11" t="e">
        <f>B6/B7</f>
        <v>#DIV/0!</v>
      </c>
      <c r="C9" s="11" t="e">
        <f>C6/C7</f>
        <v>#DIV/0!</v>
      </c>
    </row>
  </sheetData>
  <sheetProtection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0EC9F-302D-4500-A3E3-5F21E948B9AD}">
  <dimension ref="A1:E29"/>
  <sheetViews>
    <sheetView workbookViewId="0">
      <selection activeCell="C4" sqref="C4"/>
    </sheetView>
  </sheetViews>
  <sheetFormatPr defaultRowHeight="15"/>
  <cols>
    <col min="1" max="1" width="24.42578125" customWidth="1"/>
    <col min="2" max="3" width="14.7109375" customWidth="1"/>
    <col min="4" max="4" width="13.85546875" customWidth="1"/>
    <col min="5" max="5" width="14.5703125" customWidth="1"/>
  </cols>
  <sheetData>
    <row r="1" spans="1:5">
      <c r="A1" t="s">
        <v>57</v>
      </c>
      <c r="E1" s="14"/>
    </row>
    <row r="2" spans="1:5">
      <c r="A2" s="13" t="s">
        <v>1</v>
      </c>
      <c r="B2" s="13" t="s">
        <v>58</v>
      </c>
      <c r="C2" s="13" t="s">
        <v>59</v>
      </c>
      <c r="D2" s="24" t="s">
        <v>60</v>
      </c>
      <c r="E2" s="13" t="s">
        <v>61</v>
      </c>
    </row>
    <row r="3" spans="1:5">
      <c r="A3" s="14" t="s">
        <v>8</v>
      </c>
      <c r="B3" s="15">
        <f>$B18*1.13</f>
        <v>42.567099999999996</v>
      </c>
      <c r="C3" s="15">
        <f>$C18*1.13</f>
        <v>92.467899999999986</v>
      </c>
      <c r="D3" s="25">
        <v>168</v>
      </c>
      <c r="E3" s="26">
        <v>0.13</v>
      </c>
    </row>
    <row r="4" spans="1:5">
      <c r="A4" s="14" t="s">
        <v>9</v>
      </c>
      <c r="B4" s="15">
        <f>$B19*1.04</f>
        <v>53.965600000000002</v>
      </c>
      <c r="C4" s="15">
        <f>$C19*1.04</f>
        <v>99.891999999999996</v>
      </c>
      <c r="D4" s="25">
        <v>168</v>
      </c>
      <c r="E4" s="26">
        <v>0.04</v>
      </c>
    </row>
    <row r="5" spans="1:5">
      <c r="A5" s="14" t="s">
        <v>10</v>
      </c>
      <c r="B5" s="15">
        <f>$B20*1.15</f>
        <v>72.702999999999989</v>
      </c>
      <c r="C5" s="15">
        <f t="shared" ref="C4:C14" si="0">$C20*1.15</f>
        <v>123.48699999999998</v>
      </c>
      <c r="D5" s="25">
        <v>202</v>
      </c>
      <c r="E5" s="26">
        <v>0.15</v>
      </c>
    </row>
    <row r="6" spans="1:5">
      <c r="A6" s="14" t="s">
        <v>11</v>
      </c>
      <c r="B6" s="15">
        <f t="shared" ref="B4:B14" si="1">$B21*1.15</f>
        <v>83.236999999999995</v>
      </c>
      <c r="C6" s="15">
        <f t="shared" si="0"/>
        <v>134.02099999999999</v>
      </c>
      <c r="D6" s="25">
        <v>202</v>
      </c>
      <c r="E6" s="26">
        <v>0.15</v>
      </c>
    </row>
    <row r="7" spans="1:5">
      <c r="A7" s="14" t="s">
        <v>12</v>
      </c>
      <c r="B7" s="15">
        <f t="shared" si="1"/>
        <v>91.390499999999989</v>
      </c>
      <c r="C7" s="15">
        <f t="shared" si="0"/>
        <v>142.17449999999999</v>
      </c>
      <c r="D7" s="25">
        <v>225</v>
      </c>
      <c r="E7" s="26">
        <v>0.15</v>
      </c>
    </row>
    <row r="8" spans="1:5">
      <c r="A8" s="14" t="s">
        <v>13</v>
      </c>
      <c r="B8" s="15">
        <f t="shared" si="1"/>
        <v>101.47599999999998</v>
      </c>
      <c r="C8" s="15">
        <f t="shared" si="0"/>
        <v>152.26</v>
      </c>
      <c r="D8" s="25">
        <v>225</v>
      </c>
      <c r="E8" s="26">
        <v>0.15</v>
      </c>
    </row>
    <row r="9" spans="1:5">
      <c r="A9" s="14" t="s">
        <v>14</v>
      </c>
      <c r="B9" s="15">
        <f t="shared" si="1"/>
        <v>115.56349999999999</v>
      </c>
      <c r="C9" s="15">
        <f t="shared" si="0"/>
        <v>166.3475</v>
      </c>
      <c r="D9" s="25">
        <v>306</v>
      </c>
      <c r="E9" s="26">
        <v>0.15</v>
      </c>
    </row>
    <row r="10" spans="1:5">
      <c r="A10" s="14" t="s">
        <v>15</v>
      </c>
      <c r="B10" s="15">
        <f t="shared" si="1"/>
        <v>139.02349999999998</v>
      </c>
      <c r="C10" s="15">
        <f t="shared" si="0"/>
        <v>189.8075</v>
      </c>
      <c r="D10" s="25">
        <v>306</v>
      </c>
      <c r="E10" s="26">
        <v>0.15</v>
      </c>
    </row>
    <row r="11" spans="1:5">
      <c r="A11" s="14" t="s">
        <v>62</v>
      </c>
      <c r="B11" s="15">
        <f t="shared" si="1"/>
        <v>59.673499999999997</v>
      </c>
      <c r="C11" s="15">
        <f t="shared" si="0"/>
        <v>110.45749999999998</v>
      </c>
      <c r="D11" s="25">
        <v>127</v>
      </c>
      <c r="E11" s="26">
        <v>0.15</v>
      </c>
    </row>
    <row r="12" spans="1:5">
      <c r="A12" s="4" t="s">
        <v>17</v>
      </c>
      <c r="B12" s="15">
        <f t="shared" si="1"/>
        <v>59.673499999999997</v>
      </c>
      <c r="C12" s="15">
        <f t="shared" si="0"/>
        <v>110.45749999999998</v>
      </c>
      <c r="D12" s="25">
        <v>127</v>
      </c>
      <c r="E12" s="26">
        <v>0.15</v>
      </c>
    </row>
    <row r="13" spans="1:5">
      <c r="A13" s="4" t="s">
        <v>18</v>
      </c>
      <c r="B13" s="15">
        <f t="shared" si="1"/>
        <v>72.702999999999989</v>
      </c>
      <c r="C13" s="15">
        <f t="shared" si="0"/>
        <v>123.48699999999998</v>
      </c>
      <c r="D13" s="25">
        <v>127</v>
      </c>
      <c r="E13" s="26">
        <v>0.15</v>
      </c>
    </row>
    <row r="14" spans="1:5">
      <c r="A14" s="4" t="s">
        <v>19</v>
      </c>
      <c r="B14" s="15">
        <f t="shared" si="1"/>
        <v>38.409999999999997</v>
      </c>
      <c r="C14" s="15">
        <f t="shared" si="0"/>
        <v>89.194000000000003</v>
      </c>
      <c r="D14" s="25">
        <v>128</v>
      </c>
      <c r="E14" s="26">
        <v>0.15</v>
      </c>
    </row>
    <row r="16" spans="1:5">
      <c r="A16" t="s">
        <v>63</v>
      </c>
    </row>
    <row r="17" spans="1:4">
      <c r="A17" s="13" t="s">
        <v>1</v>
      </c>
      <c r="B17" s="13" t="s">
        <v>58</v>
      </c>
      <c r="C17" s="13" t="s">
        <v>59</v>
      </c>
      <c r="D17" s="13" t="s">
        <v>60</v>
      </c>
    </row>
    <row r="18" spans="1:4">
      <c r="A18" s="14" t="s">
        <v>8</v>
      </c>
      <c r="B18" s="15">
        <v>37.67</v>
      </c>
      <c r="C18" s="15">
        <v>81.83</v>
      </c>
      <c r="D18" s="14">
        <v>174</v>
      </c>
    </row>
    <row r="19" spans="1:4">
      <c r="A19" s="14" t="s">
        <v>9</v>
      </c>
      <c r="B19" s="15">
        <v>51.89</v>
      </c>
      <c r="C19" s="15">
        <v>96.05</v>
      </c>
      <c r="D19" s="14">
        <v>174</v>
      </c>
    </row>
    <row r="20" spans="1:4">
      <c r="A20" s="14" t="s">
        <v>10</v>
      </c>
      <c r="B20" s="15">
        <v>63.22</v>
      </c>
      <c r="C20" s="15">
        <v>107.38</v>
      </c>
      <c r="D20" s="14">
        <v>208</v>
      </c>
    </row>
    <row r="21" spans="1:4">
      <c r="A21" s="14" t="s">
        <v>11</v>
      </c>
      <c r="B21" s="15">
        <v>72.38</v>
      </c>
      <c r="C21" s="15">
        <v>116.54</v>
      </c>
      <c r="D21" s="14">
        <v>208</v>
      </c>
    </row>
    <row r="22" spans="1:4">
      <c r="A22" s="14" t="s">
        <v>12</v>
      </c>
      <c r="B22" s="15">
        <v>79.47</v>
      </c>
      <c r="C22" s="15">
        <v>123.63</v>
      </c>
      <c r="D22" s="14">
        <v>232</v>
      </c>
    </row>
    <row r="23" spans="1:4">
      <c r="A23" s="14" t="s">
        <v>13</v>
      </c>
      <c r="B23" s="15">
        <v>88.24</v>
      </c>
      <c r="C23" s="15">
        <v>132.4</v>
      </c>
      <c r="D23" s="14">
        <v>232</v>
      </c>
    </row>
    <row r="24" spans="1:4">
      <c r="A24" s="14" t="s">
        <v>14</v>
      </c>
      <c r="B24" s="15">
        <v>100.49</v>
      </c>
      <c r="C24" s="15">
        <v>144.65</v>
      </c>
      <c r="D24" s="14">
        <v>316</v>
      </c>
    </row>
    <row r="25" spans="1:4">
      <c r="A25" s="14" t="s">
        <v>15</v>
      </c>
      <c r="B25" s="15">
        <v>120.89</v>
      </c>
      <c r="C25" s="15">
        <v>165.05</v>
      </c>
      <c r="D25" s="14">
        <v>316</v>
      </c>
    </row>
    <row r="26" spans="1:4">
      <c r="A26" s="14" t="s">
        <v>62</v>
      </c>
      <c r="B26" s="15">
        <v>51.89</v>
      </c>
      <c r="C26" s="15">
        <v>96.05</v>
      </c>
      <c r="D26" s="14">
        <v>174</v>
      </c>
    </row>
    <row r="27" spans="1:4">
      <c r="A27" s="4" t="s">
        <v>17</v>
      </c>
      <c r="B27" s="15">
        <v>51.89</v>
      </c>
      <c r="C27" s="15">
        <v>96.05</v>
      </c>
      <c r="D27" s="14">
        <v>174</v>
      </c>
    </row>
    <row r="28" spans="1:4">
      <c r="A28" s="4" t="s">
        <v>18</v>
      </c>
      <c r="B28" s="15">
        <v>63.22</v>
      </c>
      <c r="C28" s="15">
        <v>107.38</v>
      </c>
      <c r="D28" s="14">
        <v>174</v>
      </c>
    </row>
    <row r="29" spans="1:4">
      <c r="A29" s="4" t="s">
        <v>19</v>
      </c>
      <c r="B29" s="15">
        <v>33.4</v>
      </c>
      <c r="C29" s="15">
        <v>77.56</v>
      </c>
      <c r="D29" s="14">
        <v>131</v>
      </c>
    </row>
  </sheetData>
  <sheetProtection sheet="1" objects="1" scenarios="1"/>
  <phoneticPr fontId="2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3md Documents" ma:contentTypeID="0x01010088DD80C09DD8334AB85886844825185100A702CA25DCEBC342A449B39B07B15B35" ma:contentTypeVersion="8" ma:contentTypeDescription="" ma:contentTypeScope="" ma:versionID="c37fb054edf355730194c46a3364a5e5">
  <xsd:schema xmlns:xsd="http://www.w3.org/2001/XMLSchema" xmlns:xs="http://www.w3.org/2001/XMLSchema" xmlns:p="http://schemas.microsoft.com/office/2006/metadata/properties" xmlns:ns2="45914f40-31fb-44d6-82c1-6d6cfe34c254" xmlns:ns3="360427cf-5873-4dc0-a805-006331820683" targetNamespace="http://schemas.microsoft.com/office/2006/metadata/properties" ma:root="true" ma:fieldsID="51846009d93e7f71c3e47cd7be0f7c9c" ns2:_="" ns3:_="">
    <xsd:import namespace="45914f40-31fb-44d6-82c1-6d6cfe34c254"/>
    <xsd:import namespace="360427cf-5873-4dc0-a805-006331820683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docType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2:Visibl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914f40-31fb-44d6-82c1-6d6cfe34c25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docType" ma:index="11" ma:displayName="docType" ma:format="Dropdown" ma:indexed="true" ma:internalName="docType">
      <xsd:simpleType>
        <xsd:restriction base="dms:Choice">
          <xsd:enumeration value="MT 3MD"/>
          <xsd:enumeration value="HR management"/>
          <xsd:enumeration value="Policies"/>
          <xsd:enumeration value="Project Management"/>
          <xsd:enumeration value="Procedures"/>
          <xsd:enumeration value="HSE"/>
        </xsd:restriction>
      </xsd:simpleType>
    </xsd:element>
    <xsd:element name="Visible" ma:index="16" nillable="true" ma:displayName="Visible" ma:default="1" ma:indexed="true" ma:internalName="Visibl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0427cf-5873-4dc0-a805-0063318206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isible xmlns="45914f40-31fb-44d6-82c1-6d6cfe34c254">true</Visible>
    <docType xmlns="45914f40-31fb-44d6-82c1-6d6cfe34c254">Project Management</docType>
    <_dlc_DocId xmlns="45914f40-31fb-44d6-82c1-6d6cfe34c254">EJ5NJK5RY4XZ-1757160703-50</_dlc_DocId>
    <_dlc_DocIdUrl xmlns="45914f40-31fb-44d6-82c1-6d6cfe34c254">
      <Url>https://tud365.sharepoint.com/sites/0001111/_layouts/15/DocIdRedir.aspx?ID=EJ5NJK5RY4XZ-1757160703-50</Url>
      <Description>EJ5NJK5RY4XZ-1757160703-50</Description>
    </_dlc_DocIdUrl>
  </documentManagement>
</p:properties>
</file>

<file path=customXml/itemProps1.xml><?xml version="1.0" encoding="utf-8"?>
<ds:datastoreItem xmlns:ds="http://schemas.openxmlformats.org/officeDocument/2006/customXml" ds:itemID="{802156C9-5ED6-4AF9-AD3E-0D734D01A149}"/>
</file>

<file path=customXml/itemProps2.xml><?xml version="1.0" encoding="utf-8"?>
<ds:datastoreItem xmlns:ds="http://schemas.openxmlformats.org/officeDocument/2006/customXml" ds:itemID="{7C286B3A-2399-4019-B4ED-AC35791D4FA3}"/>
</file>

<file path=customXml/itemProps3.xml><?xml version="1.0" encoding="utf-8"?>
<ds:datastoreItem xmlns:ds="http://schemas.openxmlformats.org/officeDocument/2006/customXml" ds:itemID="{FAB24915-04EA-4C43-B884-314A51C02D16}"/>
</file>

<file path=customXml/itemProps4.xml><?xml version="1.0" encoding="utf-8"?>
<ds:datastoreItem xmlns:ds="http://schemas.openxmlformats.org/officeDocument/2006/customXml" ds:itemID="{1E6EFC1C-0960-4973-8AC1-548E7E9E9A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TU Delft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Jaap Meijer</dc:creator>
  <cp:keywords/>
  <dc:description/>
  <cp:lastModifiedBy>Jaap Meijer</cp:lastModifiedBy>
  <cp:revision/>
  <dcterms:created xsi:type="dcterms:W3CDTF">2025-01-20T14:14:44Z</dcterms:created>
  <dcterms:modified xsi:type="dcterms:W3CDTF">2025-10-06T07:34:23Z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0x01010088DD80C09DD8334AB85886844825185100A702CA25DCEBC342A449B39B07B15B35</vt:lpwstr>
  </property>
  <property fmtid="{D5CDD505-2E9C-101B-9397-08002B2CF9AE}" pid="3" name="_dlc_DocIdItemGuid">
    <vt:lpwstr>109a6c64-8de4-4bb7-83f5-c259e67df510</vt:lpwstr>
  </property>
</Properties>
</file>